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calculator servici 04.2026\MZadnipru\Legea FAOAM 2026 mod 1\transmis la avizare dupa coordonare cu MF 2 acceptat MS\"/>
    </mc:Choice>
  </mc:AlternateContent>
  <xr:revisionPtr revIDLastSave="0" documentId="13_ncr:1_{7DD53130-E734-4A3B-888B-6B26C79DC1B7}" xr6:coauthVersionLast="47" xr6:coauthVersionMax="47" xr10:uidLastSave="{00000000-0000-0000-0000-000000000000}"/>
  <bookViews>
    <workbookView xWindow="-120" yWindow="-120" windowWidth="29040" windowHeight="15720" xr2:uid="{6900640F-2916-48C8-BC02-9DB4C1FE11EC}"/>
  </bookViews>
  <sheets>
    <sheet name="Tabelul 2" sheetId="1" r:id="rId1"/>
  </sheets>
  <externalReferences>
    <externalReference r:id="rId2"/>
  </externalReferences>
  <definedNames>
    <definedName name="_xlnm.Print_Area" localSheetId="0">'Tabelul 2'!$A$1:$L$34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G32" i="1"/>
  <c r="E32" i="1"/>
  <c r="C32" i="1"/>
  <c r="I31" i="1"/>
  <c r="K31" i="1" s="1"/>
  <c r="G30" i="1"/>
  <c r="F30" i="1"/>
  <c r="E30" i="1"/>
  <c r="C30" i="1"/>
  <c r="I29" i="1"/>
  <c r="H28" i="1"/>
  <c r="G28" i="1"/>
  <c r="E28" i="1"/>
  <c r="C28" i="1"/>
  <c r="I27" i="1"/>
  <c r="I26" i="1" s="1"/>
  <c r="G26" i="1"/>
  <c r="F26" i="1"/>
  <c r="E26" i="1"/>
  <c r="D26" i="1"/>
  <c r="C26" i="1"/>
  <c r="I25" i="1"/>
  <c r="L25" i="1" s="1"/>
  <c r="J24" i="1"/>
  <c r="I24" i="1"/>
  <c r="G24" i="1"/>
  <c r="E24" i="1"/>
  <c r="C24" i="1"/>
  <c r="I23" i="1"/>
  <c r="I22" i="1" s="1"/>
  <c r="G22" i="1"/>
  <c r="E22" i="1"/>
  <c r="C22" i="1"/>
  <c r="I21" i="1"/>
  <c r="I20" i="1" s="1"/>
  <c r="G20" i="1"/>
  <c r="E20" i="1"/>
  <c r="C20" i="1"/>
  <c r="I19" i="1"/>
  <c r="K19" i="1" s="1"/>
  <c r="I18" i="1"/>
  <c r="K18" i="1" s="1"/>
  <c r="G18" i="1"/>
  <c r="E18" i="1"/>
  <c r="C18" i="1"/>
  <c r="I17" i="1"/>
  <c r="I16" i="1" s="1"/>
  <c r="G16" i="1"/>
  <c r="E16" i="1"/>
  <c r="C16" i="1"/>
  <c r="I15" i="1"/>
  <c r="L15" i="1" s="1"/>
  <c r="J14" i="1"/>
  <c r="I14" i="1"/>
  <c r="H14" i="1"/>
  <c r="G14" i="1"/>
  <c r="E14" i="1"/>
  <c r="C14" i="1"/>
  <c r="I13" i="1"/>
  <c r="L13" i="1" s="1"/>
  <c r="G12" i="1"/>
  <c r="E12" i="1"/>
  <c r="C12" i="1"/>
  <c r="I11" i="1"/>
  <c r="I10" i="1" s="1"/>
  <c r="G10" i="1"/>
  <c r="E10" i="1"/>
  <c r="D10" i="1"/>
  <c r="C10" i="1"/>
  <c r="C9" i="1" s="1"/>
  <c r="J7" i="1"/>
  <c r="H7" i="1"/>
  <c r="F7" i="1"/>
  <c r="D7" i="1"/>
  <c r="I28" i="1" l="1"/>
  <c r="I32" i="1"/>
  <c r="K34" i="1"/>
  <c r="L19" i="1"/>
  <c r="K15" i="1"/>
  <c r="K13" i="1"/>
  <c r="E9" i="1"/>
  <c r="L14" i="1"/>
  <c r="L24" i="1"/>
  <c r="I30" i="1"/>
  <c r="L30" i="1" s="1"/>
  <c r="L31" i="1"/>
  <c r="K25" i="1"/>
  <c r="G9" i="1"/>
  <c r="H13" i="1" s="1"/>
  <c r="H12" i="1" s="1"/>
  <c r="I12" i="1"/>
  <c r="K12" i="1" s="1"/>
  <c r="L34" i="1"/>
  <c r="F21" i="1"/>
  <c r="F20" i="1" s="1"/>
  <c r="F17" i="1"/>
  <c r="F16" i="1" s="1"/>
  <c r="F34" i="1"/>
  <c r="F13" i="1"/>
  <c r="F12" i="1" s="1"/>
  <c r="F33" i="1"/>
  <c r="F32" i="1" s="1"/>
  <c r="F19" i="1"/>
  <c r="F18" i="1" s="1"/>
  <c r="E7" i="1"/>
  <c r="F29" i="1"/>
  <c r="F28" i="1" s="1"/>
  <c r="F23" i="1"/>
  <c r="F22" i="1" s="1"/>
  <c r="D33" i="1"/>
  <c r="D32" i="1" s="1"/>
  <c r="D21" i="1"/>
  <c r="D20" i="1" s="1"/>
  <c r="C7" i="1"/>
  <c r="D31" i="1"/>
  <c r="D30" i="1" s="1"/>
  <c r="D17" i="1"/>
  <c r="D16" i="1" s="1"/>
  <c r="D34" i="1"/>
  <c r="D19" i="1"/>
  <c r="D18" i="1" s="1"/>
  <c r="D13" i="1"/>
  <c r="D12" i="1" s="1"/>
  <c r="D29" i="1"/>
  <c r="D28" i="1" s="1"/>
  <c r="D23" i="1"/>
  <c r="D22" i="1" s="1"/>
  <c r="K22" i="1"/>
  <c r="L22" i="1"/>
  <c r="L32" i="1"/>
  <c r="L16" i="1"/>
  <c r="K16" i="1"/>
  <c r="K28" i="1"/>
  <c r="L28" i="1"/>
  <c r="L20" i="1"/>
  <c r="K20" i="1"/>
  <c r="H25" i="1"/>
  <c r="H24" i="1" s="1"/>
  <c r="H21" i="1"/>
  <c r="H20" i="1" s="1"/>
  <c r="H23" i="1"/>
  <c r="H22" i="1" s="1"/>
  <c r="H17" i="1"/>
  <c r="H16" i="1" s="1"/>
  <c r="L26" i="1"/>
  <c r="K26" i="1"/>
  <c r="L10" i="1"/>
  <c r="K10" i="1"/>
  <c r="K27" i="1"/>
  <c r="K11" i="1"/>
  <c r="L18" i="1"/>
  <c r="L21" i="1"/>
  <c r="L27" i="1"/>
  <c r="K33" i="1"/>
  <c r="L11" i="1"/>
  <c r="K17" i="1"/>
  <c r="L33" i="1"/>
  <c r="K21" i="1"/>
  <c r="K24" i="1"/>
  <c r="L17" i="1"/>
  <c r="K14" i="1"/>
  <c r="K29" i="1"/>
  <c r="K23" i="1"/>
  <c r="L29" i="1"/>
  <c r="L23" i="1"/>
  <c r="K32" i="1" l="1"/>
  <c r="I9" i="1"/>
  <c r="L12" i="1"/>
  <c r="K30" i="1"/>
  <c r="J27" i="1"/>
  <c r="J26" i="1" s="1"/>
  <c r="H27" i="1"/>
  <c r="H26" i="1" s="1"/>
  <c r="J21" i="1"/>
  <c r="J20" i="1" s="1"/>
  <c r="H11" i="1"/>
  <c r="H10" i="1" s="1"/>
  <c r="G7" i="1"/>
  <c r="H33" i="1"/>
  <c r="H19" i="1"/>
  <c r="H18" i="1" s="1"/>
  <c r="H31" i="1"/>
  <c r="H30" i="1" s="1"/>
  <c r="H34" i="1"/>
  <c r="K9" i="1"/>
  <c r="J19" i="1"/>
  <c r="J18" i="1" s="1"/>
  <c r="L9" i="1"/>
  <c r="I7" i="1"/>
  <c r="D15" i="1"/>
  <c r="D14" i="1" s="1"/>
  <c r="D25" i="1"/>
  <c r="D24" i="1" s="1"/>
  <c r="F15" i="1"/>
  <c r="F14" i="1" s="1"/>
  <c r="F25" i="1"/>
  <c r="F24" i="1" s="1"/>
  <c r="F11" i="1"/>
  <c r="F10" i="1" s="1"/>
  <c r="J34" i="1"/>
  <c r="J17" i="1"/>
  <c r="J16" i="1" s="1"/>
  <c r="J31" i="1" l="1"/>
  <c r="J30" i="1" s="1"/>
  <c r="J23" i="1"/>
  <c r="J22" i="1" s="1"/>
  <c r="J13" i="1"/>
  <c r="J12" i="1" s="1"/>
  <c r="J11" i="1"/>
  <c r="J10" i="1" s="1"/>
  <c r="J33" i="1"/>
  <c r="J32" i="1" s="1"/>
  <c r="H32" i="1"/>
  <c r="K7" i="1"/>
  <c r="L7" i="1"/>
  <c r="J29" i="1"/>
  <c r="J28" i="1" s="1"/>
</calcChain>
</file>

<file path=xl/sharedStrings.xml><?xml version="1.0" encoding="utf-8"?>
<sst xmlns="http://schemas.openxmlformats.org/spreadsheetml/2006/main" count="75" uniqueCount="67">
  <si>
    <t>Tabelul 2</t>
  </si>
  <si>
    <t>Structura FAOAM pe programe de cheltuieli (% în total, devieri +/-)</t>
  </si>
  <si>
    <t>Denumire</t>
  </si>
  <si>
    <t>Cod</t>
  </si>
  <si>
    <t>P1-P2</t>
  </si>
  <si>
    <t>Executat</t>
  </si>
  <si>
    <t>Aprobat</t>
  </si>
  <si>
    <t>Rectificat</t>
  </si>
  <si>
    <t>devieri rectificat / aprobat</t>
  </si>
  <si>
    <t>P3</t>
  </si>
  <si>
    <t>mii lei</t>
  </si>
  <si>
    <t>% din total</t>
  </si>
  <si>
    <t xml:space="preserve">% </t>
  </si>
  <si>
    <t>CHELTUIELI, total</t>
  </si>
  <si>
    <t>inclusiv:</t>
  </si>
  <si>
    <t>PROGRAM ''Sănătatea publică și serviciile medicale"</t>
  </si>
  <si>
    <t>80.00</t>
  </si>
  <si>
    <t>1. Subprogram “Administrare a fondurilor asigurării obligatorii de asistenţă medicală”</t>
  </si>
  <si>
    <t>80.02</t>
  </si>
  <si>
    <t>Managementul autorităților administrative centrale</t>
  </si>
  <si>
    <t>00010</t>
  </si>
  <si>
    <t xml:space="preserve">2. Subprogram “Asistenţa medicală primară” </t>
  </si>
  <si>
    <t>80.05</t>
  </si>
  <si>
    <t>Asistenţă medicală primară</t>
  </si>
  <si>
    <t>00187</t>
  </si>
  <si>
    <t>3. Subprogram “Asistenţa medicală specializată de ambulatoriu”</t>
  </si>
  <si>
    <t>80.06</t>
  </si>
  <si>
    <t>Asistenţă medicală specializată de ambulatoriu</t>
  </si>
  <si>
    <t>00178</t>
  </si>
  <si>
    <t>4. Subprogram “Îngrijiri medicale comunitare şi la domiciliu”</t>
  </si>
  <si>
    <t>80.08</t>
  </si>
  <si>
    <t>Îngrijiri medicale comunitare paliative la domiciliu</t>
  </si>
  <si>
    <t>00192</t>
  </si>
  <si>
    <t>5. Subprogram “Asistenţa medicală urgentă prespitalicească”</t>
  </si>
  <si>
    <t>80.09</t>
  </si>
  <si>
    <t>Asistenţă medicală urgentă prespitalicească</t>
  </si>
  <si>
    <t>00196</t>
  </si>
  <si>
    <t>6. Subprogram “Asistenţa medicală spitalicească”</t>
  </si>
  <si>
    <t>80.10</t>
  </si>
  <si>
    <t>Asistenţă medicală spitalicească</t>
  </si>
  <si>
    <t>00179</t>
  </si>
  <si>
    <t>7. Subprogram “Servicii medicale de înaltă performanţă”</t>
  </si>
  <si>
    <t>80.11</t>
  </si>
  <si>
    <t>Servicii medicale de înaltă performanţă</t>
  </si>
  <si>
    <t>00197</t>
  </si>
  <si>
    <t>8.Subprogramul  “Servicii medicale paliative”</t>
  </si>
  <si>
    <t>80.15</t>
  </si>
  <si>
    <t xml:space="preserve">Îngrijiri  medicale paliative </t>
  </si>
  <si>
    <t>00509</t>
  </si>
  <si>
    <t>9. Subprogram “Management al fondului de rezervă al asigurării obligatorii de asistenţă medicală”</t>
  </si>
  <si>
    <t>80.17</t>
  </si>
  <si>
    <t>Servicii medicale acordate prin sistemul de asigurare obligatorie de asistenţă medicală</t>
  </si>
  <si>
    <t>00176</t>
  </si>
  <si>
    <t>10. Subprogram “Programe naţionale şi speciale în domeniul ocrotirii sănătăţii”</t>
  </si>
  <si>
    <t>80.18</t>
  </si>
  <si>
    <t xml:space="preserve">Programe de sănătate cu destinaţie specială </t>
  </si>
  <si>
    <t>00180</t>
  </si>
  <si>
    <t>11. Subprogram “Dezvoltarea şi modernizarea instituţiilor în domeniul ocrotirii sănătăţii”</t>
  </si>
  <si>
    <t>80.19</t>
  </si>
  <si>
    <t xml:space="preserve">Consolidarea bazei tehnico-materiale </t>
  </si>
  <si>
    <t>00069</t>
  </si>
  <si>
    <t>12 .Subprogramul “Servicii destinate compensării medicamentelor și dispozitivelor medicale”</t>
  </si>
  <si>
    <t>80.22</t>
  </si>
  <si>
    <t>Asigurarea compensării dispozitivelor medicale</t>
  </si>
  <si>
    <t>00516</t>
  </si>
  <si>
    <t>Asigurarea compensării medicamentelor</t>
  </si>
  <si>
    <t>00515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</si>
</sst>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04"/>
      <scheme val="minor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164" fontId="9" fillId="2" borderId="1" xfId="0" applyNumberFormat="1" applyFont="1" applyFill="1" applyBorder="1"/>
    <xf numFmtId="164" fontId="9" fillId="0" borderId="1" xfId="1" applyNumberFormat="1" applyFont="1" applyFill="1" applyBorder="1"/>
    <xf numFmtId="164" fontId="9" fillId="0" borderId="1" xfId="0" applyNumberFormat="1" applyFont="1" applyBorder="1"/>
    <xf numFmtId="164" fontId="0" fillId="0" borderId="0" xfId="0" applyNumberFormat="1"/>
    <xf numFmtId="0" fontId="4" fillId="0" borderId="1" xfId="0" applyFont="1" applyBorder="1"/>
    <xf numFmtId="164" fontId="8" fillId="0" borderId="1" xfId="0" applyNumberFormat="1" applyFont="1" applyBorder="1"/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/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left" vertical="center" wrapText="1"/>
    </xf>
    <xf numFmtId="164" fontId="13" fillId="3" borderId="1" xfId="1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14" fillId="0" borderId="1" xfId="0" applyNumberFormat="1" applyFont="1" applyBorder="1" applyAlignment="1">
      <alignment horizontal="center"/>
    </xf>
    <xf numFmtId="164" fontId="14" fillId="0" borderId="1" xfId="0" applyNumberFormat="1" applyFont="1" applyBorder="1"/>
    <xf numFmtId="164" fontId="14" fillId="0" borderId="1" xfId="1" applyNumberFormat="1" applyFont="1" applyFill="1" applyBorder="1"/>
    <xf numFmtId="164" fontId="14" fillId="0" borderId="1" xfId="1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/>
    <xf numFmtId="164" fontId="14" fillId="2" borderId="1" xfId="1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/>
    <xf numFmtId="164" fontId="8" fillId="2" borderId="1" xfId="1" applyNumberFormat="1" applyFont="1" applyFill="1" applyBorder="1"/>
    <xf numFmtId="0" fontId="6" fillId="0" borderId="1" xfId="0" applyFont="1" applyBorder="1" applyAlignment="1">
      <alignment vertical="center" wrapText="1"/>
    </xf>
    <xf numFmtId="0" fontId="15" fillId="0" borderId="0" xfId="0" applyFont="1"/>
    <xf numFmtId="164" fontId="0" fillId="4" borderId="0" xfId="0" applyNumberForma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14" fillId="0" borderId="1" xfId="0" applyNumberFormat="1" applyFont="1" applyFill="1" applyBorder="1"/>
    <xf numFmtId="164" fontId="11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ocumente%20CNAM\Rectificare%20FAOAM\Rectificare%202026\MS\Propunerile%20MS%2020.08.2026\20.08.26%20MS%20Tab%201%202%204%20FAOAM%202026.xlsx" TargetMode="External"/><Relationship Id="rId1" Type="http://schemas.openxmlformats.org/officeDocument/2006/relationships/externalLinkPath" Target="file:///E:\Documente%20CNAM\Rectificare%20FAOAM\Rectificare%202026\MS\Propunerile%20MS%2020.08.2026\20.08.26%20MS%20Tab%201%202%204%20FAOA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 nr.1"/>
      <sheetName val="Tabelul 2"/>
      <sheetName val="TOTAL FAOAM"/>
      <sheetName val="FMP"/>
      <sheetName val="FAdmin"/>
      <sheetName val="FDMPP"/>
      <sheetName val="FR"/>
      <sheetName val="Tabelul 4"/>
    </sheetNames>
    <sheetDataSet>
      <sheetData sheetId="0"/>
      <sheetData sheetId="1"/>
      <sheetData sheetId="2">
        <row r="9">
          <cell r="J9">
            <v>10474895</v>
          </cell>
        </row>
        <row r="124">
          <cell r="J124">
            <v>3910236</v>
          </cell>
        </row>
        <row r="127">
          <cell r="J127">
            <v>1742842.9</v>
          </cell>
        </row>
        <row r="128">
          <cell r="J128">
            <v>39088.800000000003</v>
          </cell>
        </row>
        <row r="129">
          <cell r="J129">
            <v>2012506.6</v>
          </cell>
        </row>
        <row r="130">
          <cell r="J130">
            <v>9145759.5</v>
          </cell>
        </row>
        <row r="131">
          <cell r="J131">
            <v>428474</v>
          </cell>
        </row>
        <row r="132">
          <cell r="J132">
            <v>116146</v>
          </cell>
        </row>
        <row r="135">
          <cell r="J135">
            <v>108624.1</v>
          </cell>
        </row>
        <row r="136">
          <cell r="J136">
            <v>1328107.3</v>
          </cell>
        </row>
        <row r="138">
          <cell r="J138">
            <v>10000</v>
          </cell>
        </row>
        <row r="140">
          <cell r="J140">
            <v>70000</v>
          </cell>
        </row>
        <row r="142">
          <cell r="J142">
            <v>340209</v>
          </cell>
        </row>
        <row r="144">
          <cell r="J144">
            <v>132941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C74E-84CF-477E-AD95-841B0115C538}">
  <dimension ref="A1:O36"/>
  <sheetViews>
    <sheetView tabSelected="1" view="pageBreakPreview" zoomScale="160" zoomScaleNormal="140" zoomScaleSheetLayoutView="160" workbookViewId="0">
      <selection activeCell="I5" sqref="I5:J5"/>
    </sheetView>
  </sheetViews>
  <sheetFormatPr defaultRowHeight="15" x14ac:dyDescent="0.25"/>
  <cols>
    <col min="1" max="1" width="26.28515625" customWidth="1"/>
    <col min="2" max="2" width="6" bestFit="1" customWidth="1"/>
    <col min="3" max="3" width="12" customWidth="1"/>
    <col min="4" max="4" width="8" customWidth="1"/>
    <col min="5" max="5" width="12" customWidth="1"/>
    <col min="6" max="6" width="7.5703125" customWidth="1"/>
    <col min="7" max="7" width="12" customWidth="1"/>
    <col min="8" max="8" width="9.42578125" customWidth="1"/>
    <col min="9" max="9" width="11.7109375" customWidth="1"/>
    <col min="10" max="10" width="8.42578125" customWidth="1"/>
    <col min="11" max="11" width="11.5703125" customWidth="1"/>
    <col min="12" max="12" width="8.28515625" customWidth="1"/>
  </cols>
  <sheetData>
    <row r="1" spans="1:15" x14ac:dyDescent="0.25">
      <c r="K1" s="1" t="s">
        <v>0</v>
      </c>
      <c r="L1" s="1"/>
    </row>
    <row r="2" spans="1:15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5" ht="15.75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5" ht="15" customHeight="1" x14ac:dyDescent="0.25">
      <c r="A4" s="42" t="s">
        <v>2</v>
      </c>
      <c r="B4" s="2" t="s">
        <v>3</v>
      </c>
      <c r="C4" s="43">
        <v>2024</v>
      </c>
      <c r="D4" s="43"/>
      <c r="E4" s="43">
        <v>2025</v>
      </c>
      <c r="F4" s="43"/>
      <c r="G4" s="44">
        <v>2026</v>
      </c>
      <c r="H4" s="45"/>
      <c r="I4" s="45"/>
      <c r="J4" s="45"/>
      <c r="K4" s="45"/>
      <c r="L4" s="46"/>
    </row>
    <row r="5" spans="1:15" ht="27" customHeight="1" x14ac:dyDescent="0.25">
      <c r="A5" s="42"/>
      <c r="B5" s="2" t="s">
        <v>4</v>
      </c>
      <c r="C5" s="39" t="s">
        <v>5</v>
      </c>
      <c r="D5" s="40"/>
      <c r="E5" s="39" t="s">
        <v>5</v>
      </c>
      <c r="F5" s="40"/>
      <c r="G5" s="39" t="s">
        <v>6</v>
      </c>
      <c r="H5" s="40"/>
      <c r="I5" s="50" t="s">
        <v>7</v>
      </c>
      <c r="J5" s="51"/>
      <c r="K5" s="39" t="s">
        <v>8</v>
      </c>
      <c r="L5" s="40"/>
    </row>
    <row r="6" spans="1:15" ht="25.5" x14ac:dyDescent="0.25">
      <c r="A6" s="42"/>
      <c r="B6" s="2" t="s">
        <v>9</v>
      </c>
      <c r="C6" s="3" t="s">
        <v>10</v>
      </c>
      <c r="D6" s="4" t="s">
        <v>11</v>
      </c>
      <c r="E6" s="3" t="s">
        <v>10</v>
      </c>
      <c r="F6" s="4" t="s">
        <v>11</v>
      </c>
      <c r="G6" s="5" t="s">
        <v>10</v>
      </c>
      <c r="H6" s="6" t="s">
        <v>11</v>
      </c>
      <c r="I6" s="5" t="s">
        <v>10</v>
      </c>
      <c r="J6" s="6" t="s">
        <v>11</v>
      </c>
      <c r="K6" s="5" t="s">
        <v>10</v>
      </c>
      <c r="L6" s="6" t="s">
        <v>12</v>
      </c>
    </row>
    <row r="7" spans="1:15" ht="19.5" customHeight="1" x14ac:dyDescent="0.25">
      <c r="A7" s="7" t="s">
        <v>13</v>
      </c>
      <c r="B7" s="8"/>
      <c r="C7" s="9">
        <f>C9</f>
        <v>15849887.199999999</v>
      </c>
      <c r="D7" s="10">
        <f t="shared" ref="D7" si="0">D9</f>
        <v>100</v>
      </c>
      <c r="E7" s="9">
        <f>E9</f>
        <v>17396928.899999999</v>
      </c>
      <c r="F7" s="10">
        <f t="shared" ref="F7:H7" si="1">F9</f>
        <v>100</v>
      </c>
      <c r="G7" s="9">
        <f>G9</f>
        <v>19217484.800000001</v>
      </c>
      <c r="H7" s="10">
        <f t="shared" si="1"/>
        <v>100</v>
      </c>
      <c r="I7" s="9">
        <f>I9</f>
        <v>19384935.199999999</v>
      </c>
      <c r="J7" s="10">
        <f t="shared" ref="J7" si="2">J9</f>
        <v>100</v>
      </c>
      <c r="K7" s="11">
        <f>I7-G7</f>
        <v>167450.39999999851</v>
      </c>
      <c r="L7" s="11">
        <f t="shared" ref="L7:L9" si="3">I7/G7*100</f>
        <v>100.87134399606757</v>
      </c>
      <c r="O7" s="12"/>
    </row>
    <row r="8" spans="1:15" ht="12" customHeight="1" x14ac:dyDescent="0.25">
      <c r="A8" s="13" t="s">
        <v>14</v>
      </c>
      <c r="B8" s="8"/>
      <c r="C8" s="14"/>
      <c r="D8" s="14"/>
      <c r="E8" s="14"/>
      <c r="F8" s="14"/>
      <c r="G8" s="14"/>
      <c r="H8" s="14"/>
      <c r="I8" s="14"/>
      <c r="J8" s="14"/>
      <c r="K8" s="11"/>
      <c r="L8" s="11"/>
    </row>
    <row r="9" spans="1:15" ht="29.25" customHeight="1" x14ac:dyDescent="0.25">
      <c r="A9" s="15" t="s">
        <v>15</v>
      </c>
      <c r="B9" s="16" t="s">
        <v>16</v>
      </c>
      <c r="C9" s="17">
        <f>C10+C18+C12+C14+C20+C22+C16+C28+C26+C30+C24+C32</f>
        <v>15849887.199999999</v>
      </c>
      <c r="D9" s="17">
        <v>100</v>
      </c>
      <c r="E9" s="17">
        <f>E10+E18+E12+E14+E20+E22+E16+E28+E26+E30+E24+E32</f>
        <v>17396928.899999999</v>
      </c>
      <c r="F9" s="17">
        <v>100</v>
      </c>
      <c r="G9" s="17">
        <f>G10+G18+G12+G14+G20+G22+G16+G28+G26+G30+G24+G32</f>
        <v>19217484.800000001</v>
      </c>
      <c r="H9" s="17">
        <v>100</v>
      </c>
      <c r="I9" s="17">
        <f>I10+I18+I12+I14+I20+I22+I16+I28+I26+I30+I24+I32</f>
        <v>19384935.199999999</v>
      </c>
      <c r="J9" s="17">
        <v>100</v>
      </c>
      <c r="K9" s="11">
        <f t="shared" ref="K9:K34" si="4">I9-G9</f>
        <v>167450.39999999851</v>
      </c>
      <c r="L9" s="11">
        <f t="shared" si="3"/>
        <v>100.87134399606757</v>
      </c>
    </row>
    <row r="10" spans="1:15" ht="42" customHeight="1" x14ac:dyDescent="0.25">
      <c r="A10" s="18" t="s">
        <v>17</v>
      </c>
      <c r="B10" s="19" t="s">
        <v>18</v>
      </c>
      <c r="C10" s="20">
        <f>C11</f>
        <v>118627.4</v>
      </c>
      <c r="D10" s="21">
        <f t="shared" ref="D10:J10" si="5">D11</f>
        <v>0.8</v>
      </c>
      <c r="E10" s="20">
        <f>E11</f>
        <v>126213.9</v>
      </c>
      <c r="F10" s="21">
        <f t="shared" si="5"/>
        <v>0.72549529129822443</v>
      </c>
      <c r="G10" s="20">
        <f t="shared" si="5"/>
        <v>132941</v>
      </c>
      <c r="H10" s="21">
        <f t="shared" si="5"/>
        <v>0.69177106881333394</v>
      </c>
      <c r="I10" s="20">
        <f t="shared" si="5"/>
        <v>132941</v>
      </c>
      <c r="J10" s="21">
        <f t="shared" si="5"/>
        <v>0.68579543149569056</v>
      </c>
      <c r="K10" s="20">
        <f t="shared" si="4"/>
        <v>0</v>
      </c>
      <c r="L10" s="22">
        <f>I10/G10*100</f>
        <v>100</v>
      </c>
    </row>
    <row r="11" spans="1:15" ht="31.5" customHeight="1" x14ac:dyDescent="0.25">
      <c r="A11" s="23" t="s">
        <v>19</v>
      </c>
      <c r="B11" s="24" t="s">
        <v>20</v>
      </c>
      <c r="C11" s="25">
        <v>118627.4</v>
      </c>
      <c r="D11" s="26">
        <v>0.8</v>
      </c>
      <c r="E11" s="25">
        <v>126213.9</v>
      </c>
      <c r="F11" s="26">
        <f>E11/E7*100</f>
        <v>0.72549529129822443</v>
      </c>
      <c r="G11" s="25">
        <v>132941</v>
      </c>
      <c r="H11" s="26">
        <f>G11/G9*100</f>
        <v>0.69177106881333394</v>
      </c>
      <c r="I11" s="27">
        <f>'[1]TOTAL FAOAM'!J144</f>
        <v>132941</v>
      </c>
      <c r="J11" s="26">
        <f>I11/I9*100</f>
        <v>0.68579543149569056</v>
      </c>
      <c r="K11" s="27">
        <f t="shared" si="4"/>
        <v>0</v>
      </c>
      <c r="L11" s="27">
        <f t="shared" ref="L11:L34" si="6">I11/G11*100</f>
        <v>100</v>
      </c>
    </row>
    <row r="12" spans="1:15" ht="32.25" customHeight="1" x14ac:dyDescent="0.25">
      <c r="A12" s="18" t="s">
        <v>21</v>
      </c>
      <c r="B12" s="19" t="s">
        <v>22</v>
      </c>
      <c r="C12" s="20">
        <f t="shared" ref="C12:F12" si="7">C13</f>
        <v>3033533.6</v>
      </c>
      <c r="D12" s="21">
        <f t="shared" si="7"/>
        <v>19.139149457164592</v>
      </c>
      <c r="E12" s="20">
        <f t="shared" si="7"/>
        <v>3399596.2</v>
      </c>
      <c r="F12" s="21">
        <f t="shared" si="7"/>
        <v>19.541358245132567</v>
      </c>
      <c r="G12" s="20">
        <f>G13</f>
        <v>3907316.1</v>
      </c>
      <c r="H12" s="21">
        <f>H13</f>
        <v>20.332088931846066</v>
      </c>
      <c r="I12" s="20">
        <f>I13</f>
        <v>3910236</v>
      </c>
      <c r="J12" s="21">
        <f>J13</f>
        <v>20.171519582897549</v>
      </c>
      <c r="K12" s="20">
        <f t="shared" si="4"/>
        <v>2919.8999999999069</v>
      </c>
      <c r="L12" s="22">
        <f t="shared" si="6"/>
        <v>100.07472904482952</v>
      </c>
    </row>
    <row r="13" spans="1:15" ht="24.75" customHeight="1" x14ac:dyDescent="0.25">
      <c r="A13" s="28" t="s">
        <v>23</v>
      </c>
      <c r="B13" s="29" t="s">
        <v>24</v>
      </c>
      <c r="C13" s="25">
        <v>3033533.6</v>
      </c>
      <c r="D13" s="26">
        <f>C13/C9*100</f>
        <v>19.139149457164592</v>
      </c>
      <c r="E13" s="25">
        <v>3399596.2</v>
      </c>
      <c r="F13" s="26">
        <f>E13/E9*100</f>
        <v>19.541358245132567</v>
      </c>
      <c r="G13" s="25">
        <v>3907316.1</v>
      </c>
      <c r="H13" s="26">
        <f>G13/G9*100</f>
        <v>20.332088931846066</v>
      </c>
      <c r="I13" s="25">
        <f>'[1]TOTAL FAOAM'!J124</f>
        <v>3910236</v>
      </c>
      <c r="J13" s="26">
        <f>I13/I9*100</f>
        <v>20.171519582897549</v>
      </c>
      <c r="K13" s="25">
        <f t="shared" si="4"/>
        <v>2919.8999999999069</v>
      </c>
      <c r="L13" s="25">
        <f t="shared" si="6"/>
        <v>100.07472904482952</v>
      </c>
    </row>
    <row r="14" spans="1:15" ht="39" customHeight="1" x14ac:dyDescent="0.25">
      <c r="A14" s="18" t="s">
        <v>25</v>
      </c>
      <c r="B14" s="19" t="s">
        <v>26</v>
      </c>
      <c r="C14" s="20">
        <f t="shared" ref="C14:F14" si="8">C15</f>
        <v>1367350</v>
      </c>
      <c r="D14" s="21">
        <f t="shared" si="8"/>
        <v>8.6268752751754612</v>
      </c>
      <c r="E14" s="20">
        <f t="shared" si="8"/>
        <v>1539666.3</v>
      </c>
      <c r="F14" s="21">
        <f t="shared" si="8"/>
        <v>8.8502189601982</v>
      </c>
      <c r="G14" s="20">
        <f>G15</f>
        <v>1742842.9</v>
      </c>
      <c r="H14" s="21">
        <f>H15</f>
        <v>9</v>
      </c>
      <c r="I14" s="20">
        <f>I15</f>
        <v>1742842.9</v>
      </c>
      <c r="J14" s="21">
        <f>J15</f>
        <v>9</v>
      </c>
      <c r="K14" s="20">
        <f t="shared" si="4"/>
        <v>0</v>
      </c>
      <c r="L14" s="22">
        <f t="shared" si="6"/>
        <v>100</v>
      </c>
    </row>
    <row r="15" spans="1:15" ht="28.5" customHeight="1" x14ac:dyDescent="0.25">
      <c r="A15" s="28" t="s">
        <v>27</v>
      </c>
      <c r="B15" s="29" t="s">
        <v>28</v>
      </c>
      <c r="C15" s="30">
        <v>1367350</v>
      </c>
      <c r="D15" s="26">
        <f>C15/C7*100</f>
        <v>8.6268752751754612</v>
      </c>
      <c r="E15" s="30">
        <v>1539666.3</v>
      </c>
      <c r="F15" s="26">
        <f>E15/E7*100</f>
        <v>8.8502189601982</v>
      </c>
      <c r="G15" s="30">
        <v>1742842.9</v>
      </c>
      <c r="H15" s="26">
        <v>9</v>
      </c>
      <c r="I15" s="25">
        <f>'[1]TOTAL FAOAM'!J127</f>
        <v>1742842.9</v>
      </c>
      <c r="J15" s="26">
        <v>9</v>
      </c>
      <c r="K15" s="25">
        <f t="shared" si="4"/>
        <v>0</v>
      </c>
      <c r="L15" s="25">
        <f t="shared" si="6"/>
        <v>100</v>
      </c>
    </row>
    <row r="16" spans="1:15" ht="28.5" customHeight="1" x14ac:dyDescent="0.25">
      <c r="A16" s="18" t="s">
        <v>29</v>
      </c>
      <c r="B16" s="19" t="s">
        <v>30</v>
      </c>
      <c r="C16" s="20">
        <f t="shared" ref="C16:F16" si="9">C17</f>
        <v>119348.5</v>
      </c>
      <c r="D16" s="21">
        <f t="shared" si="9"/>
        <v>0.75299274054139642</v>
      </c>
      <c r="E16" s="20">
        <f t="shared" si="9"/>
        <v>134925.70000000001</v>
      </c>
      <c r="F16" s="21">
        <f t="shared" si="9"/>
        <v>0.77557194591971934</v>
      </c>
      <c r="G16" s="20">
        <f>G17</f>
        <v>39088.800000000003</v>
      </c>
      <c r="H16" s="21">
        <f>H17</f>
        <v>0.20340226833430358</v>
      </c>
      <c r="I16" s="20">
        <f>I17</f>
        <v>39088.800000000003</v>
      </c>
      <c r="J16" s="21">
        <f>J17</f>
        <v>0.20164524460210737</v>
      </c>
      <c r="K16" s="20">
        <f t="shared" si="4"/>
        <v>0</v>
      </c>
      <c r="L16" s="22">
        <f t="shared" si="6"/>
        <v>100</v>
      </c>
    </row>
    <row r="17" spans="1:13" ht="27.75" customHeight="1" x14ac:dyDescent="0.25">
      <c r="A17" s="28" t="s">
        <v>31</v>
      </c>
      <c r="B17" s="29" t="s">
        <v>32</v>
      </c>
      <c r="C17" s="30">
        <v>119348.5</v>
      </c>
      <c r="D17" s="26">
        <f>C17/C9*100</f>
        <v>0.75299274054139642</v>
      </c>
      <c r="E17" s="30">
        <v>134925.70000000001</v>
      </c>
      <c r="F17" s="26">
        <f>E17/E9*100</f>
        <v>0.77557194591971934</v>
      </c>
      <c r="G17" s="30">
        <v>39088.800000000003</v>
      </c>
      <c r="H17" s="26">
        <f>G17/G9*100</f>
        <v>0.20340226833430358</v>
      </c>
      <c r="I17" s="25">
        <f>'[1]TOTAL FAOAM'!J128</f>
        <v>39088.800000000003</v>
      </c>
      <c r="J17" s="26">
        <f>I17/I9*100</f>
        <v>0.20164524460210737</v>
      </c>
      <c r="K17" s="25">
        <f t="shared" si="4"/>
        <v>0</v>
      </c>
      <c r="L17" s="25">
        <f t="shared" si="6"/>
        <v>100</v>
      </c>
    </row>
    <row r="18" spans="1:13" ht="38.25" customHeight="1" x14ac:dyDescent="0.25">
      <c r="A18" s="18" t="s">
        <v>33</v>
      </c>
      <c r="B18" s="19" t="s">
        <v>34</v>
      </c>
      <c r="C18" s="20">
        <f t="shared" ref="C18:J18" si="10">C19</f>
        <v>1336304.3</v>
      </c>
      <c r="D18" s="21">
        <f t="shared" si="10"/>
        <v>8.4310019569098262</v>
      </c>
      <c r="E18" s="20">
        <f t="shared" si="10"/>
        <v>1804209.7</v>
      </c>
      <c r="F18" s="21">
        <f t="shared" si="10"/>
        <v>10.370851719696343</v>
      </c>
      <c r="G18" s="20">
        <f t="shared" si="10"/>
        <v>2011025.6</v>
      </c>
      <c r="H18" s="21">
        <f t="shared" si="10"/>
        <v>10.464561938927616</v>
      </c>
      <c r="I18" s="20">
        <f t="shared" si="10"/>
        <v>2012506.6</v>
      </c>
      <c r="J18" s="21">
        <f t="shared" si="10"/>
        <v>10.381807208723608</v>
      </c>
      <c r="K18" s="20">
        <f t="shared" si="4"/>
        <v>1481</v>
      </c>
      <c r="L18" s="22">
        <f t="shared" si="6"/>
        <v>100.07364401527261</v>
      </c>
    </row>
    <row r="19" spans="1:13" ht="25.5" x14ac:dyDescent="0.25">
      <c r="A19" s="28" t="s">
        <v>35</v>
      </c>
      <c r="B19" s="29" t="s">
        <v>36</v>
      </c>
      <c r="C19" s="31">
        <v>1336304.3</v>
      </c>
      <c r="D19" s="32">
        <f>C19/C9*100</f>
        <v>8.4310019569098262</v>
      </c>
      <c r="E19" s="31">
        <v>1804209.7</v>
      </c>
      <c r="F19" s="32">
        <f>E19/E9*100</f>
        <v>10.370851719696343</v>
      </c>
      <c r="G19" s="31">
        <v>2011025.6</v>
      </c>
      <c r="H19" s="32">
        <f>G19/G9*100</f>
        <v>10.464561938927616</v>
      </c>
      <c r="I19" s="25">
        <f>'[1]TOTAL FAOAM'!J129</f>
        <v>2012506.6</v>
      </c>
      <c r="J19" s="32">
        <f>I19/I9*100</f>
        <v>10.381807208723608</v>
      </c>
      <c r="K19" s="25">
        <f t="shared" si="4"/>
        <v>1481</v>
      </c>
      <c r="L19" s="25">
        <f t="shared" si="6"/>
        <v>100.07364401527261</v>
      </c>
    </row>
    <row r="20" spans="1:13" ht="28.5" customHeight="1" x14ac:dyDescent="0.25">
      <c r="A20" s="18" t="s">
        <v>37</v>
      </c>
      <c r="B20" s="19" t="s">
        <v>38</v>
      </c>
      <c r="C20" s="20">
        <f>C21</f>
        <v>8212823.2999999998</v>
      </c>
      <c r="D20" s="21">
        <f t="shared" ref="D20:J20" si="11">D21</f>
        <v>51.816288635795473</v>
      </c>
      <c r="E20" s="20">
        <f>E21</f>
        <v>8511819.4000000004</v>
      </c>
      <c r="F20" s="21">
        <f t="shared" si="11"/>
        <v>48.92713793869676</v>
      </c>
      <c r="G20" s="20">
        <f t="shared" si="11"/>
        <v>8988710</v>
      </c>
      <c r="H20" s="21">
        <f t="shared" si="11"/>
        <v>46.773602755757089</v>
      </c>
      <c r="I20" s="48">
        <f t="shared" si="11"/>
        <v>9145759.5</v>
      </c>
      <c r="J20" s="21">
        <f t="shared" si="11"/>
        <v>47.179726966536364</v>
      </c>
      <c r="K20" s="20">
        <f t="shared" si="4"/>
        <v>157049.5</v>
      </c>
      <c r="L20" s="22">
        <f t="shared" si="6"/>
        <v>101.74718619245698</v>
      </c>
      <c r="M20" s="38"/>
    </row>
    <row r="21" spans="1:13" ht="24.75" customHeight="1" x14ac:dyDescent="0.25">
      <c r="A21" s="28" t="s">
        <v>39</v>
      </c>
      <c r="B21" s="29" t="s">
        <v>40</v>
      </c>
      <c r="C21" s="31">
        <v>8212823.2999999998</v>
      </c>
      <c r="D21" s="32">
        <f>C21/C9*100</f>
        <v>51.816288635795473</v>
      </c>
      <c r="E21" s="31">
        <v>8511819.4000000004</v>
      </c>
      <c r="F21" s="32">
        <f>E21/E9*100</f>
        <v>48.92713793869676</v>
      </c>
      <c r="G21" s="31">
        <v>8988710</v>
      </c>
      <c r="H21" s="32">
        <f>G21/G9*100</f>
        <v>46.773602755757089</v>
      </c>
      <c r="I21" s="47">
        <f>'[1]TOTAL FAOAM'!J130</f>
        <v>9145759.5</v>
      </c>
      <c r="J21" s="32">
        <f>I21/I9*100</f>
        <v>47.179726966536364</v>
      </c>
      <c r="K21" s="25">
        <f t="shared" si="4"/>
        <v>157049.5</v>
      </c>
      <c r="L21" s="25">
        <f t="shared" si="6"/>
        <v>101.74718619245698</v>
      </c>
    </row>
    <row r="22" spans="1:13" ht="36.75" customHeight="1" x14ac:dyDescent="0.25">
      <c r="A22" s="18" t="s">
        <v>41</v>
      </c>
      <c r="B22" s="19" t="s">
        <v>42</v>
      </c>
      <c r="C22" s="20">
        <f t="shared" ref="C22:F22" si="12">C23</f>
        <v>334332.7</v>
      </c>
      <c r="D22" s="21">
        <f t="shared" si="12"/>
        <v>2.1093695859236146</v>
      </c>
      <c r="E22" s="20">
        <f t="shared" si="12"/>
        <v>372236</v>
      </c>
      <c r="F22" s="21">
        <f t="shared" si="12"/>
        <v>2.1396650071956094</v>
      </c>
      <c r="G22" s="20">
        <f>G23</f>
        <v>428474</v>
      </c>
      <c r="H22" s="21">
        <f>H23</f>
        <v>2.2296049897226924</v>
      </c>
      <c r="I22" s="20">
        <f>I23</f>
        <v>428474</v>
      </c>
      <c r="J22" s="21">
        <f>J23</f>
        <v>2.2103452788431297</v>
      </c>
      <c r="K22" s="20">
        <f t="shared" si="4"/>
        <v>0</v>
      </c>
      <c r="L22" s="22">
        <f t="shared" si="6"/>
        <v>100</v>
      </c>
    </row>
    <row r="23" spans="1:13" ht="30.75" customHeight="1" x14ac:dyDescent="0.25">
      <c r="A23" s="28" t="s">
        <v>43</v>
      </c>
      <c r="B23" s="33" t="s">
        <v>44</v>
      </c>
      <c r="C23" s="34">
        <v>334332.7</v>
      </c>
      <c r="D23" s="35">
        <f>C23/C9*100</f>
        <v>2.1093695859236146</v>
      </c>
      <c r="E23" s="34">
        <v>372236</v>
      </c>
      <c r="F23" s="35">
        <f>E23/E9*100</f>
        <v>2.1396650071956094</v>
      </c>
      <c r="G23" s="34">
        <v>428474</v>
      </c>
      <c r="H23" s="35">
        <f>G23/G9*100</f>
        <v>2.2296049897226924</v>
      </c>
      <c r="I23" s="25">
        <f>'[1]TOTAL FAOAM'!J131</f>
        <v>428474</v>
      </c>
      <c r="J23" s="35">
        <f>I23/I9*100</f>
        <v>2.2103452788431297</v>
      </c>
      <c r="K23" s="25">
        <f t="shared" si="4"/>
        <v>0</v>
      </c>
      <c r="L23" s="25">
        <f t="shared" si="6"/>
        <v>100</v>
      </c>
    </row>
    <row r="24" spans="1:13" ht="30.75" customHeight="1" x14ac:dyDescent="0.25">
      <c r="A24" s="18" t="s">
        <v>45</v>
      </c>
      <c r="B24" s="19" t="s">
        <v>46</v>
      </c>
      <c r="C24" s="20">
        <f t="shared" ref="C24:J24" si="13">C25</f>
        <v>90818.2</v>
      </c>
      <c r="D24" s="22">
        <f t="shared" si="13"/>
        <v>0.57298956676486634</v>
      </c>
      <c r="E24" s="20">
        <f t="shared" si="13"/>
        <v>107185.9</v>
      </c>
      <c r="F24" s="20">
        <f t="shared" si="13"/>
        <v>0.61611966466104251</v>
      </c>
      <c r="G24" s="20">
        <f t="shared" si="13"/>
        <v>110146</v>
      </c>
      <c r="H24" s="22">
        <f t="shared" si="13"/>
        <v>0.57315513006155727</v>
      </c>
      <c r="I24" s="20">
        <f t="shared" si="13"/>
        <v>116146</v>
      </c>
      <c r="J24" s="22">
        <f t="shared" si="13"/>
        <v>0.6</v>
      </c>
      <c r="K24" s="20">
        <f t="shared" si="4"/>
        <v>6000</v>
      </c>
      <c r="L24" s="22">
        <f t="shared" si="6"/>
        <v>105.44731538140286</v>
      </c>
    </row>
    <row r="25" spans="1:13" ht="28.5" customHeight="1" x14ac:dyDescent="0.25">
      <c r="A25" s="28" t="s">
        <v>47</v>
      </c>
      <c r="B25" s="29" t="s">
        <v>48</v>
      </c>
      <c r="C25" s="34">
        <v>90818.2</v>
      </c>
      <c r="D25" s="35">
        <f>C25/C7*100</f>
        <v>0.57298956676486634</v>
      </c>
      <c r="E25" s="34">
        <v>107185.9</v>
      </c>
      <c r="F25" s="35">
        <f>E25/E7*100</f>
        <v>0.61611966466104251</v>
      </c>
      <c r="G25" s="34">
        <v>110146</v>
      </c>
      <c r="H25" s="32">
        <f>G25/G9*100</f>
        <v>0.57315513006155727</v>
      </c>
      <c r="I25" s="25">
        <f>'[1]TOTAL FAOAM'!J132</f>
        <v>116146</v>
      </c>
      <c r="J25" s="35">
        <v>0.6</v>
      </c>
      <c r="K25" s="25">
        <f t="shared" si="4"/>
        <v>6000</v>
      </c>
      <c r="L25" s="25">
        <f t="shared" si="6"/>
        <v>105.44731538140286</v>
      </c>
    </row>
    <row r="26" spans="1:13" ht="56.25" customHeight="1" x14ac:dyDescent="0.25">
      <c r="A26" s="18" t="s">
        <v>49</v>
      </c>
      <c r="B26" s="19" t="s">
        <v>50</v>
      </c>
      <c r="C26" s="20">
        <f t="shared" ref="C26:G26" si="14">C27</f>
        <v>0</v>
      </c>
      <c r="D26" s="21">
        <f t="shared" si="14"/>
        <v>0</v>
      </c>
      <c r="E26" s="20">
        <f t="shared" si="14"/>
        <v>0</v>
      </c>
      <c r="F26" s="21">
        <f t="shared" si="14"/>
        <v>0</v>
      </c>
      <c r="G26" s="20">
        <f t="shared" si="14"/>
        <v>10000</v>
      </c>
      <c r="H26" s="21">
        <f>H27</f>
        <v>5.2035945931904672E-2</v>
      </c>
      <c r="I26" s="20">
        <f>I27</f>
        <v>10000</v>
      </c>
      <c r="J26" s="21">
        <f>J27</f>
        <v>5.1586450492751713E-2</v>
      </c>
      <c r="K26" s="20">
        <f t="shared" si="4"/>
        <v>0</v>
      </c>
      <c r="L26" s="22">
        <f t="shared" si="6"/>
        <v>100</v>
      </c>
    </row>
    <row r="27" spans="1:13" ht="51" customHeight="1" x14ac:dyDescent="0.25">
      <c r="A27" s="28" t="s">
        <v>51</v>
      </c>
      <c r="B27" s="29" t="s">
        <v>52</v>
      </c>
      <c r="C27" s="31">
        <v>0</v>
      </c>
      <c r="D27" s="32"/>
      <c r="E27" s="31">
        <v>0</v>
      </c>
      <c r="F27" s="32"/>
      <c r="G27" s="31">
        <v>10000</v>
      </c>
      <c r="H27" s="32">
        <f>G27/G9*100</f>
        <v>5.2035945931904672E-2</v>
      </c>
      <c r="I27" s="25">
        <f>'[1]TOTAL FAOAM'!J138</f>
        <v>10000</v>
      </c>
      <c r="J27" s="32">
        <f>I27/I9*100</f>
        <v>5.1586450492751713E-2</v>
      </c>
      <c r="K27" s="25">
        <f t="shared" si="4"/>
        <v>0</v>
      </c>
      <c r="L27" s="25">
        <f t="shared" si="6"/>
        <v>100</v>
      </c>
    </row>
    <row r="28" spans="1:13" ht="42" customHeight="1" x14ac:dyDescent="0.25">
      <c r="A28" s="18" t="s">
        <v>53</v>
      </c>
      <c r="B28" s="19" t="s">
        <v>54</v>
      </c>
      <c r="C28" s="20">
        <f t="shared" ref="C28:J28" si="15">C29</f>
        <v>43257.3</v>
      </c>
      <c r="D28" s="21">
        <f t="shared" si="15"/>
        <v>0.27291866152839245</v>
      </c>
      <c r="E28" s="20">
        <f t="shared" si="15"/>
        <v>51411.1</v>
      </c>
      <c r="F28" s="21">
        <f t="shared" si="15"/>
        <v>0.29551825092531137</v>
      </c>
      <c r="G28" s="20">
        <f t="shared" si="15"/>
        <v>70000</v>
      </c>
      <c r="H28" s="21">
        <f t="shared" si="15"/>
        <v>0.3</v>
      </c>
      <c r="I28" s="20">
        <f t="shared" si="15"/>
        <v>70000</v>
      </c>
      <c r="J28" s="21">
        <f t="shared" si="15"/>
        <v>0.36110515344926197</v>
      </c>
      <c r="K28" s="20">
        <f t="shared" si="4"/>
        <v>0</v>
      </c>
      <c r="L28" s="22">
        <f t="shared" si="6"/>
        <v>100</v>
      </c>
    </row>
    <row r="29" spans="1:13" ht="31.5" customHeight="1" x14ac:dyDescent="0.25">
      <c r="A29" s="28" t="s">
        <v>55</v>
      </c>
      <c r="B29" s="33" t="s">
        <v>56</v>
      </c>
      <c r="C29" s="34">
        <v>43257.3</v>
      </c>
      <c r="D29" s="35">
        <f>C29/C9*100</f>
        <v>0.27291866152839245</v>
      </c>
      <c r="E29" s="34">
        <v>51411.1</v>
      </c>
      <c r="F29" s="35">
        <f>E29/E9*100</f>
        <v>0.29551825092531137</v>
      </c>
      <c r="G29" s="34">
        <v>70000</v>
      </c>
      <c r="H29" s="35">
        <v>0.3</v>
      </c>
      <c r="I29" s="47">
        <f>'[1]TOTAL FAOAM'!J140</f>
        <v>70000</v>
      </c>
      <c r="J29" s="35">
        <f>I29/I7*100</f>
        <v>0.36110515344926197</v>
      </c>
      <c r="K29" s="25">
        <f t="shared" si="4"/>
        <v>0</v>
      </c>
      <c r="L29" s="25">
        <f t="shared" si="6"/>
        <v>100</v>
      </c>
      <c r="M29" s="12"/>
    </row>
    <row r="30" spans="1:13" ht="38.25" x14ac:dyDescent="0.25">
      <c r="A30" s="18" t="s">
        <v>57</v>
      </c>
      <c r="B30" s="19" t="s">
        <v>58</v>
      </c>
      <c r="C30" s="20">
        <f t="shared" ref="C30:J30" si="16">C31</f>
        <v>48901.8</v>
      </c>
      <c r="D30" s="21">
        <f t="shared" si="16"/>
        <v>0.30853090235241554</v>
      </c>
      <c r="E30" s="20">
        <f t="shared" si="16"/>
        <v>78135.399999999994</v>
      </c>
      <c r="F30" s="21">
        <f t="shared" si="16"/>
        <v>0.5</v>
      </c>
      <c r="G30" s="20">
        <f t="shared" si="16"/>
        <v>340209</v>
      </c>
      <c r="H30" s="21">
        <f t="shared" si="16"/>
        <v>1.7703097129547356</v>
      </c>
      <c r="I30" s="48">
        <f t="shared" si="16"/>
        <v>340209</v>
      </c>
      <c r="J30" s="21">
        <f t="shared" si="16"/>
        <v>1.7550174735688566</v>
      </c>
      <c r="K30" s="20">
        <f t="shared" si="4"/>
        <v>0</v>
      </c>
      <c r="L30" s="22">
        <f t="shared" si="6"/>
        <v>100</v>
      </c>
    </row>
    <row r="31" spans="1:13" ht="27.75" customHeight="1" x14ac:dyDescent="0.25">
      <c r="A31" s="28" t="s">
        <v>59</v>
      </c>
      <c r="B31" s="33" t="s">
        <v>60</v>
      </c>
      <c r="C31" s="34">
        <v>48901.8</v>
      </c>
      <c r="D31" s="35">
        <f>C31/C9*100</f>
        <v>0.30853090235241554</v>
      </c>
      <c r="E31" s="34">
        <v>78135.399999999994</v>
      </c>
      <c r="F31" s="35">
        <v>0.5</v>
      </c>
      <c r="G31" s="34">
        <v>340209</v>
      </c>
      <c r="H31" s="35">
        <f>G31/G9*100</f>
        <v>1.7703097129547356</v>
      </c>
      <c r="I31" s="47">
        <f>'[1]TOTAL FAOAM'!J142</f>
        <v>340209</v>
      </c>
      <c r="J31" s="35">
        <f>I31/I9*100</f>
        <v>1.7550174735688566</v>
      </c>
      <c r="K31" s="25">
        <f t="shared" si="4"/>
        <v>0</v>
      </c>
      <c r="L31" s="25">
        <f t="shared" si="6"/>
        <v>100</v>
      </c>
    </row>
    <row r="32" spans="1:13" ht="51.75" customHeight="1" x14ac:dyDescent="0.25">
      <c r="A32" s="18" t="s">
        <v>61</v>
      </c>
      <c r="B32" s="19" t="s">
        <v>62</v>
      </c>
      <c r="C32" s="20">
        <f t="shared" ref="C32:J32" si="17">C33+C34</f>
        <v>1144590.1000000001</v>
      </c>
      <c r="D32" s="22">
        <f t="shared" si="17"/>
        <v>7.2214400364943936</v>
      </c>
      <c r="E32" s="20">
        <f t="shared" si="17"/>
        <v>1271529.2999999998</v>
      </c>
      <c r="F32" s="22">
        <f t="shared" si="17"/>
        <v>7.3089296812611568</v>
      </c>
      <c r="G32" s="20">
        <f t="shared" si="17"/>
        <v>1436731.4000000001</v>
      </c>
      <c r="H32" s="22">
        <f t="shared" si="17"/>
        <v>7.4761677449069701</v>
      </c>
      <c r="I32" s="48">
        <f t="shared" si="17"/>
        <v>1436731.4000000001</v>
      </c>
      <c r="J32" s="20">
        <f t="shared" si="17"/>
        <v>7.4115873237481855</v>
      </c>
      <c r="K32" s="20">
        <f t="shared" si="4"/>
        <v>0</v>
      </c>
      <c r="L32" s="22">
        <f t="shared" si="6"/>
        <v>100</v>
      </c>
      <c r="M32" s="12"/>
    </row>
    <row r="33" spans="1:14" ht="29.25" customHeight="1" x14ac:dyDescent="0.25">
      <c r="A33" s="36" t="s">
        <v>63</v>
      </c>
      <c r="B33" s="24" t="s">
        <v>64</v>
      </c>
      <c r="C33" s="14">
        <v>66908</v>
      </c>
      <c r="D33" s="34">
        <f>C33/C9*100</f>
        <v>0.42213549633337455</v>
      </c>
      <c r="E33" s="34">
        <v>79168.899999999994</v>
      </c>
      <c r="F33" s="34">
        <f>E33/E9*100</f>
        <v>0.45507399872169391</v>
      </c>
      <c r="G33" s="34">
        <v>108624.1</v>
      </c>
      <c r="H33" s="34">
        <f>G33/G9*100</f>
        <v>0.56523577945018078</v>
      </c>
      <c r="I33" s="49">
        <f>'[1]TOTAL FAOAM'!J135</f>
        <v>108624.1</v>
      </c>
      <c r="J33" s="34">
        <f>I33/I9*100</f>
        <v>0.56035317569697118</v>
      </c>
      <c r="K33" s="34">
        <f t="shared" si="4"/>
        <v>0</v>
      </c>
      <c r="L33" s="34">
        <f t="shared" si="6"/>
        <v>100</v>
      </c>
      <c r="M33" s="12"/>
      <c r="N33" s="37"/>
    </row>
    <row r="34" spans="1:14" ht="25.5" x14ac:dyDescent="0.25">
      <c r="A34" s="36" t="s">
        <v>65</v>
      </c>
      <c r="B34" s="24" t="s">
        <v>66</v>
      </c>
      <c r="C34" s="14">
        <v>1077682.1000000001</v>
      </c>
      <c r="D34" s="34">
        <f>C34/C9*100</f>
        <v>6.7993045401610193</v>
      </c>
      <c r="E34" s="34">
        <v>1192360.3999999999</v>
      </c>
      <c r="F34" s="34">
        <f>E34/E9*100</f>
        <v>6.8538556825394625</v>
      </c>
      <c r="G34" s="34">
        <v>1328107.3</v>
      </c>
      <c r="H34" s="34">
        <f>G34/G9*100</f>
        <v>6.9109319654567898</v>
      </c>
      <c r="I34" s="49">
        <f>'[1]TOTAL FAOAM'!J136</f>
        <v>1328107.3</v>
      </c>
      <c r="J34" s="34">
        <f>I34/I9*100</f>
        <v>6.8512341480512147</v>
      </c>
      <c r="K34" s="34">
        <f t="shared" si="4"/>
        <v>0</v>
      </c>
      <c r="L34" s="34">
        <f t="shared" si="6"/>
        <v>100</v>
      </c>
      <c r="M34" s="12"/>
    </row>
    <row r="36" spans="1:14" x14ac:dyDescent="0.25">
      <c r="K36" s="12"/>
    </row>
  </sheetData>
  <mergeCells count="11">
    <mergeCell ref="K5:L5"/>
    <mergeCell ref="A2:L2"/>
    <mergeCell ref="A3:L3"/>
    <mergeCell ref="A4:A6"/>
    <mergeCell ref="C4:D4"/>
    <mergeCell ref="E4:F4"/>
    <mergeCell ref="G4:L4"/>
    <mergeCell ref="C5:D5"/>
    <mergeCell ref="E5:F5"/>
    <mergeCell ref="G5:H5"/>
    <mergeCell ref="I5:J5"/>
  </mergeCells>
  <printOptions horizontalCentered="1"/>
  <pageMargins left="0" right="0" top="0.35433070866141736" bottom="0.15748031496062992" header="0.31496062992125984" footer="0.31496062992125984"/>
  <pageSetup paperSize="9" scale="7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Tabelul 2</vt:lpstr>
      <vt:lpstr>'Tabelul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Chihai Natalia</dc:creator>
  <cp:lastModifiedBy>Direcția Politici de Buget și Asigurări Medicale</cp:lastModifiedBy>
  <dcterms:created xsi:type="dcterms:W3CDTF">2026-08-20T10:22:01Z</dcterms:created>
  <dcterms:modified xsi:type="dcterms:W3CDTF">2026-08-24T08:06:55Z</dcterms:modified>
</cp:coreProperties>
</file>