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calculator servici 04.2026\MZadnipru\Legea FAOAM 2026 mod 1\transmis la avizare dupa coordonare cu MF 2 acceptat MS\"/>
    </mc:Choice>
  </mc:AlternateContent>
  <xr:revisionPtr revIDLastSave="0" documentId="13_ncr:1_{5C628BFF-C30A-45F6-A85E-3110207AFD68}" xr6:coauthVersionLast="47" xr6:coauthVersionMax="47" xr10:uidLastSave="{00000000-0000-0000-0000-000000000000}"/>
  <bookViews>
    <workbookView xWindow="-120" yWindow="-120" windowWidth="29040" windowHeight="15720" xr2:uid="{15375684-0142-4CA2-88E7-C055AFAE0F11}"/>
  </bookViews>
  <sheets>
    <sheet name="Tabel nr.1" sheetId="1" r:id="rId1"/>
  </sheets>
  <externalReferences>
    <externalReference r:id="rId2"/>
  </externalReferences>
  <definedNames>
    <definedName name="_xlnm.Print_Area" localSheetId="0">'Tabel nr.1'!$A$1:$L$42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7" i="1" l="1"/>
  <c r="K37" i="1" s="1"/>
  <c r="I36" i="1"/>
  <c r="K36" i="1" s="1"/>
  <c r="I35" i="1"/>
  <c r="L35" i="1" s="1"/>
  <c r="I34" i="1"/>
  <c r="L34" i="1" s="1"/>
  <c r="I33" i="1"/>
  <c r="L33" i="1" s="1"/>
  <c r="L32" i="1"/>
  <c r="I31" i="1"/>
  <c r="K31" i="1" s="1"/>
  <c r="I29" i="1"/>
  <c r="G29" i="1"/>
  <c r="G27" i="1" s="1"/>
  <c r="E29" i="1"/>
  <c r="C29" i="1"/>
  <c r="C27" i="1" s="1"/>
  <c r="L28" i="1"/>
  <c r="K28" i="1"/>
  <c r="I25" i="1"/>
  <c r="K25" i="1" s="1"/>
  <c r="I24" i="1"/>
  <c r="I23" i="1"/>
  <c r="L23" i="1" s="1"/>
  <c r="I22" i="1"/>
  <c r="K22" i="1" s="1"/>
  <c r="I21" i="1"/>
  <c r="L21" i="1" s="1"/>
  <c r="I19" i="1"/>
  <c r="G19" i="1"/>
  <c r="E19" i="1"/>
  <c r="C19" i="1"/>
  <c r="I18" i="1"/>
  <c r="K18" i="1" s="1"/>
  <c r="I17" i="1"/>
  <c r="L17" i="1" s="1"/>
  <c r="I16" i="1"/>
  <c r="K16" i="1" s="1"/>
  <c r="I15" i="1"/>
  <c r="L13" i="1"/>
  <c r="K13" i="1"/>
  <c r="I13" i="1"/>
  <c r="G13" i="1"/>
  <c r="E13" i="1"/>
  <c r="C13" i="1"/>
  <c r="I11" i="1"/>
  <c r="K11" i="1" s="1"/>
  <c r="I10" i="1"/>
  <c r="I8" i="1" s="1"/>
  <c r="G8" i="1"/>
  <c r="G7" i="1" s="1"/>
  <c r="E8" i="1"/>
  <c r="F12" i="1" s="1"/>
  <c r="C8" i="1"/>
  <c r="C7" i="1" s="1"/>
  <c r="L29" i="1" l="1"/>
  <c r="K33" i="1"/>
  <c r="L10" i="1"/>
  <c r="K34" i="1"/>
  <c r="L11" i="1"/>
  <c r="D12" i="1"/>
  <c r="K35" i="1"/>
  <c r="E27" i="1"/>
  <c r="L18" i="1"/>
  <c r="L31" i="1"/>
  <c r="K10" i="1"/>
  <c r="K19" i="1"/>
  <c r="L22" i="1"/>
  <c r="H12" i="1"/>
  <c r="H22" i="1"/>
  <c r="H18" i="1"/>
  <c r="H16" i="1"/>
  <c r="H17" i="1"/>
  <c r="H23" i="1"/>
  <c r="G38" i="1"/>
  <c r="H21" i="1"/>
  <c r="H24" i="1"/>
  <c r="H15" i="1"/>
  <c r="H10" i="1"/>
  <c r="D36" i="1"/>
  <c r="D31" i="1"/>
  <c r="D34" i="1"/>
  <c r="D37" i="1"/>
  <c r="D35" i="1"/>
  <c r="I7" i="1"/>
  <c r="J24" i="1" s="1"/>
  <c r="K8" i="1"/>
  <c r="L8" i="1"/>
  <c r="H19" i="1"/>
  <c r="J34" i="1"/>
  <c r="D15" i="1"/>
  <c r="D22" i="1"/>
  <c r="D18" i="1"/>
  <c r="D13" i="1"/>
  <c r="C42" i="1"/>
  <c r="D16" i="1"/>
  <c r="D11" i="1"/>
  <c r="C38" i="1"/>
  <c r="D21" i="1"/>
  <c r="D17" i="1"/>
  <c r="D10" i="1"/>
  <c r="H13" i="1"/>
  <c r="H34" i="1"/>
  <c r="H31" i="1"/>
  <c r="H37" i="1"/>
  <c r="H33" i="1"/>
  <c r="H35" i="1"/>
  <c r="H36" i="1"/>
  <c r="J37" i="1"/>
  <c r="L16" i="1"/>
  <c r="L19" i="1"/>
  <c r="K24" i="1"/>
  <c r="L37" i="1"/>
  <c r="D8" i="1"/>
  <c r="L24" i="1"/>
  <c r="L36" i="1"/>
  <c r="K15" i="1"/>
  <c r="H29" i="1"/>
  <c r="L15" i="1"/>
  <c r="K17" i="1"/>
  <c r="K21" i="1"/>
  <c r="E7" i="1"/>
  <c r="K23" i="1"/>
  <c r="I27" i="1"/>
  <c r="J36" i="1" s="1"/>
  <c r="K29" i="1"/>
  <c r="H8" i="1"/>
  <c r="J33" i="1" l="1"/>
  <c r="F37" i="1"/>
  <c r="F36" i="1"/>
  <c r="F34" i="1"/>
  <c r="J35" i="1"/>
  <c r="F35" i="1"/>
  <c r="F29" i="1"/>
  <c r="J22" i="1"/>
  <c r="K27" i="1"/>
  <c r="L27" i="1"/>
  <c r="J31" i="1"/>
  <c r="J18" i="1"/>
  <c r="J15" i="1"/>
  <c r="J17" i="1"/>
  <c r="J13" i="1"/>
  <c r="F22" i="1"/>
  <c r="F16" i="1"/>
  <c r="F23" i="1"/>
  <c r="F21" i="1"/>
  <c r="F19" i="1" s="1"/>
  <c r="E38" i="1"/>
  <c r="F18" i="1"/>
  <c r="F17" i="1"/>
  <c r="F11" i="1"/>
  <c r="F15" i="1"/>
  <c r="D19" i="1"/>
  <c r="F13" i="1"/>
  <c r="F8" i="1"/>
  <c r="L7" i="1"/>
  <c r="K7" i="1"/>
  <c r="I38" i="1"/>
  <c r="J11" i="1"/>
  <c r="J16" i="1"/>
  <c r="J21" i="1"/>
  <c r="J29" i="1"/>
  <c r="J8" i="1"/>
  <c r="J23" i="1"/>
  <c r="J10" i="1"/>
  <c r="C40" i="1"/>
  <c r="C39" i="1" s="1"/>
  <c r="E41" i="1"/>
  <c r="E42" i="1" s="1"/>
  <c r="G41" i="1" l="1"/>
  <c r="E40" i="1"/>
  <c r="E39" i="1" s="1"/>
  <c r="I42" i="1"/>
  <c r="K38" i="1"/>
  <c r="J19" i="1"/>
  <c r="K41" i="1" l="1"/>
  <c r="G42" i="1"/>
  <c r="G40" i="1" s="1"/>
  <c r="G39" i="1" s="1"/>
  <c r="K42" i="1"/>
  <c r="I40" i="1"/>
  <c r="I39" i="1" l="1"/>
  <c r="K39" i="1" s="1"/>
  <c r="K40" i="1"/>
</calcChain>
</file>

<file path=xl/sharedStrings.xml><?xml version="1.0" encoding="utf-8"?>
<sst xmlns="http://schemas.openxmlformats.org/spreadsheetml/2006/main" count="82" uniqueCount="67">
  <si>
    <t>Tabelul 1</t>
  </si>
  <si>
    <t>Structura FAOAM conform clasificaţiei economice (% în total, devieri +/-)</t>
  </si>
  <si>
    <t>Denumire</t>
  </si>
  <si>
    <t>Cod Eco</t>
  </si>
  <si>
    <t>Executat</t>
  </si>
  <si>
    <t>Aprobat</t>
  </si>
  <si>
    <t>Rectificat</t>
  </si>
  <si>
    <t>Devieri rectificat / aprobat</t>
  </si>
  <si>
    <t>mii lei</t>
  </si>
  <si>
    <t>% din total</t>
  </si>
  <si>
    <t xml:space="preserve">% </t>
  </si>
  <si>
    <t xml:space="preserve"> I. Venituri, total</t>
  </si>
  <si>
    <t>1</t>
  </si>
  <si>
    <t>1. Prime de asigurări obligatorii de asistenţă medicală, total</t>
  </si>
  <si>
    <t>12</t>
  </si>
  <si>
    <t>inclusiv:</t>
  </si>
  <si>
    <t>1.1 Prime de asigurare obligatorie de asistenţă medicală, în formă de contribuţie procentuală la salariu şi la alte recompense</t>
  </si>
  <si>
    <t>1221</t>
  </si>
  <si>
    <t>1.2 Prime de asigurare obligatorie de asistenţă medicală în sumă fixă, achitate de persoane fizice cu reşedinţa sau domiciliul în Republica Moldova</t>
  </si>
  <si>
    <t>1222</t>
  </si>
  <si>
    <t>2. Granturi primite</t>
  </si>
  <si>
    <t>13</t>
  </si>
  <si>
    <t>3. Alte venituri</t>
  </si>
  <si>
    <t>14</t>
  </si>
  <si>
    <t>2.1 dobînzi încasate</t>
  </si>
  <si>
    <t>141</t>
  </si>
  <si>
    <t>2.2 alte venituri</t>
  </si>
  <si>
    <t>145</t>
  </si>
  <si>
    <t>2.3 amenzi şi sancţiuni</t>
  </si>
  <si>
    <t>143</t>
  </si>
  <si>
    <t>2.4  donații voluntare din surse externe</t>
  </si>
  <si>
    <t>144</t>
  </si>
  <si>
    <t>4. Transferuri primite între bugetul de stat şi fondurile asigurării obligatorii de asistenţă medicală, total</t>
  </si>
  <si>
    <t>19</t>
  </si>
  <si>
    <t>4.1 Transferuri de la bugetul de stat  pentru asigurarea medicală a categoriilor de persoane asigurate de Guvern</t>
  </si>
  <si>
    <t>1922</t>
  </si>
  <si>
    <t>4.2 Transferuri de la bugetul de stat  pentru compensarea veniturilor ratate, conform art.3 din Legea nr.39-XVI din 2 martie 2006</t>
  </si>
  <si>
    <t>4.3 Transferuri de la bugetul de stat  pentru realizarea programelor naţionale de ocrotire a sănătăţii</t>
  </si>
  <si>
    <t>4.4 Transferuri de la bugetul de stat  pentru implementarea Planului de creștere economică</t>
  </si>
  <si>
    <t>4.5 Gestionarea crizei refugiaților</t>
  </si>
  <si>
    <t xml:space="preserve"> II. Cheltuieli, total</t>
  </si>
  <si>
    <t>2+3</t>
  </si>
  <si>
    <t>- sub aspectul categoriilor economice</t>
  </si>
  <si>
    <r>
      <t>1. Cheltuieli de personal,</t>
    </r>
    <r>
      <rPr>
        <i/>
        <sz val="8"/>
        <rFont val="Calibri"/>
        <family val="2"/>
        <charset val="238"/>
        <scheme val="minor"/>
      </rPr>
      <t xml:space="preserve"> total</t>
    </r>
  </si>
  <si>
    <t>21</t>
  </si>
  <si>
    <t xml:space="preserve">1.1  Remunerarea muncii </t>
  </si>
  <si>
    <t>2111</t>
  </si>
  <si>
    <t>1.2 Compensație pentru alimentație</t>
  </si>
  <si>
    <t>2113</t>
  </si>
  <si>
    <t>1.3  Contribuţii de asigurări sociale de stat obligatorii</t>
  </si>
  <si>
    <t>2121</t>
  </si>
  <si>
    <t>2. Bunuri şi servicii</t>
  </si>
  <si>
    <t>22</t>
  </si>
  <si>
    <t>3. Prestaţii sociale</t>
  </si>
  <si>
    <t>27</t>
  </si>
  <si>
    <r>
      <t>4. Mijloace fixe</t>
    </r>
    <r>
      <rPr>
        <i/>
        <sz val="8"/>
        <rFont val="Calibri"/>
        <family val="2"/>
        <charset val="238"/>
        <scheme val="minor"/>
      </rPr>
      <t xml:space="preserve"> </t>
    </r>
  </si>
  <si>
    <t>31</t>
  </si>
  <si>
    <t>5. Stocuri de materiale circulante</t>
  </si>
  <si>
    <t>33</t>
  </si>
  <si>
    <t>III. Soldul bugetar</t>
  </si>
  <si>
    <t>1-(2+3)</t>
  </si>
  <si>
    <t>IV. Sursele de finanţare, total</t>
  </si>
  <si>
    <t>4+5+9</t>
  </si>
  <si>
    <t>Modificarea soldurilor de mijloace băneşti</t>
  </si>
  <si>
    <t>9</t>
  </si>
  <si>
    <t xml:space="preserve">Sold de mijloace bănești la începutul perioadei  </t>
  </si>
  <si>
    <t xml:space="preserve">Sold de mijloace bănești la sfârșitul perioadei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</si>
</sst>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%"/>
  </numFmts>
  <fonts count="2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04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04"/>
      <scheme val="minor"/>
    </font>
    <font>
      <b/>
      <sz val="9"/>
      <name val="Calibri"/>
      <family val="2"/>
      <charset val="238"/>
      <scheme val="minor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8"/>
      <name val="Calibri"/>
      <family val="2"/>
      <charset val="238"/>
      <scheme val="minor"/>
    </font>
    <font>
      <b/>
      <i/>
      <sz val="8"/>
      <name val="Times New Roman"/>
      <family val="1"/>
      <charset val="204"/>
    </font>
    <font>
      <sz val="10"/>
      <name val="Times New Roman"/>
      <family val="1"/>
      <charset val="204"/>
    </font>
    <font>
      <i/>
      <sz val="8"/>
      <name val="Calibri"/>
      <family val="2"/>
      <charset val="238"/>
      <scheme val="minor"/>
    </font>
    <font>
      <sz val="10"/>
      <color rgb="FFFF0000"/>
      <name val="Times New Roman"/>
      <family val="1"/>
      <charset val="204"/>
    </font>
    <font>
      <sz val="8"/>
      <name val="Calibri"/>
      <family val="2"/>
      <charset val="238"/>
      <scheme val="minor"/>
    </font>
    <font>
      <sz val="8"/>
      <name val="Times New Roman"/>
      <family val="1"/>
      <charset val="204"/>
    </font>
    <font>
      <sz val="8"/>
      <name val="Calibri"/>
      <family val="2"/>
      <scheme val="minor"/>
    </font>
    <font>
      <b/>
      <sz val="10"/>
      <name val="Times New Roman"/>
      <family val="1"/>
    </font>
    <font>
      <b/>
      <sz val="7.5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8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0" borderId="0" xfId="0" applyFont="1" applyAlignment="1">
      <alignment horizontal="right"/>
    </xf>
    <xf numFmtId="0" fontId="4" fillId="0" borderId="0" xfId="0" applyFont="1"/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49" fontId="8" fillId="0" borderId="1" xfId="0" applyNumberFormat="1" applyFont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vertical="center"/>
    </xf>
    <xf numFmtId="165" fontId="10" fillId="2" borderId="1" xfId="1" applyNumberFormat="1" applyFont="1" applyFill="1" applyBorder="1" applyAlignment="1">
      <alignment vertical="center"/>
    </xf>
    <xf numFmtId="165" fontId="9" fillId="2" borderId="1" xfId="1" applyNumberFormat="1" applyFont="1" applyFill="1" applyBorder="1" applyAlignment="1">
      <alignment vertical="center"/>
    </xf>
    <xf numFmtId="0" fontId="11" fillId="0" borderId="1" xfId="0" applyFont="1" applyBorder="1" applyAlignment="1">
      <alignment horizontal="left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164" fontId="13" fillId="2" borderId="1" xfId="0" applyNumberFormat="1" applyFont="1" applyFill="1" applyBorder="1" applyAlignment="1">
      <alignment vertical="center"/>
    </xf>
    <xf numFmtId="165" fontId="13" fillId="2" borderId="1" xfId="1" applyNumberFormat="1" applyFont="1" applyFill="1" applyBorder="1" applyAlignment="1">
      <alignment vertical="center"/>
    </xf>
    <xf numFmtId="164" fontId="0" fillId="0" borderId="0" xfId="0" applyNumberFormat="1"/>
    <xf numFmtId="0" fontId="14" fillId="0" borderId="1" xfId="0" applyFont="1" applyBorder="1" applyAlignment="1">
      <alignment horizontal="left" vertical="center" wrapText="1"/>
    </xf>
    <xf numFmtId="10" fontId="13" fillId="2" borderId="1" xfId="1" applyNumberFormat="1" applyFont="1" applyFill="1" applyBorder="1" applyAlignment="1">
      <alignment vertical="center"/>
    </xf>
    <xf numFmtId="164" fontId="15" fillId="2" borderId="1" xfId="0" applyNumberFormat="1" applyFont="1" applyFill="1" applyBorder="1" applyAlignment="1">
      <alignment vertical="center"/>
    </xf>
    <xf numFmtId="10" fontId="15" fillId="2" borderId="1" xfId="1" applyNumberFormat="1" applyFont="1" applyFill="1" applyBorder="1" applyAlignment="1">
      <alignment vertical="center"/>
    </xf>
    <xf numFmtId="164" fontId="13" fillId="2" borderId="1" xfId="1" applyNumberFormat="1" applyFont="1" applyFill="1" applyBorder="1" applyAlignment="1">
      <alignment vertical="center"/>
    </xf>
    <xf numFmtId="0" fontId="16" fillId="0" borderId="1" xfId="0" applyFont="1" applyBorder="1" applyAlignment="1">
      <alignment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/>
    </xf>
    <xf numFmtId="0" fontId="18" fillId="0" borderId="1" xfId="0" applyFont="1" applyBorder="1" applyAlignment="1">
      <alignment horizontal="left" vertical="center" wrapText="1"/>
    </xf>
    <xf numFmtId="0" fontId="16" fillId="0" borderId="1" xfId="0" applyFont="1" applyBorder="1"/>
    <xf numFmtId="49" fontId="17" fillId="2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164" fontId="13" fillId="2" borderId="5" xfId="0" applyNumberFormat="1" applyFont="1" applyFill="1" applyBorder="1" applyAlignment="1">
      <alignment vertical="center"/>
    </xf>
    <xf numFmtId="0" fontId="16" fillId="0" borderId="1" xfId="0" applyFont="1" applyBorder="1" applyAlignment="1">
      <alignment horizontal="left" vertical="center" wrapText="1"/>
    </xf>
    <xf numFmtId="0" fontId="7" fillId="0" borderId="1" xfId="0" applyFont="1" applyBorder="1"/>
    <xf numFmtId="165" fontId="19" fillId="2" borderId="1" xfId="1" applyNumberFormat="1" applyFont="1" applyFill="1" applyBorder="1" applyAlignment="1">
      <alignment vertical="center"/>
    </xf>
    <xf numFmtId="165" fontId="0" fillId="0" borderId="0" xfId="0" applyNumberFormat="1"/>
    <xf numFmtId="49" fontId="14" fillId="0" borderId="1" xfId="0" applyNumberFormat="1" applyFont="1" applyBorder="1" applyAlignment="1">
      <alignment vertical="center" wrapText="1"/>
    </xf>
    <xf numFmtId="49" fontId="13" fillId="0" borderId="1" xfId="0" applyNumberFormat="1" applyFont="1" applyBorder="1" applyAlignment="1">
      <alignment horizontal="center"/>
    </xf>
    <xf numFmtId="164" fontId="13" fillId="3" borderId="1" xfId="0" applyNumberFormat="1" applyFont="1" applyFill="1" applyBorder="1" applyAlignment="1">
      <alignment vertical="center"/>
    </xf>
    <xf numFmtId="165" fontId="13" fillId="3" borderId="1" xfId="1" applyNumberFormat="1" applyFont="1" applyFill="1" applyBorder="1" applyAlignment="1">
      <alignment vertical="center"/>
    </xf>
    <xf numFmtId="164" fontId="15" fillId="3" borderId="1" xfId="0" applyNumberFormat="1" applyFont="1" applyFill="1" applyBorder="1" applyAlignment="1">
      <alignment vertical="center"/>
    </xf>
    <xf numFmtId="165" fontId="15" fillId="3" borderId="1" xfId="1" applyNumberFormat="1" applyFont="1" applyFill="1" applyBorder="1" applyAlignment="1">
      <alignment vertical="center"/>
    </xf>
    <xf numFmtId="2" fontId="15" fillId="3" borderId="1" xfId="1" applyNumberFormat="1" applyFont="1" applyFill="1" applyBorder="1" applyAlignment="1">
      <alignment vertical="center"/>
    </xf>
    <xf numFmtId="49" fontId="12" fillId="2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165" fontId="15" fillId="2" borderId="1" xfId="1" applyNumberFormat="1" applyFont="1" applyFill="1" applyBorder="1" applyAlignment="1">
      <alignment vertical="center"/>
    </xf>
    <xf numFmtId="2" fontId="15" fillId="0" borderId="1" xfId="1" applyNumberFormat="1" applyFont="1" applyFill="1" applyBorder="1" applyAlignment="1">
      <alignment vertical="center"/>
    </xf>
    <xf numFmtId="165" fontId="15" fillId="0" borderId="1" xfId="1" applyNumberFormat="1" applyFont="1" applyFill="1" applyBorder="1" applyAlignment="1">
      <alignment vertical="center"/>
    </xf>
    <xf numFmtId="165" fontId="13" fillId="0" borderId="1" xfId="1" applyNumberFormat="1" applyFont="1" applyFill="1" applyBorder="1" applyAlignment="1">
      <alignment vertical="center"/>
    </xf>
    <xf numFmtId="164" fontId="13" fillId="0" borderId="1" xfId="0" applyNumberFormat="1" applyFont="1" applyBorder="1" applyAlignment="1">
      <alignment vertical="center"/>
    </xf>
    <xf numFmtId="49" fontId="20" fillId="0" borderId="1" xfId="0" applyNumberFormat="1" applyFont="1" applyBorder="1" applyAlignment="1">
      <alignment horizontal="center"/>
    </xf>
    <xf numFmtId="165" fontId="13" fillId="2" borderId="1" xfId="0" applyNumberFormat="1" applyFont="1" applyFill="1" applyBorder="1" applyAlignment="1">
      <alignment vertical="center"/>
    </xf>
    <xf numFmtId="0" fontId="8" fillId="0" borderId="1" xfId="0" applyFont="1" applyBorder="1"/>
    <xf numFmtId="0" fontId="21" fillId="2" borderId="1" xfId="0" applyFont="1" applyFill="1" applyBorder="1" applyAlignment="1">
      <alignment vertical="center"/>
    </xf>
    <xf numFmtId="164" fontId="13" fillId="2" borderId="1" xfId="0" applyNumberFormat="1" applyFont="1" applyFill="1" applyBorder="1" applyAlignment="1">
      <alignment vertical="center" wrapText="1"/>
    </xf>
    <xf numFmtId="0" fontId="14" fillId="0" borderId="1" xfId="0" applyFont="1" applyBorder="1"/>
    <xf numFmtId="0" fontId="22" fillId="0" borderId="1" xfId="0" applyFont="1" applyBorder="1" applyAlignment="1">
      <alignment horizontal="center" vertical="center"/>
    </xf>
    <xf numFmtId="164" fontId="23" fillId="2" borderId="1" xfId="0" applyNumberFormat="1" applyFont="1" applyFill="1" applyBorder="1"/>
    <xf numFmtId="164" fontId="24" fillId="2" borderId="1" xfId="0" applyNumberFormat="1" applyFont="1" applyFill="1" applyBorder="1"/>
    <xf numFmtId="0" fontId="25" fillId="0" borderId="0" xfId="0" applyFont="1"/>
    <xf numFmtId="2" fontId="5" fillId="2" borderId="2" xfId="0" applyNumberFormat="1" applyFont="1" applyFill="1" applyBorder="1" applyAlignment="1">
      <alignment horizontal="center" vertical="center" wrapText="1"/>
    </xf>
    <xf numFmtId="2" fontId="5" fillId="2" borderId="4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2" fontId="5" fillId="0" borderId="2" xfId="0" applyNumberFormat="1" applyFont="1" applyFill="1" applyBorder="1" applyAlignment="1">
      <alignment horizontal="center" vertical="center" wrapText="1"/>
    </xf>
    <xf numFmtId="2" fontId="5" fillId="0" borderId="4" xfId="0" applyNumberFormat="1" applyFont="1" applyFill="1" applyBorder="1" applyAlignment="1">
      <alignment horizontal="center" vertical="center" wrapText="1"/>
    </xf>
    <xf numFmtId="164" fontId="13" fillId="0" borderId="1" xfId="0" applyNumberFormat="1" applyFont="1" applyFill="1" applyBorder="1" applyAlignment="1">
      <alignment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Documente%20CNAM\Rectificare%20FAOAM\Rectificare%202026\MS\Propunerile%20MS%2020.08.2026\20.08.26%20MS%20Tab%201%202%204%20FAOAM%202026.xlsx" TargetMode="External"/><Relationship Id="rId1" Type="http://schemas.openxmlformats.org/officeDocument/2006/relationships/externalLinkPath" Target="file:///E:\Documente%20CNAM\Rectificare%20FAOAM\Rectificare%202026\MS\Propunerile%20MS%2020.08.2026\20.08.26%20MS%20Tab%201%202%204%20FAOAM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bel nr.1"/>
      <sheetName val="Tabelul 2"/>
      <sheetName val="TOTAL FAOAM"/>
      <sheetName val="FMP"/>
      <sheetName val="FAdmin"/>
      <sheetName val="FDMPP"/>
      <sheetName val="FR"/>
      <sheetName val="Tabelul 4"/>
    </sheetNames>
    <sheetDataSet>
      <sheetData sheetId="0"/>
      <sheetData sheetId="1"/>
      <sheetData sheetId="2">
        <row r="9">
          <cell r="J9">
            <v>10474895</v>
          </cell>
        </row>
        <row r="10">
          <cell r="J10">
            <v>475100</v>
          </cell>
        </row>
        <row r="11">
          <cell r="J11">
            <v>357055</v>
          </cell>
        </row>
        <row r="13">
          <cell r="J13">
            <v>12148</v>
          </cell>
        </row>
        <row r="14">
          <cell r="J14">
            <v>205</v>
          </cell>
        </row>
        <row r="17">
          <cell r="J17">
            <v>46487</v>
          </cell>
        </row>
        <row r="19">
          <cell r="J19">
            <v>298215</v>
          </cell>
        </row>
        <row r="26">
          <cell r="J26">
            <v>161645.4</v>
          </cell>
        </row>
        <row r="27">
          <cell r="J27">
            <v>23800</v>
          </cell>
        </row>
        <row r="28">
          <cell r="J28">
            <v>7501260.4000000004</v>
          </cell>
        </row>
        <row r="29">
          <cell r="J29">
            <v>5800.4</v>
          </cell>
        </row>
        <row r="30">
          <cell r="J30">
            <v>170</v>
          </cell>
        </row>
        <row r="34">
          <cell r="C34">
            <v>80571.700000000012</v>
          </cell>
        </row>
        <row r="38">
          <cell r="J38">
            <v>23365.8</v>
          </cell>
        </row>
        <row r="39">
          <cell r="J39">
            <v>18901894.699999996</v>
          </cell>
        </row>
        <row r="50">
          <cell r="J50">
            <v>500</v>
          </cell>
        </row>
        <row r="62">
          <cell r="J62">
            <v>346530.5</v>
          </cell>
        </row>
        <row r="75">
          <cell r="J75">
            <v>32072.5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24586-9AE6-4838-98C8-E074054AEC33}">
  <dimension ref="A1:N46"/>
  <sheetViews>
    <sheetView tabSelected="1" view="pageBreakPreview" topLeftCell="A23" zoomScale="140" zoomScaleNormal="150" zoomScaleSheetLayoutView="140" workbookViewId="0">
      <selection activeCell="I31" sqref="I31:I39"/>
    </sheetView>
  </sheetViews>
  <sheetFormatPr defaultRowHeight="15" x14ac:dyDescent="0.25"/>
  <cols>
    <col min="1" max="1" width="35.5703125" customWidth="1"/>
    <col min="2" max="2" width="7.140625" bestFit="1" customWidth="1"/>
    <col min="3" max="3" width="11.5703125" customWidth="1"/>
    <col min="4" max="4" width="7.28515625" customWidth="1"/>
    <col min="5" max="5" width="11.5703125" style="2" customWidth="1"/>
    <col min="6" max="6" width="8.7109375" style="2" customWidth="1"/>
    <col min="7" max="7" width="11.85546875" customWidth="1"/>
    <col min="8" max="8" width="6.7109375" customWidth="1"/>
    <col min="9" max="9" width="12.42578125" customWidth="1"/>
    <col min="10" max="10" width="7.140625" customWidth="1"/>
    <col min="11" max="11" width="12" customWidth="1"/>
    <col min="12" max="12" width="8" customWidth="1"/>
  </cols>
  <sheetData>
    <row r="1" spans="1:14" ht="21" customHeight="1" x14ac:dyDescent="0.25">
      <c r="D1" s="1"/>
      <c r="E1" s="1"/>
      <c r="F1" s="1"/>
      <c r="G1" s="1"/>
      <c r="H1" s="1"/>
      <c r="I1" s="1"/>
      <c r="J1" s="1"/>
      <c r="K1" s="1"/>
      <c r="L1" s="1" t="s">
        <v>0</v>
      </c>
    </row>
    <row r="2" spans="1:14" ht="15.75" x14ac:dyDescent="0.25">
      <c r="A2" s="58" t="s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</row>
    <row r="3" spans="1:14" ht="19.5" customHeight="1" x14ac:dyDescent="0.25"/>
    <row r="4" spans="1:14" ht="15" customHeight="1" x14ac:dyDescent="0.25">
      <c r="A4" s="59" t="s">
        <v>2</v>
      </c>
      <c r="B4" s="59" t="s">
        <v>3</v>
      </c>
      <c r="C4" s="60">
        <v>2024</v>
      </c>
      <c r="D4" s="60"/>
      <c r="E4" s="60">
        <v>2025</v>
      </c>
      <c r="F4" s="60"/>
      <c r="G4" s="61">
        <v>2026</v>
      </c>
      <c r="H4" s="62"/>
      <c r="I4" s="62"/>
      <c r="J4" s="62"/>
      <c r="K4" s="62"/>
      <c r="L4" s="63"/>
    </row>
    <row r="5" spans="1:14" ht="28.5" customHeight="1" x14ac:dyDescent="0.25">
      <c r="A5" s="59"/>
      <c r="B5" s="59"/>
      <c r="C5" s="56" t="s">
        <v>4</v>
      </c>
      <c r="D5" s="57"/>
      <c r="E5" s="56" t="s">
        <v>4</v>
      </c>
      <c r="F5" s="57"/>
      <c r="G5" s="56" t="s">
        <v>5</v>
      </c>
      <c r="H5" s="57"/>
      <c r="I5" s="64" t="s">
        <v>6</v>
      </c>
      <c r="J5" s="65"/>
      <c r="K5" s="56" t="s">
        <v>7</v>
      </c>
      <c r="L5" s="57"/>
    </row>
    <row r="6" spans="1:14" ht="25.5" x14ac:dyDescent="0.25">
      <c r="A6" s="59"/>
      <c r="B6" s="59"/>
      <c r="C6" s="3" t="s">
        <v>8</v>
      </c>
      <c r="D6" s="4" t="s">
        <v>9</v>
      </c>
      <c r="E6" s="3" t="s">
        <v>8</v>
      </c>
      <c r="F6" s="4" t="s">
        <v>9</v>
      </c>
      <c r="G6" s="3" t="s">
        <v>8</v>
      </c>
      <c r="H6" s="4" t="s">
        <v>9</v>
      </c>
      <c r="I6" s="4" t="s">
        <v>8</v>
      </c>
      <c r="J6" s="4" t="s">
        <v>9</v>
      </c>
      <c r="K6" s="3" t="s">
        <v>8</v>
      </c>
      <c r="L6" s="4" t="s">
        <v>10</v>
      </c>
    </row>
    <row r="7" spans="1:14" ht="15.75" customHeight="1" x14ac:dyDescent="0.25">
      <c r="A7" s="5" t="s">
        <v>11</v>
      </c>
      <c r="B7" s="6" t="s">
        <v>12</v>
      </c>
      <c r="C7" s="7">
        <f>C8+C13+C19+C12</f>
        <v>15928764.199999999</v>
      </c>
      <c r="D7" s="8">
        <v>1</v>
      </c>
      <c r="E7" s="7">
        <f>E8+E13+E19+E12</f>
        <v>17493577</v>
      </c>
      <c r="F7" s="8">
        <v>1</v>
      </c>
      <c r="G7" s="7">
        <f>G8+G13+G19</f>
        <v>18832275.800000001</v>
      </c>
      <c r="H7" s="8">
        <v>1</v>
      </c>
      <c r="I7" s="7">
        <f>I8+I13+I19</f>
        <v>18999726.200000003</v>
      </c>
      <c r="J7" s="8">
        <v>1</v>
      </c>
      <c r="K7" s="7">
        <f>I7-G7</f>
        <v>167450.40000000224</v>
      </c>
      <c r="L7" s="9">
        <f>I7/G7</f>
        <v>1.0088916709684128</v>
      </c>
    </row>
    <row r="8" spans="1:14" ht="24.75" customHeight="1" x14ac:dyDescent="0.25">
      <c r="A8" s="10" t="s">
        <v>13</v>
      </c>
      <c r="B8" s="11" t="s">
        <v>14</v>
      </c>
      <c r="C8" s="12">
        <f t="shared" ref="C8" si="0">C10+C11</f>
        <v>8685017.3000000007</v>
      </c>
      <c r="D8" s="13">
        <f>C8/C7</f>
        <v>0.54524112422983828</v>
      </c>
      <c r="E8" s="12">
        <f t="shared" ref="E8:I8" si="1">E10+E11</f>
        <v>9855290.9000000004</v>
      </c>
      <c r="F8" s="13">
        <f>E8/E7</f>
        <v>0.56336625151048303</v>
      </c>
      <c r="G8" s="12">
        <f t="shared" si="1"/>
        <v>10859830</v>
      </c>
      <c r="H8" s="13">
        <f>G8/G7</f>
        <v>0.57666052235704834</v>
      </c>
      <c r="I8" s="12">
        <f t="shared" si="1"/>
        <v>10949995</v>
      </c>
      <c r="J8" s="13">
        <f>I8/I7</f>
        <v>0.5763238314455289</v>
      </c>
      <c r="K8" s="12">
        <f t="shared" ref="K8:K42" si="2">I8-G8</f>
        <v>90165</v>
      </c>
      <c r="L8" s="13">
        <f t="shared" ref="L8:L37" si="3">I8/G8</f>
        <v>1.0083026161551332</v>
      </c>
      <c r="N8" s="14"/>
    </row>
    <row r="9" spans="1:14" ht="10.5" customHeight="1" x14ac:dyDescent="0.25">
      <c r="A9" s="15" t="s">
        <v>15</v>
      </c>
      <c r="B9" s="6"/>
      <c r="C9" s="12"/>
      <c r="D9" s="16"/>
      <c r="E9" s="12"/>
      <c r="F9" s="13"/>
      <c r="G9" s="17"/>
      <c r="H9" s="18"/>
      <c r="I9" s="19"/>
      <c r="J9" s="18"/>
      <c r="K9" s="12"/>
      <c r="L9" s="13"/>
    </row>
    <row r="10" spans="1:14" ht="42" customHeight="1" x14ac:dyDescent="0.25">
      <c r="A10" s="20" t="s">
        <v>16</v>
      </c>
      <c r="B10" s="21" t="s">
        <v>17</v>
      </c>
      <c r="C10" s="12">
        <v>8390393.4000000004</v>
      </c>
      <c r="D10" s="13">
        <f>C10/C7</f>
        <v>0.52674478036406625</v>
      </c>
      <c r="E10" s="12">
        <v>9491747.3000000007</v>
      </c>
      <c r="F10" s="13">
        <v>0.54200000000000004</v>
      </c>
      <c r="G10" s="12">
        <v>10474895</v>
      </c>
      <c r="H10" s="13">
        <f>G10/G7</f>
        <v>0.55622034804736664</v>
      </c>
      <c r="I10" s="19">
        <f>'[1]TOTAL FAOAM'!J9</f>
        <v>10474895</v>
      </c>
      <c r="J10" s="13">
        <f>I10/I7</f>
        <v>0.55131820794343855</v>
      </c>
      <c r="K10" s="12">
        <f t="shared" si="2"/>
        <v>0</v>
      </c>
      <c r="L10" s="13">
        <f t="shared" si="3"/>
        <v>1</v>
      </c>
    </row>
    <row r="11" spans="1:14" ht="36.75" customHeight="1" x14ac:dyDescent="0.25">
      <c r="A11" s="20" t="s">
        <v>18</v>
      </c>
      <c r="B11" s="21" t="s">
        <v>19</v>
      </c>
      <c r="C11" s="12">
        <v>294623.90000000002</v>
      </c>
      <c r="D11" s="13">
        <f>C11/C7</f>
        <v>1.8496343865772088E-2</v>
      </c>
      <c r="E11" s="12">
        <v>363543.6</v>
      </c>
      <c r="F11" s="13">
        <f>E11/E7</f>
        <v>2.0781547421662248E-2</v>
      </c>
      <c r="G11" s="12">
        <v>384935</v>
      </c>
      <c r="H11" s="13">
        <v>2.1000000000000001E-2</v>
      </c>
      <c r="I11" s="19">
        <f>'[1]TOTAL FAOAM'!J10</f>
        <v>475100</v>
      </c>
      <c r="J11" s="13">
        <f>I11/I7</f>
        <v>2.5005623502090252E-2</v>
      </c>
      <c r="K11" s="12">
        <f t="shared" si="2"/>
        <v>90165</v>
      </c>
      <c r="L11" s="13">
        <f t="shared" si="3"/>
        <v>1.2342343512541079</v>
      </c>
    </row>
    <row r="12" spans="1:14" ht="16.5" customHeight="1" x14ac:dyDescent="0.25">
      <c r="A12" s="10" t="s">
        <v>20</v>
      </c>
      <c r="B12" s="11" t="s">
        <v>21</v>
      </c>
      <c r="C12" s="12">
        <v>0</v>
      </c>
      <c r="D12" s="13">
        <f>C12/C8</f>
        <v>0</v>
      </c>
      <c r="E12" s="12">
        <v>0</v>
      </c>
      <c r="F12" s="13">
        <f>E12/E8</f>
        <v>0</v>
      </c>
      <c r="G12" s="12">
        <v>0</v>
      </c>
      <c r="H12" s="13">
        <f>G12/G8</f>
        <v>0</v>
      </c>
      <c r="I12" s="19">
        <v>0</v>
      </c>
      <c r="J12" s="13">
        <v>0</v>
      </c>
      <c r="K12" s="19">
        <v>0</v>
      </c>
      <c r="L12" s="13">
        <v>0</v>
      </c>
    </row>
    <row r="13" spans="1:14" ht="16.5" customHeight="1" x14ac:dyDescent="0.25">
      <c r="A13" s="22" t="s">
        <v>22</v>
      </c>
      <c r="B13" s="11" t="s">
        <v>23</v>
      </c>
      <c r="C13" s="12">
        <f>C15+C16+C17+C18</f>
        <v>244344.5</v>
      </c>
      <c r="D13" s="13">
        <f>C13/C7</f>
        <v>1.5339827806604107E-2</v>
      </c>
      <c r="E13" s="12">
        <f>E15+E16+E17+E18</f>
        <v>310321.7</v>
      </c>
      <c r="F13" s="13">
        <f>E13/E7</f>
        <v>1.773917935708632E-2</v>
      </c>
      <c r="G13" s="12">
        <f>G15+G16+G17+G18</f>
        <v>285570</v>
      </c>
      <c r="H13" s="13">
        <f>G13/G7</f>
        <v>1.5163860333863631E-2</v>
      </c>
      <c r="I13" s="19">
        <f>'[1]TOTAL FAOAM'!J11</f>
        <v>357055</v>
      </c>
      <c r="J13" s="13">
        <f>I13/I7</f>
        <v>1.8792639232874837E-2</v>
      </c>
      <c r="K13" s="12">
        <f t="shared" si="2"/>
        <v>71485</v>
      </c>
      <c r="L13" s="13">
        <f t="shared" si="3"/>
        <v>1.250323913576356</v>
      </c>
    </row>
    <row r="14" spans="1:14" x14ac:dyDescent="0.25">
      <c r="A14" s="23" t="s">
        <v>15</v>
      </c>
      <c r="B14" s="21"/>
      <c r="C14" s="12"/>
      <c r="D14" s="16"/>
      <c r="E14" s="12"/>
      <c r="F14" s="13"/>
      <c r="G14" s="17"/>
      <c r="H14" s="18"/>
      <c r="I14" s="19"/>
      <c r="J14" s="18"/>
      <c r="K14" s="12"/>
      <c r="L14" s="13"/>
    </row>
    <row r="15" spans="1:14" x14ac:dyDescent="0.25">
      <c r="A15" s="24" t="s">
        <v>24</v>
      </c>
      <c r="B15" s="21" t="s">
        <v>25</v>
      </c>
      <c r="C15" s="12">
        <v>12147.7</v>
      </c>
      <c r="D15" s="16">
        <f>C15/C7</f>
        <v>7.6262664494713289E-4</v>
      </c>
      <c r="E15" s="12">
        <v>10171.700000000001</v>
      </c>
      <c r="F15" s="16">
        <f>E15/E7</f>
        <v>5.8145341001442986E-4</v>
      </c>
      <c r="G15" s="12">
        <v>12148</v>
      </c>
      <c r="H15" s="16">
        <f>G15/G7</f>
        <v>6.4506277037425285E-4</v>
      </c>
      <c r="I15" s="19">
        <f>'[1]TOTAL FAOAM'!J13</f>
        <v>12148</v>
      </c>
      <c r="J15" s="16">
        <f>I15/I7</f>
        <v>6.3937763482086385E-4</v>
      </c>
      <c r="K15" s="12">
        <f t="shared" si="2"/>
        <v>0</v>
      </c>
      <c r="L15" s="13">
        <f t="shared" si="3"/>
        <v>1</v>
      </c>
    </row>
    <row r="16" spans="1:14" x14ac:dyDescent="0.25">
      <c r="A16" s="24" t="s">
        <v>26</v>
      </c>
      <c r="B16" s="25" t="s">
        <v>27</v>
      </c>
      <c r="C16" s="12">
        <v>195260</v>
      </c>
      <c r="D16" s="16">
        <f>C16/C7</f>
        <v>1.2258326983081337E-2</v>
      </c>
      <c r="E16" s="12">
        <v>246335.4</v>
      </c>
      <c r="F16" s="16">
        <f>E16/E7</f>
        <v>1.408147687576989E-2</v>
      </c>
      <c r="G16" s="12">
        <v>263815</v>
      </c>
      <c r="H16" s="16">
        <f>G16/G7</f>
        <v>1.4008662723599236E-2</v>
      </c>
      <c r="I16" s="19">
        <f>'[1]TOTAL FAOAM'!J19</f>
        <v>298215</v>
      </c>
      <c r="J16" s="16">
        <f>I16/I7</f>
        <v>1.5695752499843917E-2</v>
      </c>
      <c r="K16" s="12">
        <f t="shared" si="2"/>
        <v>34400</v>
      </c>
      <c r="L16" s="13">
        <f t="shared" si="3"/>
        <v>1.1303944051702899</v>
      </c>
    </row>
    <row r="17" spans="1:14" x14ac:dyDescent="0.25">
      <c r="A17" s="24" t="s">
        <v>28</v>
      </c>
      <c r="B17" s="21" t="s">
        <v>29</v>
      </c>
      <c r="C17" s="12">
        <v>300.5</v>
      </c>
      <c r="D17" s="16">
        <f>C17/C7</f>
        <v>1.886524254028445E-5</v>
      </c>
      <c r="E17" s="12">
        <v>412.2</v>
      </c>
      <c r="F17" s="16">
        <f>E17/E7</f>
        <v>2.3562933984284632E-5</v>
      </c>
      <c r="G17" s="12">
        <v>205</v>
      </c>
      <c r="H17" s="16">
        <f>G17/G7</f>
        <v>1.0885567000882601E-5</v>
      </c>
      <c r="I17" s="19">
        <f>'[1]TOTAL FAOAM'!J14</f>
        <v>205</v>
      </c>
      <c r="J17" s="16">
        <f>I17/I7</f>
        <v>1.0789629168445593E-5</v>
      </c>
      <c r="K17" s="12">
        <f t="shared" si="2"/>
        <v>0</v>
      </c>
      <c r="L17" s="13">
        <f t="shared" si="3"/>
        <v>1</v>
      </c>
    </row>
    <row r="18" spans="1:14" x14ac:dyDescent="0.25">
      <c r="A18" s="24" t="s">
        <v>30</v>
      </c>
      <c r="B18" s="21" t="s">
        <v>31</v>
      </c>
      <c r="C18" s="12">
        <v>36636.300000000003</v>
      </c>
      <c r="D18" s="16">
        <f>C18/C7</f>
        <v>2.3000089360353522E-3</v>
      </c>
      <c r="E18" s="12">
        <v>53402.400000000001</v>
      </c>
      <c r="F18" s="16">
        <f>E18/E7</f>
        <v>3.0526861373177138E-3</v>
      </c>
      <c r="G18" s="12">
        <v>9402</v>
      </c>
      <c r="H18" s="16">
        <f>G18/G7</f>
        <v>4.9924927288925959E-4</v>
      </c>
      <c r="I18" s="19">
        <f>'[1]TOTAL FAOAM'!J17</f>
        <v>46487</v>
      </c>
      <c r="J18" s="16">
        <f>I18/I7</f>
        <v>2.4467194690416115E-3</v>
      </c>
      <c r="K18" s="12">
        <f t="shared" si="2"/>
        <v>37085</v>
      </c>
      <c r="L18" s="13">
        <f t="shared" si="3"/>
        <v>4.9443735375452036</v>
      </c>
    </row>
    <row r="19" spans="1:14" ht="36" customHeight="1" x14ac:dyDescent="0.25">
      <c r="A19" s="26" t="s">
        <v>32</v>
      </c>
      <c r="B19" s="11" t="s">
        <v>33</v>
      </c>
      <c r="C19" s="12">
        <f>C21+C22+C23+C24+C25</f>
        <v>6999402.3999999994</v>
      </c>
      <c r="D19" s="13">
        <f>D21+D22+D23+D24</f>
        <v>0.43996143417076894</v>
      </c>
      <c r="E19" s="12">
        <f>E21+E22+E23+E24+E25</f>
        <v>7327964.3999999994</v>
      </c>
      <c r="F19" s="13">
        <f>F21+F22+F23+F24</f>
        <v>0.41889456913243073</v>
      </c>
      <c r="G19" s="12">
        <f>G21+G22+G23+G24+G25</f>
        <v>7686875.8000000007</v>
      </c>
      <c r="H19" s="13">
        <f>G19/G7</f>
        <v>0.40817561730908808</v>
      </c>
      <c r="I19" s="12">
        <f>I21+I22+I23+I24+I25+I26</f>
        <v>7692676.2000000011</v>
      </c>
      <c r="J19" s="13">
        <f>J21+J22+J23+J24</f>
        <v>0.40457824071170029</v>
      </c>
      <c r="K19" s="12">
        <f t="shared" si="2"/>
        <v>5800.4000000003725</v>
      </c>
      <c r="L19" s="13">
        <f t="shared" si="3"/>
        <v>1.0007545848470714</v>
      </c>
    </row>
    <row r="20" spans="1:14" ht="10.5" customHeight="1" x14ac:dyDescent="0.25">
      <c r="A20" s="15" t="s">
        <v>15</v>
      </c>
      <c r="B20" s="21"/>
      <c r="C20" s="12"/>
      <c r="D20" s="16"/>
      <c r="E20" s="12"/>
      <c r="F20" s="13"/>
      <c r="G20" s="12"/>
      <c r="H20" s="18"/>
      <c r="I20" s="19"/>
      <c r="J20" s="18"/>
      <c r="K20" s="12"/>
      <c r="L20" s="13"/>
    </row>
    <row r="21" spans="1:14" ht="36.75" customHeight="1" x14ac:dyDescent="0.25">
      <c r="A21" s="20" t="s">
        <v>34</v>
      </c>
      <c r="B21" s="21" t="s">
        <v>35</v>
      </c>
      <c r="C21" s="12">
        <v>6848584.2999999998</v>
      </c>
      <c r="D21" s="13">
        <f>C21/C7</f>
        <v>0.42995076165419038</v>
      </c>
      <c r="E21" s="12">
        <v>7177316.2999999998</v>
      </c>
      <c r="F21" s="13">
        <f>E21/E7</f>
        <v>0.41028294556339162</v>
      </c>
      <c r="G21" s="12">
        <v>7501260.4000000004</v>
      </c>
      <c r="H21" s="13">
        <f>G21/G7</f>
        <v>0.39831937890374353</v>
      </c>
      <c r="I21" s="19">
        <f>'[1]TOTAL FAOAM'!J28</f>
        <v>7501260.4000000004</v>
      </c>
      <c r="J21" s="13">
        <f>I21/I7</f>
        <v>0.39480886835095547</v>
      </c>
      <c r="K21" s="12">
        <f t="shared" si="2"/>
        <v>0</v>
      </c>
      <c r="L21" s="13">
        <f t="shared" si="3"/>
        <v>1</v>
      </c>
    </row>
    <row r="22" spans="1:14" ht="39" customHeight="1" x14ac:dyDescent="0.25">
      <c r="A22" s="20" t="s">
        <v>36</v>
      </c>
      <c r="B22" s="21" t="s">
        <v>35</v>
      </c>
      <c r="C22" s="12">
        <v>170</v>
      </c>
      <c r="D22" s="13">
        <f>C22/C7</f>
        <v>1.0672516578530305E-5</v>
      </c>
      <c r="E22" s="12">
        <v>0</v>
      </c>
      <c r="F22" s="13">
        <f>E22/E7</f>
        <v>0</v>
      </c>
      <c r="G22" s="12">
        <v>170</v>
      </c>
      <c r="H22" s="13">
        <f>G22/G7</f>
        <v>9.0270555617075228E-6</v>
      </c>
      <c r="I22" s="19">
        <f>'[1]TOTAL FAOAM'!J30</f>
        <v>170</v>
      </c>
      <c r="J22" s="13">
        <f>I22/I7</f>
        <v>8.9474973591987857E-6</v>
      </c>
      <c r="K22" s="12">
        <f t="shared" si="2"/>
        <v>0</v>
      </c>
      <c r="L22" s="13">
        <f t="shared" si="3"/>
        <v>1</v>
      </c>
    </row>
    <row r="23" spans="1:14" ht="36.75" customHeight="1" x14ac:dyDescent="0.25">
      <c r="A23" s="20" t="s">
        <v>37</v>
      </c>
      <c r="B23" s="21" t="s">
        <v>35</v>
      </c>
      <c r="C23" s="12">
        <v>150648.1</v>
      </c>
      <c r="D23" s="13">
        <v>0.01</v>
      </c>
      <c r="E23" s="12">
        <v>150648.1</v>
      </c>
      <c r="F23" s="13">
        <f>E23/E7</f>
        <v>8.611623569039082E-3</v>
      </c>
      <c r="G23" s="12">
        <v>161645.4</v>
      </c>
      <c r="H23" s="13">
        <f>G23/G7</f>
        <v>8.5834235711437484E-3</v>
      </c>
      <c r="I23" s="19">
        <f>'[1]TOTAL FAOAM'!J26</f>
        <v>161645.4</v>
      </c>
      <c r="J23" s="13">
        <f>I23/I7</f>
        <v>8.5077752330978314E-3</v>
      </c>
      <c r="K23" s="12">
        <f t="shared" si="2"/>
        <v>0</v>
      </c>
      <c r="L23" s="13">
        <f t="shared" si="3"/>
        <v>1</v>
      </c>
    </row>
    <row r="24" spans="1:14" ht="29.25" customHeight="1" x14ac:dyDescent="0.25">
      <c r="A24" s="20" t="s">
        <v>38</v>
      </c>
      <c r="B24" s="21" t="s">
        <v>35</v>
      </c>
      <c r="C24" s="12"/>
      <c r="D24" s="13"/>
      <c r="E24" s="12"/>
      <c r="F24" s="13"/>
      <c r="G24" s="27">
        <v>23800</v>
      </c>
      <c r="H24" s="13">
        <f>G24/G7</f>
        <v>1.2637877786390531E-3</v>
      </c>
      <c r="I24" s="19">
        <f>'[1]TOTAL FAOAM'!J27</f>
        <v>23800</v>
      </c>
      <c r="J24" s="13">
        <f>I24/I7</f>
        <v>1.25264963028783E-3</v>
      </c>
      <c r="K24" s="12">
        <f t="shared" si="2"/>
        <v>0</v>
      </c>
      <c r="L24" s="13">
        <f t="shared" si="3"/>
        <v>1</v>
      </c>
    </row>
    <row r="25" spans="1:14" ht="19.5" customHeight="1" x14ac:dyDescent="0.25">
      <c r="A25" s="28" t="s">
        <v>39</v>
      </c>
      <c r="B25" s="21" t="s">
        <v>35</v>
      </c>
      <c r="C25" s="12"/>
      <c r="D25" s="13"/>
      <c r="E25" s="12"/>
      <c r="F25" s="13"/>
      <c r="G25" s="12"/>
      <c r="H25" s="13"/>
      <c r="I25" s="19">
        <f>'[1]TOTAL FAOAM'!J29</f>
        <v>5800.4</v>
      </c>
      <c r="J25" s="13"/>
      <c r="K25" s="12">
        <f t="shared" si="2"/>
        <v>5800.4</v>
      </c>
      <c r="L25" s="13"/>
    </row>
    <row r="26" spans="1:14" ht="11.25" customHeight="1" x14ac:dyDescent="0.25">
      <c r="A26" s="20"/>
      <c r="B26" s="21"/>
      <c r="C26" s="12"/>
      <c r="D26" s="13"/>
      <c r="E26" s="12"/>
      <c r="F26" s="13"/>
      <c r="G26" s="12"/>
      <c r="H26" s="13"/>
      <c r="I26" s="19"/>
      <c r="J26" s="13"/>
      <c r="K26" s="12"/>
      <c r="L26" s="13"/>
    </row>
    <row r="27" spans="1:14" ht="15" customHeight="1" x14ac:dyDescent="0.25">
      <c r="A27" s="29" t="s">
        <v>40</v>
      </c>
      <c r="B27" s="6" t="s">
        <v>41</v>
      </c>
      <c r="C27" s="7">
        <f>C29+C34+C35+C36+C37</f>
        <v>15849887.200000001</v>
      </c>
      <c r="D27" s="8">
        <v>1</v>
      </c>
      <c r="E27" s="7">
        <f>E29+E34+E35+E36+E37</f>
        <v>17396928.899999999</v>
      </c>
      <c r="F27" s="8">
        <v>1</v>
      </c>
      <c r="G27" s="7">
        <f>G29+G34+G35+G36+G37</f>
        <v>19217484.800000001</v>
      </c>
      <c r="H27" s="8">
        <v>1</v>
      </c>
      <c r="I27" s="7">
        <f>I29+I34+I35+I36+I37</f>
        <v>19384935.199999996</v>
      </c>
      <c r="J27" s="8">
        <v>1</v>
      </c>
      <c r="K27" s="7">
        <f t="shared" si="2"/>
        <v>167450.39999999478</v>
      </c>
      <c r="L27" s="30">
        <f t="shared" si="3"/>
        <v>1.0087134399606756</v>
      </c>
      <c r="N27" s="31"/>
    </row>
    <row r="28" spans="1:14" ht="15" hidden="1" customHeight="1" x14ac:dyDescent="0.25">
      <c r="A28" s="32" t="s">
        <v>42</v>
      </c>
      <c r="B28" s="33"/>
      <c r="C28" s="34"/>
      <c r="D28" s="35"/>
      <c r="E28" s="34"/>
      <c r="F28" s="35"/>
      <c r="G28" s="36"/>
      <c r="H28" s="37"/>
      <c r="I28" s="38"/>
      <c r="J28" s="37"/>
      <c r="K28" s="7">
        <f t="shared" si="2"/>
        <v>0</v>
      </c>
      <c r="L28" s="13" t="e">
        <f t="shared" si="3"/>
        <v>#DIV/0!</v>
      </c>
    </row>
    <row r="29" spans="1:14" x14ac:dyDescent="0.25">
      <c r="A29" s="10" t="s">
        <v>43</v>
      </c>
      <c r="B29" s="39" t="s">
        <v>44</v>
      </c>
      <c r="C29" s="12">
        <f>C31+C32+C33</f>
        <v>104090.3</v>
      </c>
      <c r="D29" s="13">
        <v>7.0000000000000001E-3</v>
      </c>
      <c r="E29" s="12">
        <f>E31+E32+E33</f>
        <v>109599.8</v>
      </c>
      <c r="F29" s="13">
        <f>E29/E27</f>
        <v>6.2999510218151216E-3</v>
      </c>
      <c r="G29" s="12">
        <f>G31+G32+G33</f>
        <v>103937.5</v>
      </c>
      <c r="H29" s="13">
        <f>G29/G27</f>
        <v>5.408486130297342E-3</v>
      </c>
      <c r="I29" s="12">
        <f>I31+I32+I33</f>
        <v>103937.50000000001</v>
      </c>
      <c r="J29" s="13">
        <f>I29/I27</f>
        <v>5.3617666980903828E-3</v>
      </c>
      <c r="K29" s="12">
        <f t="shared" si="2"/>
        <v>0</v>
      </c>
      <c r="L29" s="13">
        <f t="shared" si="3"/>
        <v>1.0000000000000002</v>
      </c>
    </row>
    <row r="30" spans="1:14" ht="9.75" customHeight="1" x14ac:dyDescent="0.25">
      <c r="A30" s="15" t="s">
        <v>15</v>
      </c>
      <c r="B30" s="40"/>
      <c r="C30" s="12"/>
      <c r="D30" s="13"/>
      <c r="E30" s="12"/>
      <c r="F30" s="16"/>
      <c r="G30" s="12"/>
      <c r="H30" s="41"/>
      <c r="I30" s="42"/>
      <c r="J30" s="43"/>
      <c r="K30" s="12"/>
      <c r="L30" s="13"/>
    </row>
    <row r="31" spans="1:14" ht="17.25" customHeight="1" x14ac:dyDescent="0.25">
      <c r="A31" s="20" t="s">
        <v>45</v>
      </c>
      <c r="B31" s="21" t="s">
        <v>46</v>
      </c>
      <c r="C31" s="12">
        <v>80686.100000000006</v>
      </c>
      <c r="D31" s="13">
        <f>C31/C27</f>
        <v>5.0906419069026562E-3</v>
      </c>
      <c r="E31" s="12">
        <v>84961.1</v>
      </c>
      <c r="F31" s="13">
        <v>4.0000000000000001E-3</v>
      </c>
      <c r="G31" s="12">
        <v>80571.7</v>
      </c>
      <c r="H31" s="13">
        <f>G31/G27</f>
        <v>4.1926246248416435E-3</v>
      </c>
      <c r="I31" s="66">
        <f>'[1]TOTAL FAOAM'!C34</f>
        <v>80571.700000000012</v>
      </c>
      <c r="J31" s="44">
        <f>I31/I27</f>
        <v>4.1564080131668447E-3</v>
      </c>
      <c r="K31" s="12">
        <f t="shared" si="2"/>
        <v>0</v>
      </c>
      <c r="L31" s="13">
        <f t="shared" si="3"/>
        <v>1.0000000000000002</v>
      </c>
    </row>
    <row r="32" spans="1:14" ht="15" hidden="1" customHeight="1" x14ac:dyDescent="0.25">
      <c r="A32" s="20" t="s">
        <v>47</v>
      </c>
      <c r="B32" s="21" t="s">
        <v>48</v>
      </c>
      <c r="C32" s="12"/>
      <c r="D32" s="13"/>
      <c r="E32" s="12"/>
      <c r="F32" s="13"/>
      <c r="G32" s="12"/>
      <c r="H32" s="41"/>
      <c r="I32" s="66"/>
      <c r="J32" s="43"/>
      <c r="K32" s="12"/>
      <c r="L32" s="13" t="e">
        <f t="shared" si="3"/>
        <v>#DIV/0!</v>
      </c>
    </row>
    <row r="33" spans="1:13" ht="24.75" customHeight="1" x14ac:dyDescent="0.25">
      <c r="A33" s="20" t="s">
        <v>49</v>
      </c>
      <c r="B33" s="21" t="s">
        <v>50</v>
      </c>
      <c r="C33" s="12">
        <v>23404.2</v>
      </c>
      <c r="D33" s="13">
        <v>2E-3</v>
      </c>
      <c r="E33" s="12">
        <v>24638.7</v>
      </c>
      <c r="F33" s="13">
        <v>2E-3</v>
      </c>
      <c r="G33" s="12">
        <v>23365.8</v>
      </c>
      <c r="H33" s="13">
        <f>G33/G27</f>
        <v>1.2158615054556983E-3</v>
      </c>
      <c r="I33" s="66">
        <f>'[1]TOTAL FAOAM'!J38</f>
        <v>23365.8</v>
      </c>
      <c r="J33" s="13">
        <f>I33/I27</f>
        <v>1.2053586849235381E-3</v>
      </c>
      <c r="K33" s="12">
        <f t="shared" si="2"/>
        <v>0</v>
      </c>
      <c r="L33" s="13">
        <f t="shared" si="3"/>
        <v>1</v>
      </c>
    </row>
    <row r="34" spans="1:13" x14ac:dyDescent="0.25">
      <c r="A34" s="26" t="s">
        <v>51</v>
      </c>
      <c r="B34" s="39" t="s">
        <v>52</v>
      </c>
      <c r="C34" s="12">
        <v>15676411.199999999</v>
      </c>
      <c r="D34" s="44">
        <f>C34/C27</f>
        <v>0.98905506406379962</v>
      </c>
      <c r="E34" s="12">
        <v>17187523.5</v>
      </c>
      <c r="F34" s="44">
        <f>E34/E27</f>
        <v>0.98796308238059194</v>
      </c>
      <c r="G34" s="12">
        <v>18734474.300000001</v>
      </c>
      <c r="H34" s="44">
        <f>G34/G27</f>
        <v>0.97486609173745775</v>
      </c>
      <c r="I34" s="66">
        <f>'[1]TOTAL FAOAM'!J39</f>
        <v>18901894.699999996</v>
      </c>
      <c r="J34" s="44">
        <f>I34/I27</f>
        <v>0.97508165516075596</v>
      </c>
      <c r="K34" s="45">
        <f t="shared" si="2"/>
        <v>167420.39999999478</v>
      </c>
      <c r="L34" s="13">
        <f t="shared" si="3"/>
        <v>1.0089364877454818</v>
      </c>
      <c r="M34" s="14"/>
    </row>
    <row r="35" spans="1:13" x14ac:dyDescent="0.25">
      <c r="A35" s="26" t="s">
        <v>53</v>
      </c>
      <c r="B35" s="39" t="s">
        <v>54</v>
      </c>
      <c r="C35" s="12">
        <v>441.6</v>
      </c>
      <c r="D35" s="44">
        <f>C35/C27</f>
        <v>2.7861397019910654E-5</v>
      </c>
      <c r="E35" s="12">
        <v>478.4</v>
      </c>
      <c r="F35" s="44">
        <f>E35/E27</f>
        <v>2.7499106465854442E-5</v>
      </c>
      <c r="G35" s="12">
        <v>500</v>
      </c>
      <c r="H35" s="44">
        <f>G35/G27</f>
        <v>2.6017972965952338E-5</v>
      </c>
      <c r="I35" s="66">
        <f>'[1]TOTAL FAOAM'!J50</f>
        <v>500</v>
      </c>
      <c r="J35" s="44">
        <f>I35/I27</f>
        <v>2.5793225246375861E-5</v>
      </c>
      <c r="K35" s="45">
        <f t="shared" si="2"/>
        <v>0</v>
      </c>
      <c r="L35" s="13">
        <f t="shared" si="3"/>
        <v>1</v>
      </c>
    </row>
    <row r="36" spans="1:13" x14ac:dyDescent="0.25">
      <c r="A36" s="10" t="s">
        <v>55</v>
      </c>
      <c r="B36" s="39" t="s">
        <v>56</v>
      </c>
      <c r="C36" s="12">
        <v>49609.3</v>
      </c>
      <c r="D36" s="44">
        <f>C36/C27</f>
        <v>3.1299465651717698E-3</v>
      </c>
      <c r="E36" s="12">
        <v>79337.7</v>
      </c>
      <c r="F36" s="44">
        <f>E36/E27</f>
        <v>4.5604428491973666E-3</v>
      </c>
      <c r="G36" s="12">
        <v>346520.5</v>
      </c>
      <c r="H36" s="44">
        <f>G36/G27</f>
        <v>1.8031522002296574E-2</v>
      </c>
      <c r="I36" s="66">
        <f>'[1]TOTAL FAOAM'!J62</f>
        <v>346530.5</v>
      </c>
      <c r="J36" s="44">
        <f>I36/I27</f>
        <v>1.7876278482478501E-2</v>
      </c>
      <c r="K36" s="45">
        <f t="shared" si="2"/>
        <v>10</v>
      </c>
      <c r="L36" s="13">
        <f t="shared" si="3"/>
        <v>1.0000288583215133</v>
      </c>
    </row>
    <row r="37" spans="1:13" x14ac:dyDescent="0.25">
      <c r="A37" s="10" t="s">
        <v>57</v>
      </c>
      <c r="B37" s="11" t="s">
        <v>58</v>
      </c>
      <c r="C37" s="12">
        <v>19334.8</v>
      </c>
      <c r="D37" s="44">
        <f>C37/C27</f>
        <v>1.2198698802096206E-3</v>
      </c>
      <c r="E37" s="12">
        <v>19989.5</v>
      </c>
      <c r="F37" s="44">
        <f>E37/E27</f>
        <v>1.1490246419297604E-3</v>
      </c>
      <c r="G37" s="12">
        <v>32052.5</v>
      </c>
      <c r="H37" s="44">
        <f>G37/G27</f>
        <v>1.6678821569823747E-3</v>
      </c>
      <c r="I37" s="66">
        <f>'[1]TOTAL FAOAM'!J75</f>
        <v>32072.5</v>
      </c>
      <c r="J37" s="44">
        <f>I37/I27</f>
        <v>1.6545064334287797E-3</v>
      </c>
      <c r="K37" s="45">
        <f t="shared" si="2"/>
        <v>20</v>
      </c>
      <c r="L37" s="13">
        <f t="shared" si="3"/>
        <v>1.0006239762889011</v>
      </c>
      <c r="M37" s="14"/>
    </row>
    <row r="38" spans="1:13" x14ac:dyDescent="0.25">
      <c r="A38" s="29" t="s">
        <v>59</v>
      </c>
      <c r="B38" s="46" t="s">
        <v>60</v>
      </c>
      <c r="C38" s="12">
        <f>C7-C27</f>
        <v>78876.999999998137</v>
      </c>
      <c r="D38" s="12"/>
      <c r="E38" s="12">
        <f>E7-E27</f>
        <v>96648.10000000149</v>
      </c>
      <c r="F38" s="47"/>
      <c r="G38" s="12">
        <f>G7-G27</f>
        <v>-385209</v>
      </c>
      <c r="H38" s="17"/>
      <c r="I38" s="66">
        <f>I7-I27</f>
        <v>-385208.99999999255</v>
      </c>
      <c r="J38" s="17"/>
      <c r="K38" s="45">
        <f t="shared" si="2"/>
        <v>7.4505805969238281E-9</v>
      </c>
      <c r="L38" s="13"/>
    </row>
    <row r="39" spans="1:13" x14ac:dyDescent="0.25">
      <c r="A39" s="29" t="s">
        <v>61</v>
      </c>
      <c r="B39" s="48" t="s">
        <v>62</v>
      </c>
      <c r="C39" s="12">
        <f t="shared" ref="C39:I39" si="4">-C40</f>
        <v>-78876.999999999069</v>
      </c>
      <c r="D39" s="12"/>
      <c r="E39" s="12">
        <f t="shared" si="4"/>
        <v>-96648.099999999627</v>
      </c>
      <c r="F39" s="12"/>
      <c r="G39" s="12">
        <f t="shared" si="4"/>
        <v>385209</v>
      </c>
      <c r="H39" s="12"/>
      <c r="I39" s="66">
        <f t="shared" si="4"/>
        <v>385208.99999999255</v>
      </c>
      <c r="J39" s="49"/>
      <c r="K39" s="45">
        <f t="shared" si="2"/>
        <v>-7.4505805969238281E-9</v>
      </c>
      <c r="L39" s="13"/>
    </row>
    <row r="40" spans="1:13" x14ac:dyDescent="0.25">
      <c r="A40" s="20" t="s">
        <v>63</v>
      </c>
      <c r="B40" s="6" t="s">
        <v>64</v>
      </c>
      <c r="C40" s="50">
        <f t="shared" ref="C40" si="5">C42-C41</f>
        <v>78876.999999999069</v>
      </c>
      <c r="D40" s="50"/>
      <c r="E40" s="50">
        <f t="shared" ref="E40:G40" si="6">E42-E41</f>
        <v>96648.099999999627</v>
      </c>
      <c r="F40" s="50"/>
      <c r="G40" s="50">
        <f t="shared" si="6"/>
        <v>-385209</v>
      </c>
      <c r="H40" s="50"/>
      <c r="I40" s="50">
        <f t="shared" ref="I40" si="7">I42-I41</f>
        <v>-385208.99999999255</v>
      </c>
      <c r="J40" s="12"/>
      <c r="K40" s="12">
        <f t="shared" si="2"/>
        <v>7.4505805969238281E-9</v>
      </c>
      <c r="L40" s="13"/>
    </row>
    <row r="41" spans="1:13" x14ac:dyDescent="0.25">
      <c r="A41" s="51" t="s">
        <v>65</v>
      </c>
      <c r="B41" s="52">
        <v>910</v>
      </c>
      <c r="C41" s="53">
        <v>2145346.7999999998</v>
      </c>
      <c r="D41" s="53"/>
      <c r="E41" s="53">
        <f>C42</f>
        <v>2224223.7999999989</v>
      </c>
      <c r="F41" s="53"/>
      <c r="G41" s="53">
        <f>E42</f>
        <v>2320871.8999999985</v>
      </c>
      <c r="H41" s="54"/>
      <c r="I41" s="53">
        <v>2320871.9</v>
      </c>
      <c r="J41" s="54"/>
      <c r="K41" s="12">
        <f t="shared" si="2"/>
        <v>0</v>
      </c>
      <c r="L41" s="13"/>
    </row>
    <row r="42" spans="1:13" x14ac:dyDescent="0.25">
      <c r="A42" s="51" t="s">
        <v>66</v>
      </c>
      <c r="B42" s="52">
        <v>930</v>
      </c>
      <c r="C42" s="53">
        <f>C41+C7-C27</f>
        <v>2224223.7999999989</v>
      </c>
      <c r="D42" s="53"/>
      <c r="E42" s="53">
        <f>E41+E7-E27</f>
        <v>2320871.8999999985</v>
      </c>
      <c r="F42" s="53"/>
      <c r="G42" s="53">
        <f>G38+G41</f>
        <v>1935662.8999999985</v>
      </c>
      <c r="H42" s="54"/>
      <c r="I42" s="53">
        <f>I38+I41</f>
        <v>1935662.9000000074</v>
      </c>
      <c r="J42" s="54"/>
      <c r="K42" s="12">
        <f t="shared" si="2"/>
        <v>8.8475644588470459E-9</v>
      </c>
      <c r="L42" s="13"/>
    </row>
    <row r="44" spans="1:13" x14ac:dyDescent="0.25">
      <c r="A44" s="55"/>
      <c r="I44" s="14"/>
    </row>
    <row r="46" spans="1:13" x14ac:dyDescent="0.25">
      <c r="I46" s="14"/>
    </row>
  </sheetData>
  <mergeCells count="11">
    <mergeCell ref="K5:L5"/>
    <mergeCell ref="A2:L2"/>
    <mergeCell ref="A4:A6"/>
    <mergeCell ref="B4:B6"/>
    <mergeCell ref="C4:D4"/>
    <mergeCell ref="E4:F4"/>
    <mergeCell ref="G4:L4"/>
    <mergeCell ref="C5:D5"/>
    <mergeCell ref="E5:F5"/>
    <mergeCell ref="G5:H5"/>
    <mergeCell ref="I5:J5"/>
  </mergeCells>
  <printOptions horizontalCentered="1"/>
  <pageMargins left="0" right="0" top="0.55118110236220474" bottom="0.35433070866141736" header="0.31496062992125984" footer="0.31496062992125984"/>
  <pageSetup paperSize="9" scale="70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Tabel nr.1</vt:lpstr>
      <vt:lpstr>'Tabel nr.1'!Print_Area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Chihai Natalia</dc:creator>
  <cp:lastModifiedBy>Direcția Politici de Buget și Asigurări Medicale</cp:lastModifiedBy>
  <dcterms:created xsi:type="dcterms:W3CDTF">2026-08-20T10:21:21Z</dcterms:created>
  <dcterms:modified xsi:type="dcterms:W3CDTF">2026-08-24T08:07:32Z</dcterms:modified>
</cp:coreProperties>
</file>