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Ina.Doni\Documents\BUGETUL\20.Buget 2026+PND\Proiect buget 2026\FAOAM\"/>
    </mc:Choice>
  </mc:AlternateContent>
  <xr:revisionPtr revIDLastSave="0" documentId="13_ncr:1_{B7B55004-4905-47AA-ABFB-22DBC6D78E58}" xr6:coauthVersionLast="47" xr6:coauthVersionMax="47" xr10:uidLastSave="{00000000-0000-0000-0000-000000000000}"/>
  <bookViews>
    <workbookView xWindow="-28920" yWindow="-120" windowWidth="29040" windowHeight="15720" firstSheet="4" activeTab="11" xr2:uid="{00000000-000D-0000-FFFF-FFFF00000000}"/>
  </bookViews>
  <sheets>
    <sheet name="Tabelul 1" sheetId="13" r:id="rId1"/>
    <sheet name="Tabelul 2" sheetId="12" r:id="rId2"/>
    <sheet name="FB 0721-8005" sheetId="11" r:id="rId3"/>
    <sheet name="FB 0722-8006" sheetId="9" r:id="rId4"/>
    <sheet name="FB 0769-8008" sheetId="2" r:id="rId5"/>
    <sheet name="FB 0724-8009" sheetId="10" r:id="rId6"/>
    <sheet name="FB 0731-8010" sheetId="8" r:id="rId7"/>
    <sheet name="FB 0722-8011" sheetId="1" r:id="rId8"/>
    <sheet name="FB 0769-8015" sheetId="15" r:id="rId9"/>
    <sheet name="FB 0769-8022 " sheetId="20" r:id="rId10"/>
    <sheet name="FA 0762-8002" sheetId="16" r:id="rId11"/>
    <sheet name="FR 0769 - 8017" sheetId="17" r:id="rId12"/>
    <sheet name="FMP 0740-8018" sheetId="18" r:id="rId13"/>
    <sheet name="FD 0769 - 8019" sheetId="19" r:id="rId14"/>
    <sheet name="Tabelul 4" sheetId="23" r:id="rId15"/>
    <sheet name="Sheet1" sheetId="24" r:id="rId16"/>
  </sheets>
  <definedNames>
    <definedName name="_xlnm.Print_Area" localSheetId="10">'FA 0762-8002'!$A$1:$O$89</definedName>
    <definedName name="_xlnm.Print_Area" localSheetId="2">'FB 0721-8005'!$A$1:$P$439</definedName>
    <definedName name="_xlnm.Print_Area" localSheetId="3">'FB 0722-8006'!$A$1:$P$439</definedName>
    <definedName name="_xlnm.Print_Area" localSheetId="7">'FB 0722-8011'!$A$1:$P$383</definedName>
    <definedName name="_xlnm.Print_Area" localSheetId="5">'FB 0724-8009'!$A$1:$P$383</definedName>
    <definedName name="_xlnm.Print_Area" localSheetId="6">'FB 0731-8010'!$A$1:$P$389</definedName>
    <definedName name="_xlnm.Print_Area" localSheetId="4">'FB 0769-8008'!$A$1:$P$441</definedName>
    <definedName name="_xlnm.Print_Area" localSheetId="8">'FB 0769-8015'!$A$1:$P$453</definedName>
    <definedName name="_xlnm.Print_Area" localSheetId="9">'FB 0769-8022 '!$A$1:$P$226</definedName>
    <definedName name="_xlnm.Print_Area" localSheetId="13">'FD 0769 - 8019'!$A$1:$P$366</definedName>
    <definedName name="_xlnm.Print_Area" localSheetId="12">'FMP 0740-8018'!$A$1:$P$390</definedName>
    <definedName name="_xlnm.Print_Area" localSheetId="0">'Tabelul 1'!$A$1:$T$44</definedName>
    <definedName name="_xlnm.Print_Area" localSheetId="1">'Tabelul 2'!$A$1:$T$36</definedName>
    <definedName name="_xlnm.Print_Titles" localSheetId="10">'FA 0762-8002'!$22:$24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23" l="1"/>
  <c r="S21" i="10" l="1"/>
  <c r="U21" i="10"/>
  <c r="T21" i="10"/>
  <c r="K32" i="13" l="1"/>
  <c r="P21" i="19"/>
  <c r="O21" i="19"/>
  <c r="N21" i="19"/>
  <c r="T27" i="16" l="1"/>
  <c r="T24" i="16"/>
  <c r="T22" i="16"/>
  <c r="P26" i="13" l="1"/>
  <c r="P29" i="13"/>
  <c r="P32" i="13"/>
  <c r="P34" i="13"/>
  <c r="M172" i="20"/>
  <c r="O172" i="20" s="1"/>
  <c r="I33" i="23" l="1"/>
  <c r="H33" i="23"/>
  <c r="G33" i="23"/>
  <c r="I27" i="23"/>
  <c r="H27" i="23"/>
  <c r="G27" i="23"/>
  <c r="I24" i="23"/>
  <c r="H24" i="23"/>
  <c r="G24" i="23"/>
  <c r="I15" i="23"/>
  <c r="H15" i="23"/>
  <c r="G15" i="23"/>
  <c r="I9" i="23"/>
  <c r="H9" i="23"/>
  <c r="G9" i="23"/>
  <c r="N86" i="16"/>
  <c r="N84" i="16"/>
  <c r="N82" i="16"/>
  <c r="N80" i="16"/>
  <c r="N78" i="16"/>
  <c r="N76" i="16"/>
  <c r="N74" i="16"/>
  <c r="N70" i="16"/>
  <c r="N68" i="16"/>
  <c r="N65" i="16"/>
  <c r="N62" i="16"/>
  <c r="N60" i="16"/>
  <c r="N56" i="16"/>
  <c r="N48" i="16"/>
  <c r="N45" i="16"/>
  <c r="N38" i="16"/>
  <c r="N32" i="16"/>
  <c r="N31" i="16"/>
  <c r="N27" i="16"/>
  <c r="L86" i="16"/>
  <c r="L84" i="16"/>
  <c r="L73" i="16" s="1"/>
  <c r="L82" i="16"/>
  <c r="L80" i="16"/>
  <c r="L78" i="16"/>
  <c r="L76" i="16"/>
  <c r="L74" i="16"/>
  <c r="L70" i="16"/>
  <c r="L68" i="16"/>
  <c r="L65" i="16"/>
  <c r="L62" i="16"/>
  <c r="L60" i="16"/>
  <c r="L56" i="16"/>
  <c r="L48" i="16"/>
  <c r="L45" i="16"/>
  <c r="L38" i="16"/>
  <c r="L32" i="16"/>
  <c r="L31" i="16"/>
  <c r="L27" i="16"/>
  <c r="J86" i="16"/>
  <c r="J84" i="16"/>
  <c r="J82" i="16"/>
  <c r="J80" i="16"/>
  <c r="J78" i="16"/>
  <c r="J76" i="16"/>
  <c r="J73" i="16" s="1"/>
  <c r="J74" i="16"/>
  <c r="J70" i="16"/>
  <c r="J68" i="16"/>
  <c r="J65" i="16"/>
  <c r="J62" i="16"/>
  <c r="J60" i="16"/>
  <c r="J56" i="16"/>
  <c r="J48" i="16"/>
  <c r="J45" i="16"/>
  <c r="J38" i="16"/>
  <c r="J32" i="16"/>
  <c r="J31" i="16" s="1"/>
  <c r="J27" i="16"/>
  <c r="N73" i="16" l="1"/>
  <c r="J59" i="16"/>
  <c r="J26" i="16" s="1"/>
  <c r="L59" i="16"/>
  <c r="L26" i="16" s="1"/>
  <c r="N59" i="16"/>
  <c r="G7" i="23"/>
  <c r="H7" i="23"/>
  <c r="I7" i="23"/>
  <c r="N26" i="16"/>
  <c r="P11" i="13" l="1"/>
  <c r="P12" i="13"/>
  <c r="P14" i="13"/>
  <c r="P17" i="13"/>
  <c r="P18" i="13"/>
  <c r="P19" i="13"/>
  <c r="P20" i="13"/>
  <c r="P23" i="13"/>
  <c r="P24" i="13"/>
  <c r="P25" i="13"/>
  <c r="N26" i="13" l="1"/>
  <c r="M26" i="13"/>
  <c r="S15" i="13"/>
  <c r="F33" i="23" l="1"/>
  <c r="F27" i="23"/>
  <c r="F24" i="23"/>
  <c r="F15" i="23"/>
  <c r="F9" i="23"/>
  <c r="I30" i="13"/>
  <c r="I28" i="13" s="1"/>
  <c r="J33" i="13" s="1"/>
  <c r="J8" i="12"/>
  <c r="I34" i="12"/>
  <c r="J37" i="13" l="1"/>
  <c r="J36" i="13"/>
  <c r="J39" i="13"/>
  <c r="J30" i="13"/>
  <c r="J32" i="13"/>
  <c r="J35" i="13"/>
  <c r="F7" i="23"/>
  <c r="J28" i="13" l="1"/>
  <c r="I32" i="12"/>
  <c r="I30" i="12"/>
  <c r="I28" i="12"/>
  <c r="I26" i="12"/>
  <c r="I24" i="12"/>
  <c r="I21" i="12"/>
  <c r="I19" i="12"/>
  <c r="I17" i="12"/>
  <c r="I15" i="12"/>
  <c r="I13" i="12"/>
  <c r="I10" i="12" s="1"/>
  <c r="I11" i="12"/>
  <c r="I21" i="13"/>
  <c r="I15" i="13"/>
  <c r="I13" i="13"/>
  <c r="P13" i="13" s="1"/>
  <c r="I9" i="13"/>
  <c r="I8" i="13" s="1"/>
  <c r="I8" i="12" l="1"/>
  <c r="J14" i="12"/>
  <c r="J13" i="12" s="1"/>
  <c r="J33" i="12"/>
  <c r="J32" i="12" s="1"/>
  <c r="J31" i="12"/>
  <c r="J30" i="12" s="1"/>
  <c r="J29" i="12"/>
  <c r="J28" i="12" s="1"/>
  <c r="J27" i="12"/>
  <c r="J26" i="12" s="1"/>
  <c r="J25" i="12"/>
  <c r="J24" i="12" s="1"/>
  <c r="J23" i="12"/>
  <c r="J21" i="12" s="1"/>
  <c r="J20" i="12"/>
  <c r="J19" i="12" s="1"/>
  <c r="J18" i="12"/>
  <c r="J17" i="12" s="1"/>
  <c r="J16" i="12"/>
  <c r="J15" i="12" s="1"/>
  <c r="J12" i="12"/>
  <c r="J11" i="12" s="1"/>
  <c r="O11" i="13"/>
  <c r="O12" i="13"/>
  <c r="O17" i="13"/>
  <c r="O18" i="13"/>
  <c r="O19" i="13"/>
  <c r="O20" i="13"/>
  <c r="O23" i="13"/>
  <c r="O24" i="13"/>
  <c r="O25" i="13"/>
  <c r="O26" i="13"/>
  <c r="O29" i="13"/>
  <c r="O34" i="13"/>
  <c r="O38" i="13"/>
  <c r="J11" i="13" l="1"/>
  <c r="J25" i="13"/>
  <c r="J24" i="13"/>
  <c r="J23" i="13"/>
  <c r="J20" i="13"/>
  <c r="J19" i="13"/>
  <c r="J18" i="13"/>
  <c r="J17" i="13"/>
  <c r="J12" i="13"/>
  <c r="J9" i="13" s="1"/>
  <c r="I40" i="13"/>
  <c r="J14" i="13"/>
  <c r="J13" i="13" s="1"/>
  <c r="J21" i="13"/>
  <c r="J35" i="12"/>
  <c r="J36" i="12"/>
  <c r="J15" i="13"/>
  <c r="J358" i="19"/>
  <c r="J34" i="12" l="1"/>
  <c r="C30" i="13"/>
  <c r="C28" i="13" s="1"/>
  <c r="C21" i="13"/>
  <c r="C15" i="13"/>
  <c r="C13" i="13"/>
  <c r="C9" i="13"/>
  <c r="D27" i="13" s="1"/>
  <c r="C33" i="23"/>
  <c r="C27" i="23"/>
  <c r="C24" i="23"/>
  <c r="C15" i="23"/>
  <c r="C9" i="23"/>
  <c r="D17" i="12"/>
  <c r="C34" i="12"/>
  <c r="C32" i="12"/>
  <c r="C30" i="12"/>
  <c r="C28" i="12"/>
  <c r="C26" i="12"/>
  <c r="C24" i="12"/>
  <c r="C21" i="12"/>
  <c r="C19" i="12"/>
  <c r="C17" i="12"/>
  <c r="C15" i="12"/>
  <c r="C13" i="12"/>
  <c r="C11" i="12"/>
  <c r="C8" i="13" l="1"/>
  <c r="D19" i="13" s="1"/>
  <c r="C7" i="23"/>
  <c r="C10" i="12"/>
  <c r="C8" i="12" s="1"/>
  <c r="I70" i="16"/>
  <c r="I45" i="16"/>
  <c r="H78" i="16"/>
  <c r="H70" i="16"/>
  <c r="H45" i="16"/>
  <c r="C40" i="13" l="1"/>
  <c r="G86" i="16"/>
  <c r="G84" i="16"/>
  <c r="G82" i="16"/>
  <c r="G80" i="16"/>
  <c r="G78" i="16"/>
  <c r="G76" i="16"/>
  <c r="G74" i="16"/>
  <c r="G70" i="16"/>
  <c r="G68" i="16"/>
  <c r="G65" i="16"/>
  <c r="G62" i="16"/>
  <c r="G56" i="16"/>
  <c r="G48" i="16"/>
  <c r="G45" i="16"/>
  <c r="G38" i="16"/>
  <c r="G32" i="16"/>
  <c r="G27" i="16"/>
  <c r="G31" i="16" l="1"/>
  <c r="G73" i="16"/>
  <c r="G59" i="16"/>
  <c r="G26" i="16" l="1"/>
  <c r="O123" i="8"/>
  <c r="O122" i="8" s="1"/>
  <c r="O121" i="8" s="1"/>
  <c r="O120" i="8" s="1"/>
  <c r="M123" i="8"/>
  <c r="M122" i="8" s="1"/>
  <c r="M121" i="8" s="1"/>
  <c r="M120" i="8" s="1"/>
  <c r="K123" i="8"/>
  <c r="K122" i="8" s="1"/>
  <c r="K121" i="8" s="1"/>
  <c r="K120" i="8" s="1"/>
  <c r="O167" i="8"/>
  <c r="O149" i="8" s="1"/>
  <c r="O126" i="8" s="1"/>
  <c r="O125" i="8" s="1"/>
  <c r="M167" i="8"/>
  <c r="M149" i="8" s="1"/>
  <c r="M126" i="8" s="1"/>
  <c r="M125" i="8" s="1"/>
  <c r="K167" i="8"/>
  <c r="K149" i="8" s="1"/>
  <c r="K126" i="8" s="1"/>
  <c r="K125" i="8" s="1"/>
  <c r="J167" i="8"/>
  <c r="J149" i="8" s="1"/>
  <c r="J126" i="8" s="1"/>
  <c r="J125" i="8" s="1"/>
  <c r="I167" i="8"/>
  <c r="I149" i="8" s="1"/>
  <c r="I126" i="8" s="1"/>
  <c r="I125" i="8" s="1"/>
  <c r="G167" i="8"/>
  <c r="G149" i="8" s="1"/>
  <c r="G126" i="8" s="1"/>
  <c r="G125" i="8" s="1"/>
  <c r="O145" i="8"/>
  <c r="O127" i="8" s="1"/>
  <c r="M145" i="8"/>
  <c r="M127" i="8" s="1"/>
  <c r="K145" i="8"/>
  <c r="K127" i="8" s="1"/>
  <c r="J145" i="8"/>
  <c r="I145" i="8"/>
  <c r="H145" i="8"/>
  <c r="H127" i="8" s="1"/>
  <c r="G145" i="8"/>
  <c r="G127" i="8" s="1"/>
  <c r="J127" i="8"/>
  <c r="I127" i="8"/>
  <c r="O119" i="8"/>
  <c r="O118" i="8" s="1"/>
  <c r="O117" i="8" s="1"/>
  <c r="O116" i="8" s="1"/>
  <c r="P25" i="8" s="1"/>
  <c r="M119" i="8"/>
  <c r="M118" i="8" s="1"/>
  <c r="M117" i="8" s="1"/>
  <c r="M116" i="8" s="1"/>
  <c r="O25" i="8" s="1"/>
  <c r="K119" i="8"/>
  <c r="K118" i="8" s="1"/>
  <c r="K117" i="8" s="1"/>
  <c r="K116" i="8" s="1"/>
  <c r="N25" i="8" s="1"/>
  <c r="J119" i="8"/>
  <c r="J118" i="8" s="1"/>
  <c r="J117" i="8" s="1"/>
  <c r="J116" i="8" s="1"/>
  <c r="I119" i="8"/>
  <c r="I118" i="8" s="1"/>
  <c r="I117" i="8" s="1"/>
  <c r="I116" i="8" s="1"/>
  <c r="G119" i="8"/>
  <c r="G118" i="8" s="1"/>
  <c r="G117" i="8" s="1"/>
  <c r="G116" i="8" s="1"/>
  <c r="Q23" i="12" l="1"/>
  <c r="Q21" i="12" s="1"/>
  <c r="S125" i="8"/>
  <c r="S23" i="12"/>
  <c r="S21" i="12" s="1"/>
  <c r="T125" i="8"/>
  <c r="K23" i="12"/>
  <c r="R125" i="8"/>
  <c r="N22" i="8" s="1"/>
  <c r="P23" i="12"/>
  <c r="O23" i="12"/>
  <c r="K21" i="12"/>
  <c r="N23" i="8" l="1"/>
  <c r="O22" i="8"/>
  <c r="N24" i="8"/>
  <c r="O21" i="12"/>
  <c r="P21" i="12"/>
  <c r="M23" i="8"/>
  <c r="M24" i="8"/>
  <c r="O24" i="8" l="1"/>
  <c r="O23" i="8"/>
  <c r="P22" i="8"/>
  <c r="G32" i="12"/>
  <c r="E21" i="13"/>
  <c r="I62" i="16"/>
  <c r="P23" i="8" l="1"/>
  <c r="P24" i="8"/>
  <c r="J167" i="20"/>
  <c r="K210" i="11"/>
  <c r="M210" i="11"/>
  <c r="O210" i="11"/>
  <c r="G210" i="11"/>
  <c r="G82" i="11" l="1"/>
  <c r="G83" i="11"/>
  <c r="G84" i="11"/>
  <c r="G85" i="11"/>
  <c r="G86" i="11"/>
  <c r="G87" i="11"/>
  <c r="G88" i="11"/>
  <c r="G89" i="11"/>
  <c r="G90" i="11"/>
  <c r="G91" i="11"/>
  <c r="G92" i="11"/>
  <c r="G94" i="11"/>
  <c r="G95" i="11"/>
  <c r="G97" i="11"/>
  <c r="G96" i="11" s="1"/>
  <c r="G98" i="11"/>
  <c r="G99" i="11"/>
  <c r="G100" i="11"/>
  <c r="G101" i="11"/>
  <c r="G102" i="11"/>
  <c r="G103" i="11"/>
  <c r="G104" i="11"/>
  <c r="G105" i="11"/>
  <c r="G106" i="11"/>
  <c r="G107" i="11"/>
  <c r="G108" i="11"/>
  <c r="G109" i="11"/>
  <c r="G110" i="11"/>
  <c r="G111" i="11"/>
  <c r="G112" i="11"/>
  <c r="G113" i="11"/>
  <c r="G114" i="11"/>
  <c r="G115" i="11"/>
  <c r="G117" i="11"/>
  <c r="G116" i="11" s="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8" i="11"/>
  <c r="G147" i="11" s="1"/>
  <c r="G149" i="11"/>
  <c r="G150" i="11"/>
  <c r="G151" i="11"/>
  <c r="G152" i="11"/>
  <c r="G153" i="11"/>
  <c r="G154" i="11"/>
  <c r="G155" i="11"/>
  <c r="G156" i="11"/>
  <c r="G157" i="11"/>
  <c r="G158" i="11"/>
  <c r="G159" i="11"/>
  <c r="G160" i="11"/>
  <c r="G161" i="11"/>
  <c r="G162" i="11"/>
  <c r="G163" i="11"/>
  <c r="G164" i="11"/>
  <c r="G165" i="11"/>
  <c r="G166" i="11"/>
  <c r="G167" i="11"/>
  <c r="G188" i="11"/>
  <c r="G170" i="11" s="1"/>
  <c r="G192" i="11"/>
  <c r="D8" i="12"/>
  <c r="D42" i="13"/>
  <c r="D41" i="13" s="1"/>
  <c r="D13" i="13"/>
  <c r="M38" i="13"/>
  <c r="G93" i="11" l="1"/>
  <c r="D18" i="13"/>
  <c r="D20" i="12"/>
  <c r="G169" i="11"/>
  <c r="G168" i="11" s="1"/>
  <c r="D29" i="12"/>
  <c r="D28" i="12" s="1"/>
  <c r="O167" i="20"/>
  <c r="M167" i="20"/>
  <c r="Q34" i="12" s="1"/>
  <c r="K167" i="20"/>
  <c r="L42" i="13"/>
  <c r="L41" i="13" s="1"/>
  <c r="N19" i="13"/>
  <c r="D33" i="12" l="1"/>
  <c r="D32" i="12" s="1"/>
  <c r="D23" i="13"/>
  <c r="D20" i="13"/>
  <c r="D15" i="13"/>
  <c r="D11" i="13"/>
  <c r="D25" i="13"/>
  <c r="D17" i="13"/>
  <c r="D27" i="12"/>
  <c r="D26" i="12" s="1"/>
  <c r="D24" i="13"/>
  <c r="D12" i="13"/>
  <c r="D14" i="12"/>
  <c r="D13" i="12" s="1"/>
  <c r="D25" i="12"/>
  <c r="D24" i="12" s="1"/>
  <c r="D12" i="12"/>
  <c r="D11" i="12" s="1"/>
  <c r="D23" i="12"/>
  <c r="D21" i="12" s="1"/>
  <c r="D16" i="12"/>
  <c r="D15" i="12" s="1"/>
  <c r="D35" i="12"/>
  <c r="D31" i="12"/>
  <c r="D30" i="12" s="1"/>
  <c r="D19" i="12"/>
  <c r="D36" i="12"/>
  <c r="D32" i="13"/>
  <c r="D39" i="13"/>
  <c r="D37" i="13"/>
  <c r="D36" i="13"/>
  <c r="D35" i="13"/>
  <c r="D34" i="13"/>
  <c r="C44" i="13"/>
  <c r="C42" i="13" s="1"/>
  <c r="C41" i="13" s="1"/>
  <c r="D30" i="13"/>
  <c r="O358" i="19"/>
  <c r="O356" i="19"/>
  <c r="M358" i="19"/>
  <c r="M356" i="19"/>
  <c r="D34" i="12" l="1"/>
  <c r="D9" i="13"/>
  <c r="D21" i="13"/>
  <c r="D24" i="23"/>
  <c r="E34" i="12"/>
  <c r="H84" i="16"/>
  <c r="I84" i="16"/>
  <c r="H82" i="16"/>
  <c r="I82" i="16"/>
  <c r="H80" i="16"/>
  <c r="G15" i="13" l="1"/>
  <c r="E15" i="13"/>
  <c r="G13" i="13"/>
  <c r="E13" i="13"/>
  <c r="J362" i="19"/>
  <c r="O360" i="19"/>
  <c r="M360" i="19"/>
  <c r="K360" i="19"/>
  <c r="J360" i="19"/>
  <c r="I360" i="19"/>
  <c r="J356" i="19"/>
  <c r="I356" i="19" l="1"/>
  <c r="H210" i="15"/>
  <c r="H192" i="15" s="1"/>
  <c r="H169" i="15" s="1"/>
  <c r="H168" i="15" s="1"/>
  <c r="G210" i="15"/>
  <c r="G192" i="15" s="1"/>
  <c r="G169" i="15" s="1"/>
  <c r="G168" i="15" s="1"/>
  <c r="I210" i="15"/>
  <c r="I192" i="15" s="1"/>
  <c r="I169" i="15" s="1"/>
  <c r="I168" i="15" s="1"/>
  <c r="H215" i="20"/>
  <c r="H197" i="20" s="1"/>
  <c r="H174" i="20" s="1"/>
  <c r="H173" i="20" s="1"/>
  <c r="G215" i="20"/>
  <c r="G197" i="20" s="1"/>
  <c r="G174" i="20" s="1"/>
  <c r="G173" i="20" s="1"/>
  <c r="H171" i="20"/>
  <c r="H170" i="20" s="1"/>
  <c r="H169" i="20" s="1"/>
  <c r="H168" i="20" s="1"/>
  <c r="G171" i="20"/>
  <c r="G170" i="20" s="1"/>
  <c r="G169" i="20" s="1"/>
  <c r="G168" i="20" s="1"/>
  <c r="I215" i="20"/>
  <c r="I197" i="20" s="1"/>
  <c r="I174" i="20" s="1"/>
  <c r="I173" i="20" s="1"/>
  <c r="I171" i="20"/>
  <c r="I170" i="20" s="1"/>
  <c r="I169" i="20" s="1"/>
  <c r="I168" i="20" s="1"/>
  <c r="H167" i="20"/>
  <c r="H166" i="20" s="1"/>
  <c r="H165" i="20" s="1"/>
  <c r="H164" i="20" s="1"/>
  <c r="G167" i="20"/>
  <c r="G166" i="20" s="1"/>
  <c r="G165" i="20" s="1"/>
  <c r="G164" i="20" s="1"/>
  <c r="G163" i="20" s="1"/>
  <c r="I167" i="20"/>
  <c r="I166" i="20" s="1"/>
  <c r="I165" i="20" s="1"/>
  <c r="I164" i="20" s="1"/>
  <c r="I163" i="20" s="1"/>
  <c r="E26" i="12"/>
  <c r="M450" i="2" l="1"/>
  <c r="K15" i="13"/>
  <c r="P15" i="13" s="1"/>
  <c r="O15" i="13" l="1"/>
  <c r="Q19" i="8"/>
  <c r="Q20" i="8" l="1"/>
  <c r="Q24" i="8" s="1"/>
  <c r="M452" i="2"/>
  <c r="O452" i="2"/>
  <c r="P449" i="2" l="1"/>
  <c r="N449" i="2"/>
  <c r="L449" i="2"/>
  <c r="M19" i="13" l="1"/>
  <c r="O153" i="1" l="1"/>
  <c r="M153" i="1"/>
  <c r="K153" i="1"/>
  <c r="I27" i="16" l="1"/>
  <c r="H56" i="16" l="1"/>
  <c r="H48" i="16"/>
  <c r="H38" i="16"/>
  <c r="H27" i="16"/>
  <c r="H86" i="16"/>
  <c r="G363" i="19" l="1"/>
  <c r="G362" i="19" s="1"/>
  <c r="G384" i="18"/>
  <c r="G383" i="18" s="1"/>
  <c r="G380" i="17"/>
  <c r="G379" i="17" s="1"/>
  <c r="J210" i="15"/>
  <c r="J192" i="15" s="1"/>
  <c r="J169" i="15" s="1"/>
  <c r="J168" i="15" s="1"/>
  <c r="J166" i="20" l="1"/>
  <c r="J165" i="20" s="1"/>
  <c r="J164" i="20" s="1"/>
  <c r="J163" i="20" s="1"/>
  <c r="J171" i="20"/>
  <c r="J170" i="20" s="1"/>
  <c r="J169" i="20" s="1"/>
  <c r="J168" i="20" s="1"/>
  <c r="J215" i="20"/>
  <c r="J197" i="20" s="1"/>
  <c r="J174" i="20" s="1"/>
  <c r="J173" i="20" s="1"/>
  <c r="M21" i="8"/>
  <c r="K33" i="13"/>
  <c r="P33" i="13" s="1"/>
  <c r="Q15" i="13"/>
  <c r="E9" i="13"/>
  <c r="G21" i="13"/>
  <c r="G9" i="13"/>
  <c r="G8" i="13" s="1"/>
  <c r="O33" i="13" l="1"/>
  <c r="O32" i="13"/>
  <c r="E8" i="13"/>
  <c r="G25" i="16"/>
  <c r="G26" i="12"/>
  <c r="G34" i="12"/>
  <c r="H42" i="13"/>
  <c r="H41" i="13" s="1"/>
  <c r="N42" i="13"/>
  <c r="N41" i="13" s="1"/>
  <c r="R42" i="13"/>
  <c r="R41" i="13" s="1"/>
  <c r="T42" i="13"/>
  <c r="T41" i="13" s="1"/>
  <c r="F42" i="13"/>
  <c r="F41" i="13" s="1"/>
  <c r="F9" i="13" l="1"/>
  <c r="F23" i="13"/>
  <c r="H23" i="13"/>
  <c r="H20" i="13"/>
  <c r="H18" i="13"/>
  <c r="H19" i="13"/>
  <c r="H14" i="13"/>
  <c r="H13" i="13" s="1"/>
  <c r="F19" i="13"/>
  <c r="F14" i="13"/>
  <c r="F13" i="13" s="1"/>
  <c r="F21" i="13"/>
  <c r="F25" i="13"/>
  <c r="H25" i="13"/>
  <c r="H17" i="13"/>
  <c r="H12" i="13"/>
  <c r="H21" i="13"/>
  <c r="H24" i="13"/>
  <c r="H15" i="13"/>
  <c r="H9" i="13" l="1"/>
  <c r="E33" i="23"/>
  <c r="D33" i="23"/>
  <c r="E27" i="23"/>
  <c r="D27" i="23"/>
  <c r="E24" i="23"/>
  <c r="E15" i="23"/>
  <c r="D15" i="23"/>
  <c r="E9" i="23"/>
  <c r="D9" i="23"/>
  <c r="D7" i="23" l="1"/>
  <c r="E7" i="23"/>
  <c r="S33" i="13" l="1"/>
  <c r="I358" i="19" l="1"/>
  <c r="I155" i="19" s="1"/>
  <c r="J155" i="19"/>
  <c r="N17" i="13" l="1"/>
  <c r="N18" i="13"/>
  <c r="N20" i="13"/>
  <c r="M17" i="13"/>
  <c r="M18" i="13"/>
  <c r="M20" i="13"/>
  <c r="M166" i="20" l="1"/>
  <c r="M165" i="20" s="1"/>
  <c r="O166" i="20"/>
  <c r="O165" i="20" s="1"/>
  <c r="K166" i="20"/>
  <c r="K165" i="20" s="1"/>
  <c r="K164" i="20" s="1"/>
  <c r="K163" i="20" s="1"/>
  <c r="O171" i="20"/>
  <c r="O170" i="20" s="1"/>
  <c r="O169" i="20" s="1"/>
  <c r="O168" i="20" s="1"/>
  <c r="S35" i="12" s="1"/>
  <c r="M171" i="20"/>
  <c r="M170" i="20" s="1"/>
  <c r="M169" i="20" s="1"/>
  <c r="M168" i="20" s="1"/>
  <c r="Q35" i="12" s="1"/>
  <c r="K171" i="20"/>
  <c r="K170" i="20" s="1"/>
  <c r="K169" i="20" s="1"/>
  <c r="K168" i="20" s="1"/>
  <c r="K35" i="12" s="1"/>
  <c r="K193" i="20"/>
  <c r="K175" i="20" s="1"/>
  <c r="M193" i="20"/>
  <c r="M175" i="20" s="1"/>
  <c r="O193" i="20"/>
  <c r="O175" i="20" s="1"/>
  <c r="N35" i="12" l="1"/>
  <c r="P35" i="12"/>
  <c r="O35" i="12"/>
  <c r="K34" i="12"/>
  <c r="N72" i="20"/>
  <c r="O164" i="20"/>
  <c r="O163" i="20" s="1"/>
  <c r="M164" i="20"/>
  <c r="M163" i="20" s="1"/>
  <c r="O72" i="20" s="1"/>
  <c r="M35" i="12"/>
  <c r="S34" i="12" l="1"/>
  <c r="P72" i="20"/>
  <c r="O34" i="12"/>
  <c r="P34" i="12"/>
  <c r="K452" i="20"/>
  <c r="O411" i="20"/>
  <c r="M411" i="20"/>
  <c r="K411" i="20"/>
  <c r="J411" i="20"/>
  <c r="O357" i="20"/>
  <c r="M357" i="20"/>
  <c r="K357" i="20"/>
  <c r="J357" i="20"/>
  <c r="O326" i="20"/>
  <c r="M326" i="20"/>
  <c r="K326" i="20"/>
  <c r="J326" i="20"/>
  <c r="O306" i="20"/>
  <c r="O305" i="20" s="1"/>
  <c r="M306" i="20"/>
  <c r="M305" i="20" s="1"/>
  <c r="K306" i="20"/>
  <c r="K305" i="20" s="1"/>
  <c r="J306" i="20"/>
  <c r="J305" i="20" s="1"/>
  <c r="O282" i="20"/>
  <c r="M282" i="20"/>
  <c r="K282" i="20"/>
  <c r="J282" i="20"/>
  <c r="O251" i="20"/>
  <c r="M251" i="20"/>
  <c r="K251" i="20"/>
  <c r="J251" i="20"/>
  <c r="O231" i="20"/>
  <c r="M231" i="20"/>
  <c r="K231" i="20"/>
  <c r="J231" i="20"/>
  <c r="O228" i="20"/>
  <c r="M228" i="20"/>
  <c r="K228" i="20"/>
  <c r="J228" i="20"/>
  <c r="O215" i="20"/>
  <c r="O197" i="20" s="1"/>
  <c r="O174" i="20" s="1"/>
  <c r="O173" i="20" s="1"/>
  <c r="S36" i="12" s="1"/>
  <c r="M215" i="20"/>
  <c r="M197" i="20" s="1"/>
  <c r="M174" i="20" s="1"/>
  <c r="M173" i="20" s="1"/>
  <c r="Q36" i="12" s="1"/>
  <c r="K215" i="20"/>
  <c r="K197" i="20" s="1"/>
  <c r="K174" i="20" s="1"/>
  <c r="K173" i="20" s="1"/>
  <c r="K36" i="12" s="1"/>
  <c r="O162" i="20"/>
  <c r="M162" i="20"/>
  <c r="K162" i="20"/>
  <c r="J162" i="20"/>
  <c r="I162" i="20"/>
  <c r="G162" i="20"/>
  <c r="O161" i="20"/>
  <c r="M161" i="20"/>
  <c r="K161" i="20"/>
  <c r="J161" i="20"/>
  <c r="I161" i="20"/>
  <c r="G161" i="20"/>
  <c r="O160" i="20"/>
  <c r="M160" i="20"/>
  <c r="K160" i="20"/>
  <c r="J160" i="20"/>
  <c r="I160" i="20"/>
  <c r="G160" i="20"/>
  <c r="O159" i="20"/>
  <c r="M159" i="20"/>
  <c r="K159" i="20"/>
  <c r="J159" i="20"/>
  <c r="I159" i="20"/>
  <c r="G159" i="20"/>
  <c r="O158" i="20"/>
  <c r="M158" i="20"/>
  <c r="K158" i="20"/>
  <c r="J158" i="20"/>
  <c r="I158" i="20"/>
  <c r="G158" i="20"/>
  <c r="O157" i="20"/>
  <c r="M157" i="20"/>
  <c r="K157" i="20"/>
  <c r="J157" i="20"/>
  <c r="I157" i="20"/>
  <c r="G157" i="20"/>
  <c r="O156" i="20"/>
  <c r="M156" i="20"/>
  <c r="K156" i="20"/>
  <c r="J156" i="20"/>
  <c r="I156" i="20"/>
  <c r="G156" i="20"/>
  <c r="O155" i="20"/>
  <c r="M155" i="20"/>
  <c r="K155" i="20"/>
  <c r="J155" i="20"/>
  <c r="I155" i="20"/>
  <c r="G155" i="20"/>
  <c r="O154" i="20"/>
  <c r="M154" i="20"/>
  <c r="K154" i="20"/>
  <c r="J154" i="20"/>
  <c r="I154" i="20"/>
  <c r="G154" i="20"/>
  <c r="O153" i="20"/>
  <c r="M153" i="20"/>
  <c r="K153" i="20"/>
  <c r="J153" i="20"/>
  <c r="I153" i="20"/>
  <c r="G153" i="20"/>
  <c r="O152" i="20"/>
  <c r="M152" i="20"/>
  <c r="K152" i="20"/>
  <c r="J152" i="20"/>
  <c r="I152" i="20"/>
  <c r="G152" i="20"/>
  <c r="O151" i="20"/>
  <c r="M151" i="20"/>
  <c r="K151" i="20"/>
  <c r="J151" i="20"/>
  <c r="I151" i="20"/>
  <c r="G151" i="20"/>
  <c r="O150" i="20"/>
  <c r="M150" i="20"/>
  <c r="K150" i="20"/>
  <c r="J150" i="20"/>
  <c r="I150" i="20"/>
  <c r="G150" i="20"/>
  <c r="O149" i="20"/>
  <c r="M149" i="20"/>
  <c r="K149" i="20"/>
  <c r="J149" i="20"/>
  <c r="I149" i="20"/>
  <c r="G149" i="20"/>
  <c r="O148" i="20"/>
  <c r="M148" i="20"/>
  <c r="K148" i="20"/>
  <c r="J148" i="20"/>
  <c r="I148" i="20"/>
  <c r="G148" i="20"/>
  <c r="O147" i="20"/>
  <c r="M147" i="20"/>
  <c r="K147" i="20"/>
  <c r="J147" i="20"/>
  <c r="I147" i="20"/>
  <c r="G147" i="20"/>
  <c r="O146" i="20"/>
  <c r="M146" i="20"/>
  <c r="K146" i="20"/>
  <c r="J146" i="20"/>
  <c r="I146" i="20"/>
  <c r="G146" i="20"/>
  <c r="O145" i="20"/>
  <c r="M145" i="20"/>
  <c r="K145" i="20"/>
  <c r="J145" i="20"/>
  <c r="I145" i="20"/>
  <c r="G145" i="20"/>
  <c r="O144" i="20"/>
  <c r="M144" i="20"/>
  <c r="K144" i="20"/>
  <c r="J144" i="20"/>
  <c r="I144" i="20"/>
  <c r="G144" i="20"/>
  <c r="O143" i="20"/>
  <c r="M143" i="20"/>
  <c r="K143" i="20"/>
  <c r="J143" i="20"/>
  <c r="I143" i="20"/>
  <c r="I142" i="20" s="1"/>
  <c r="G143" i="20"/>
  <c r="G142" i="20" s="1"/>
  <c r="O141" i="20"/>
  <c r="M141" i="20"/>
  <c r="K141" i="20"/>
  <c r="J141" i="20"/>
  <c r="I141" i="20"/>
  <c r="G141" i="20"/>
  <c r="O140" i="20"/>
  <c r="M140" i="20"/>
  <c r="K140" i="20"/>
  <c r="J140" i="20"/>
  <c r="I140" i="20"/>
  <c r="G140" i="20"/>
  <c r="O139" i="20"/>
  <c r="M139" i="20"/>
  <c r="M19" i="20" s="1"/>
  <c r="K139" i="20"/>
  <c r="K19" i="20" s="1"/>
  <c r="J139" i="20"/>
  <c r="J19" i="20" s="1"/>
  <c r="I139" i="20"/>
  <c r="G139" i="20"/>
  <c r="O138" i="20"/>
  <c r="M138" i="20"/>
  <c r="K138" i="20"/>
  <c r="J138" i="20"/>
  <c r="I138" i="20"/>
  <c r="G138" i="20"/>
  <c r="O137" i="20"/>
  <c r="M137" i="20"/>
  <c r="K137" i="20"/>
  <c r="J137" i="20"/>
  <c r="I137" i="20"/>
  <c r="G137" i="20"/>
  <c r="O136" i="20"/>
  <c r="M136" i="20"/>
  <c r="K136" i="20"/>
  <c r="J136" i="20"/>
  <c r="I136" i="20"/>
  <c r="G136" i="20"/>
  <c r="O135" i="20"/>
  <c r="M135" i="20"/>
  <c r="K135" i="20"/>
  <c r="J135" i="20"/>
  <c r="I135" i="20"/>
  <c r="G135" i="20"/>
  <c r="O134" i="20"/>
  <c r="M134" i="20"/>
  <c r="K134" i="20"/>
  <c r="J134" i="20"/>
  <c r="I134" i="20"/>
  <c r="G134" i="20"/>
  <c r="O133" i="20"/>
  <c r="M133" i="20"/>
  <c r="K133" i="20"/>
  <c r="J133" i="20"/>
  <c r="I133" i="20"/>
  <c r="G133" i="20"/>
  <c r="O132" i="20"/>
  <c r="M132" i="20"/>
  <c r="K132" i="20"/>
  <c r="J132" i="20"/>
  <c r="I132" i="20"/>
  <c r="G132" i="20"/>
  <c r="O131" i="20"/>
  <c r="M131" i="20"/>
  <c r="K131" i="20"/>
  <c r="J131" i="20"/>
  <c r="I131" i="20"/>
  <c r="G131" i="20"/>
  <c r="O130" i="20"/>
  <c r="M130" i="20"/>
  <c r="K130" i="20"/>
  <c r="J130" i="20"/>
  <c r="I130" i="20"/>
  <c r="G130" i="20"/>
  <c r="O129" i="20"/>
  <c r="M129" i="20"/>
  <c r="K129" i="20"/>
  <c r="J129" i="20"/>
  <c r="I129" i="20"/>
  <c r="G129" i="20"/>
  <c r="O128" i="20"/>
  <c r="M128" i="20"/>
  <c r="K128" i="20"/>
  <c r="J128" i="20"/>
  <c r="I128" i="20"/>
  <c r="G128" i="20"/>
  <c r="O127" i="20"/>
  <c r="M127" i="20"/>
  <c r="K127" i="20"/>
  <c r="J127" i="20"/>
  <c r="I127" i="20"/>
  <c r="G127" i="20"/>
  <c r="O126" i="20"/>
  <c r="M126" i="20"/>
  <c r="K126" i="20"/>
  <c r="J126" i="20"/>
  <c r="I126" i="20"/>
  <c r="G126" i="20"/>
  <c r="O125" i="20"/>
  <c r="M125" i="20"/>
  <c r="K125" i="20"/>
  <c r="J125" i="20"/>
  <c r="I125" i="20"/>
  <c r="G125" i="20"/>
  <c r="O124" i="20"/>
  <c r="M124" i="20"/>
  <c r="K124" i="20"/>
  <c r="J124" i="20"/>
  <c r="I124" i="20"/>
  <c r="G124" i="20"/>
  <c r="O123" i="20"/>
  <c r="M123" i="20"/>
  <c r="K123" i="20"/>
  <c r="J123" i="20"/>
  <c r="I123" i="20"/>
  <c r="G123" i="20"/>
  <c r="O122" i="20"/>
  <c r="M122" i="20"/>
  <c r="K122" i="20"/>
  <c r="J122" i="20"/>
  <c r="I122" i="20"/>
  <c r="G122" i="20"/>
  <c r="O121" i="20"/>
  <c r="M121" i="20"/>
  <c r="K121" i="20"/>
  <c r="J121" i="20"/>
  <c r="I121" i="20"/>
  <c r="G121" i="20"/>
  <c r="O120" i="20"/>
  <c r="M120" i="20"/>
  <c r="K120" i="20"/>
  <c r="J120" i="20"/>
  <c r="I120" i="20"/>
  <c r="G120" i="20"/>
  <c r="O119" i="20"/>
  <c r="M119" i="20"/>
  <c r="K119" i="20"/>
  <c r="J119" i="20"/>
  <c r="I119" i="20"/>
  <c r="G119" i="20"/>
  <c r="O118" i="20"/>
  <c r="M118" i="20"/>
  <c r="K118" i="20"/>
  <c r="J118" i="20"/>
  <c r="I118" i="20"/>
  <c r="G118" i="20"/>
  <c r="O117" i="20"/>
  <c r="M117" i="20"/>
  <c r="K117" i="20"/>
  <c r="J117" i="20"/>
  <c r="I117" i="20"/>
  <c r="G117" i="20"/>
  <c r="O116" i="20"/>
  <c r="M116" i="20"/>
  <c r="K116" i="20"/>
  <c r="J116" i="20"/>
  <c r="I116" i="20"/>
  <c r="G116" i="20"/>
  <c r="O115" i="20"/>
  <c r="M115" i="20"/>
  <c r="K115" i="20"/>
  <c r="J115" i="20"/>
  <c r="I115" i="20"/>
  <c r="G115" i="20"/>
  <c r="O114" i="20"/>
  <c r="M114" i="20"/>
  <c r="K114" i="20"/>
  <c r="J114" i="20"/>
  <c r="I114" i="20"/>
  <c r="G114" i="20"/>
  <c r="O113" i="20"/>
  <c r="M113" i="20"/>
  <c r="K113" i="20"/>
  <c r="J113" i="20"/>
  <c r="I113" i="20"/>
  <c r="G113" i="20"/>
  <c r="O112" i="20"/>
  <c r="M112" i="20"/>
  <c r="K112" i="20"/>
  <c r="J112" i="20"/>
  <c r="I112" i="20"/>
  <c r="I111" i="20" s="1"/>
  <c r="G112" i="20"/>
  <c r="G111" i="20" s="1"/>
  <c r="O110" i="20"/>
  <c r="M110" i="20"/>
  <c r="K110" i="20"/>
  <c r="J110" i="20"/>
  <c r="I110" i="20"/>
  <c r="G110" i="20"/>
  <c r="O109" i="20"/>
  <c r="M109" i="20"/>
  <c r="K109" i="20"/>
  <c r="J109" i="20"/>
  <c r="I109" i="20"/>
  <c r="G109" i="20"/>
  <c r="O108" i="20"/>
  <c r="O18" i="20" s="1"/>
  <c r="M108" i="20"/>
  <c r="M18" i="20" s="1"/>
  <c r="K108" i="20"/>
  <c r="K18" i="20" s="1"/>
  <c r="J108" i="20"/>
  <c r="J18" i="20" s="1"/>
  <c r="I108" i="20"/>
  <c r="G108" i="20"/>
  <c r="O107" i="20"/>
  <c r="M107" i="20"/>
  <c r="K107" i="20"/>
  <c r="J107" i="20"/>
  <c r="I107" i="20"/>
  <c r="G107" i="20"/>
  <c r="O106" i="20"/>
  <c r="M106" i="20"/>
  <c r="K106" i="20"/>
  <c r="J106" i="20"/>
  <c r="I106" i="20"/>
  <c r="G106" i="20"/>
  <c r="O105" i="20"/>
  <c r="M105" i="20"/>
  <c r="K105" i="20"/>
  <c r="J105" i="20"/>
  <c r="I105" i="20"/>
  <c r="G105" i="20"/>
  <c r="O104" i="20"/>
  <c r="M104" i="20"/>
  <c r="K104" i="20"/>
  <c r="J104" i="20"/>
  <c r="I104" i="20"/>
  <c r="G104" i="20"/>
  <c r="O103" i="20"/>
  <c r="M103" i="20"/>
  <c r="K103" i="20"/>
  <c r="J103" i="20"/>
  <c r="I103" i="20"/>
  <c r="G103" i="20"/>
  <c r="O102" i="20"/>
  <c r="M102" i="20"/>
  <c r="K102" i="20"/>
  <c r="J102" i="20"/>
  <c r="I102" i="20"/>
  <c r="G102" i="20"/>
  <c r="O101" i="20"/>
  <c r="M101" i="20"/>
  <c r="K101" i="20"/>
  <c r="J101" i="20"/>
  <c r="I101" i="20"/>
  <c r="G101" i="20"/>
  <c r="O100" i="20"/>
  <c r="M100" i="20"/>
  <c r="K100" i="20"/>
  <c r="J100" i="20"/>
  <c r="I100" i="20"/>
  <c r="G100" i="20"/>
  <c r="O99" i="20"/>
  <c r="M99" i="20"/>
  <c r="K99" i="20"/>
  <c r="J99" i="20"/>
  <c r="I99" i="20"/>
  <c r="G99" i="20"/>
  <c r="O98" i="20"/>
  <c r="M98" i="20"/>
  <c r="K98" i="20"/>
  <c r="J98" i="20"/>
  <c r="I98" i="20"/>
  <c r="G98" i="20"/>
  <c r="O97" i="20"/>
  <c r="M97" i="20"/>
  <c r="K97" i="20"/>
  <c r="J97" i="20"/>
  <c r="I97" i="20"/>
  <c r="G97" i="20"/>
  <c r="O96" i="20"/>
  <c r="M96" i="20"/>
  <c r="K96" i="20"/>
  <c r="J96" i="20"/>
  <c r="I96" i="20"/>
  <c r="G96" i="20"/>
  <c r="O95" i="20"/>
  <c r="M95" i="20"/>
  <c r="K95" i="20"/>
  <c r="J95" i="20"/>
  <c r="I95" i="20"/>
  <c r="G95" i="20"/>
  <c r="O94" i="20"/>
  <c r="M94" i="20"/>
  <c r="K94" i="20"/>
  <c r="J94" i="20"/>
  <c r="I94" i="20"/>
  <c r="G94" i="20"/>
  <c r="O93" i="20"/>
  <c r="M93" i="20"/>
  <c r="K93" i="20"/>
  <c r="J93" i="20"/>
  <c r="I93" i="20"/>
  <c r="G93" i="20"/>
  <c r="O92" i="20"/>
  <c r="M92" i="20"/>
  <c r="K92" i="20"/>
  <c r="J92" i="20"/>
  <c r="I92" i="20"/>
  <c r="I91" i="20" s="1"/>
  <c r="G92" i="20"/>
  <c r="G91" i="20" s="1"/>
  <c r="O90" i="20"/>
  <c r="M90" i="20"/>
  <c r="K90" i="20"/>
  <c r="J90" i="20"/>
  <c r="I90" i="20"/>
  <c r="G90" i="20"/>
  <c r="O89" i="20"/>
  <c r="M89" i="20"/>
  <c r="K89" i="20"/>
  <c r="J89" i="20"/>
  <c r="I89" i="20"/>
  <c r="G89" i="20"/>
  <c r="O87" i="20"/>
  <c r="M87" i="20"/>
  <c r="K87" i="20"/>
  <c r="J87" i="20"/>
  <c r="I87" i="20"/>
  <c r="G87" i="20"/>
  <c r="O86" i="20"/>
  <c r="M86" i="20"/>
  <c r="K86" i="20"/>
  <c r="J86" i="20"/>
  <c r="I86" i="20"/>
  <c r="G86" i="20"/>
  <c r="O85" i="20"/>
  <c r="O16" i="20" s="1"/>
  <c r="M85" i="20"/>
  <c r="M16" i="20" s="1"/>
  <c r="K85" i="20"/>
  <c r="K16" i="20" s="1"/>
  <c r="J85" i="20"/>
  <c r="J16" i="20" s="1"/>
  <c r="I85" i="20"/>
  <c r="G85" i="20"/>
  <c r="O84" i="20"/>
  <c r="M84" i="20"/>
  <c r="K84" i="20"/>
  <c r="J84" i="20"/>
  <c r="I84" i="20"/>
  <c r="G84" i="20"/>
  <c r="O83" i="20"/>
  <c r="M83" i="20"/>
  <c r="K83" i="20"/>
  <c r="J83" i="20"/>
  <c r="I83" i="20"/>
  <c r="G83" i="20"/>
  <c r="O82" i="20"/>
  <c r="M82" i="20"/>
  <c r="K82" i="20"/>
  <c r="J82" i="20"/>
  <c r="I82" i="20"/>
  <c r="G82" i="20"/>
  <c r="O81" i="20"/>
  <c r="M81" i="20"/>
  <c r="K81" i="20"/>
  <c r="J81" i="20"/>
  <c r="I81" i="20"/>
  <c r="G81" i="20"/>
  <c r="O80" i="20"/>
  <c r="M80" i="20"/>
  <c r="K80" i="20"/>
  <c r="J80" i="20"/>
  <c r="I80" i="20"/>
  <c r="G80" i="20"/>
  <c r="O79" i="20"/>
  <c r="M79" i="20"/>
  <c r="K79" i="20"/>
  <c r="J79" i="20"/>
  <c r="I79" i="20"/>
  <c r="G79" i="20"/>
  <c r="O78" i="20"/>
  <c r="M78" i="20"/>
  <c r="K78" i="20"/>
  <c r="J78" i="20"/>
  <c r="I78" i="20"/>
  <c r="G78" i="20"/>
  <c r="O77" i="20"/>
  <c r="M77" i="20"/>
  <c r="K77" i="20"/>
  <c r="J77" i="20"/>
  <c r="I77" i="20"/>
  <c r="G77" i="20"/>
  <c r="P50" i="20"/>
  <c r="O50" i="20"/>
  <c r="N50" i="20"/>
  <c r="M50" i="20"/>
  <c r="I45" i="20"/>
  <c r="N42" i="20"/>
  <c r="K42" i="20"/>
  <c r="G42" i="20"/>
  <c r="O41" i="20"/>
  <c r="L41" i="20"/>
  <c r="I41" i="20"/>
  <c r="O40" i="20"/>
  <c r="L40" i="20"/>
  <c r="I40" i="20"/>
  <c r="K39" i="20"/>
  <c r="G39" i="20"/>
  <c r="O24" i="20"/>
  <c r="P43" i="20" s="1"/>
  <c r="M24" i="20"/>
  <c r="M43" i="20" s="1"/>
  <c r="K24" i="20"/>
  <c r="J43" i="20" s="1"/>
  <c r="J24" i="20"/>
  <c r="O19" i="20"/>
  <c r="O15" i="20"/>
  <c r="M15" i="20"/>
  <c r="K15" i="20"/>
  <c r="J15" i="20"/>
  <c r="O14" i="20"/>
  <c r="M14" i="20"/>
  <c r="K14" i="20"/>
  <c r="J14" i="20"/>
  <c r="N36" i="12" l="1"/>
  <c r="P36" i="12"/>
  <c r="O36" i="12"/>
  <c r="K111" i="20"/>
  <c r="K142" i="20"/>
  <c r="O142" i="20"/>
  <c r="M304" i="20"/>
  <c r="M303" i="20" s="1"/>
  <c r="K88" i="20"/>
  <c r="K17" i="20" s="1"/>
  <c r="K13" i="20" s="1"/>
  <c r="K12" i="20" s="1"/>
  <c r="K32" i="20" s="1"/>
  <c r="K23" i="20" s="1"/>
  <c r="J39" i="20" s="1"/>
  <c r="I39" i="20" s="1"/>
  <c r="M88" i="20"/>
  <c r="M17" i="20" s="1"/>
  <c r="M13" i="20" s="1"/>
  <c r="M12" i="20" s="1"/>
  <c r="M32" i="20" s="1"/>
  <c r="M44" i="20" s="1"/>
  <c r="L44" i="20" s="1"/>
  <c r="M111" i="20"/>
  <c r="M142" i="20"/>
  <c r="O88" i="20"/>
  <c r="O17" i="20" s="1"/>
  <c r="O13" i="20" s="1"/>
  <c r="O12" i="20" s="1"/>
  <c r="O32" i="20" s="1"/>
  <c r="P44" i="20" s="1"/>
  <c r="O91" i="20"/>
  <c r="J142" i="20"/>
  <c r="O304" i="20"/>
  <c r="O303" i="20" s="1"/>
  <c r="J304" i="20"/>
  <c r="J303" i="20" s="1"/>
  <c r="J111" i="20"/>
  <c r="K304" i="20"/>
  <c r="K303" i="20" s="1"/>
  <c r="O111" i="20"/>
  <c r="J91" i="20"/>
  <c r="K91" i="20"/>
  <c r="M91" i="20"/>
  <c r="I88" i="20"/>
  <c r="G88" i="20"/>
  <c r="J88" i="20"/>
  <c r="J17" i="20" s="1"/>
  <c r="J13" i="20" s="1"/>
  <c r="J12" i="20" s="1"/>
  <c r="J32" i="20" s="1"/>
  <c r="J23" i="20" s="1"/>
  <c r="N34" i="12"/>
  <c r="M36" i="12"/>
  <c r="L43" i="20"/>
  <c r="I43" i="20"/>
  <c r="O43" i="20"/>
  <c r="K356" i="19"/>
  <c r="S32" i="13"/>
  <c r="Q33" i="13"/>
  <c r="Q32" i="13"/>
  <c r="O44" i="20" l="1"/>
  <c r="P42" i="20"/>
  <c r="O42" i="20" s="1"/>
  <c r="M23" i="20"/>
  <c r="M39" i="20" s="1"/>
  <c r="L39" i="20" s="1"/>
  <c r="O23" i="20"/>
  <c r="P39" i="20" s="1"/>
  <c r="J44" i="20"/>
  <c r="I44" i="20" s="1"/>
  <c r="S30" i="13"/>
  <c r="M42" i="20"/>
  <c r="L42" i="20" s="1"/>
  <c r="M34" i="12"/>
  <c r="J42" i="20" l="1"/>
  <c r="I42" i="20" s="1"/>
  <c r="O363" i="19"/>
  <c r="O362" i="19" s="1"/>
  <c r="M363" i="19"/>
  <c r="M362" i="19" s="1"/>
  <c r="K363" i="19"/>
  <c r="K362" i="19" s="1"/>
  <c r="O384" i="18"/>
  <c r="O383" i="18" s="1"/>
  <c r="M384" i="18"/>
  <c r="M383" i="18" s="1"/>
  <c r="K384" i="18"/>
  <c r="K383" i="18" s="1"/>
  <c r="J384" i="18"/>
  <c r="J383" i="18" s="1"/>
  <c r="O380" i="17"/>
  <c r="O379" i="17" s="1"/>
  <c r="M380" i="17"/>
  <c r="M379" i="17" s="1"/>
  <c r="K380" i="17"/>
  <c r="K379" i="17" s="1"/>
  <c r="J380" i="17" l="1"/>
  <c r="J379" i="17" s="1"/>
  <c r="O155" i="19" l="1"/>
  <c r="O78" i="19" s="1"/>
  <c r="M155" i="19"/>
  <c r="K358" i="19"/>
  <c r="S36" i="13"/>
  <c r="Q36" i="13"/>
  <c r="K36" i="13"/>
  <c r="P36" i="13" s="1"/>
  <c r="J78" i="19"/>
  <c r="O36" i="13" l="1"/>
  <c r="Q39" i="13"/>
  <c r="S39" i="13"/>
  <c r="Q37" i="13"/>
  <c r="M78" i="19"/>
  <c r="K39" i="13"/>
  <c r="P39" i="13" s="1"/>
  <c r="S37" i="13"/>
  <c r="K155" i="19"/>
  <c r="K78" i="19" s="1"/>
  <c r="G360" i="19"/>
  <c r="G358" i="19"/>
  <c r="N39" i="13" l="1"/>
  <c r="O39" i="13"/>
  <c r="N25" i="16"/>
  <c r="L25" i="16"/>
  <c r="J25" i="16"/>
  <c r="K37" i="13"/>
  <c r="P37" i="13" s="1"/>
  <c r="G356" i="19"/>
  <c r="G155" i="19" s="1"/>
  <c r="G78" i="19" s="1"/>
  <c r="I363" i="19"/>
  <c r="I362" i="19" s="1"/>
  <c r="I78" i="19" s="1"/>
  <c r="O37" i="13" l="1"/>
  <c r="S12" i="12"/>
  <c r="Q12" i="12"/>
  <c r="K12" i="12"/>
  <c r="I380" i="17"/>
  <c r="I379" i="17" s="1"/>
  <c r="N373" i="19"/>
  <c r="N370" i="19"/>
  <c r="O315" i="19"/>
  <c r="M315" i="19"/>
  <c r="K315" i="19"/>
  <c r="J315" i="19"/>
  <c r="O261" i="19"/>
  <c r="M261" i="19"/>
  <c r="K261" i="19"/>
  <c r="J261" i="19"/>
  <c r="O230" i="19"/>
  <c r="M230" i="19"/>
  <c r="K230" i="19"/>
  <c r="J230" i="19"/>
  <c r="O210" i="19"/>
  <c r="O209" i="19" s="1"/>
  <c r="M210" i="19"/>
  <c r="M209" i="19" s="1"/>
  <c r="K210" i="19"/>
  <c r="K209" i="19" s="1"/>
  <c r="K208" i="19" s="1"/>
  <c r="K207" i="19" s="1"/>
  <c r="J210" i="19"/>
  <c r="J209" i="19" s="1"/>
  <c r="O186" i="19"/>
  <c r="M186" i="19"/>
  <c r="K186" i="19"/>
  <c r="J186" i="19"/>
  <c r="O135" i="19"/>
  <c r="M135" i="19"/>
  <c r="K135" i="19"/>
  <c r="J135" i="19"/>
  <c r="I135" i="19"/>
  <c r="O132" i="19"/>
  <c r="M132" i="19"/>
  <c r="K132" i="19"/>
  <c r="J132" i="19"/>
  <c r="I132" i="19"/>
  <c r="O97" i="19"/>
  <c r="O79" i="19" s="1"/>
  <c r="O77" i="19" s="1"/>
  <c r="O388" i="19" s="1"/>
  <c r="M97" i="19"/>
  <c r="M79" i="19" s="1"/>
  <c r="M77" i="19" s="1"/>
  <c r="M388" i="19" s="1"/>
  <c r="K97" i="19"/>
  <c r="K79" i="19" s="1"/>
  <c r="J97" i="19"/>
  <c r="J79" i="19" s="1"/>
  <c r="I97" i="19"/>
  <c r="I79" i="19" s="1"/>
  <c r="J77" i="19"/>
  <c r="I77" i="19"/>
  <c r="H78" i="19"/>
  <c r="H77" i="19" s="1"/>
  <c r="G77" i="19"/>
  <c r="O76" i="19"/>
  <c r="M76" i="19"/>
  <c r="K76" i="19"/>
  <c r="J76" i="19"/>
  <c r="I76" i="19"/>
  <c r="O75" i="19"/>
  <c r="M75" i="19"/>
  <c r="K75" i="19"/>
  <c r="J75" i="19"/>
  <c r="I75" i="19"/>
  <c r="O74" i="19"/>
  <c r="M74" i="19"/>
  <c r="K74" i="19"/>
  <c r="J74" i="19"/>
  <c r="I74" i="19"/>
  <c r="O73" i="19"/>
  <c r="M73" i="19"/>
  <c r="K73" i="19"/>
  <c r="J73" i="19"/>
  <c r="I73" i="19"/>
  <c r="O72" i="19"/>
  <c r="M72" i="19"/>
  <c r="K72" i="19"/>
  <c r="J72" i="19"/>
  <c r="I72" i="19"/>
  <c r="O71" i="19"/>
  <c r="M71" i="19"/>
  <c r="K71" i="19"/>
  <c r="J71" i="19"/>
  <c r="I71" i="19"/>
  <c r="O70" i="19"/>
  <c r="M70" i="19"/>
  <c r="K70" i="19"/>
  <c r="J70" i="19"/>
  <c r="I70" i="19"/>
  <c r="O69" i="19"/>
  <c r="M69" i="19"/>
  <c r="K69" i="19"/>
  <c r="J69" i="19"/>
  <c r="I69" i="19"/>
  <c r="O68" i="19"/>
  <c r="M68" i="19"/>
  <c r="K68" i="19"/>
  <c r="J68" i="19"/>
  <c r="I68" i="19"/>
  <c r="O67" i="19"/>
  <c r="M67" i="19"/>
  <c r="K67" i="19"/>
  <c r="J67" i="19"/>
  <c r="I67" i="19"/>
  <c r="O66" i="19"/>
  <c r="M66" i="19"/>
  <c r="K66" i="19"/>
  <c r="J66" i="19"/>
  <c r="I66" i="19"/>
  <c r="O65" i="19"/>
  <c r="M65" i="19"/>
  <c r="K65" i="19"/>
  <c r="J65" i="19"/>
  <c r="I65" i="19"/>
  <c r="O64" i="19"/>
  <c r="M64" i="19"/>
  <c r="K64" i="19"/>
  <c r="J64" i="19"/>
  <c r="I64" i="19"/>
  <c r="O63" i="19"/>
  <c r="M63" i="19"/>
  <c r="K63" i="19"/>
  <c r="J63" i="19"/>
  <c r="I63" i="19"/>
  <c r="O62" i="19"/>
  <c r="M62" i="19"/>
  <c r="K62" i="19"/>
  <c r="J62" i="19"/>
  <c r="I62" i="19"/>
  <c r="O61" i="19"/>
  <c r="M61" i="19"/>
  <c r="K61" i="19"/>
  <c r="J61" i="19"/>
  <c r="I61" i="19"/>
  <c r="O60" i="19"/>
  <c r="M60" i="19"/>
  <c r="K60" i="19"/>
  <c r="J60" i="19"/>
  <c r="I60" i="19"/>
  <c r="O59" i="19"/>
  <c r="M59" i="19"/>
  <c r="K59" i="19"/>
  <c r="J59" i="19"/>
  <c r="I59" i="19"/>
  <c r="O58" i="19"/>
  <c r="M58" i="19"/>
  <c r="K58" i="19"/>
  <c r="J58" i="19"/>
  <c r="I58" i="19"/>
  <c r="O57" i="19"/>
  <c r="M57" i="19"/>
  <c r="K57" i="19"/>
  <c r="J57" i="19"/>
  <c r="I57" i="19"/>
  <c r="I56" i="19" s="1"/>
  <c r="O55" i="19"/>
  <c r="M55" i="19"/>
  <c r="K55" i="19"/>
  <c r="J55" i="19"/>
  <c r="I55" i="19"/>
  <c r="O54" i="19"/>
  <c r="M54" i="19"/>
  <c r="K54" i="19"/>
  <c r="J54" i="19"/>
  <c r="I54" i="19"/>
  <c r="O53" i="19"/>
  <c r="M53" i="19"/>
  <c r="K53" i="19"/>
  <c r="J53" i="19"/>
  <c r="I53" i="19"/>
  <c r="O52" i="19"/>
  <c r="M52" i="19"/>
  <c r="K52" i="19"/>
  <c r="J52" i="19"/>
  <c r="I52" i="19"/>
  <c r="O51" i="19"/>
  <c r="M51" i="19"/>
  <c r="K51" i="19"/>
  <c r="J51" i="19"/>
  <c r="I51" i="19"/>
  <c r="O50" i="19"/>
  <c r="M50" i="19"/>
  <c r="K50" i="19"/>
  <c r="J50" i="19"/>
  <c r="I50" i="19"/>
  <c r="O49" i="19"/>
  <c r="M49" i="19"/>
  <c r="K49" i="19"/>
  <c r="J49" i="19"/>
  <c r="I49" i="19"/>
  <c r="O48" i="19"/>
  <c r="M48" i="19"/>
  <c r="K48" i="19"/>
  <c r="J48" i="19"/>
  <c r="I48" i="19"/>
  <c r="O47" i="19"/>
  <c r="M47" i="19"/>
  <c r="K47" i="19"/>
  <c r="J47" i="19"/>
  <c r="I47" i="19"/>
  <c r="O46" i="19"/>
  <c r="M46" i="19"/>
  <c r="K46" i="19"/>
  <c r="J46" i="19"/>
  <c r="I46" i="19"/>
  <c r="O45" i="19"/>
  <c r="M45" i="19"/>
  <c r="K45" i="19"/>
  <c r="J45" i="19"/>
  <c r="I45" i="19"/>
  <c r="O44" i="19"/>
  <c r="M44" i="19"/>
  <c r="K44" i="19"/>
  <c r="J44" i="19"/>
  <c r="I44" i="19"/>
  <c r="O43" i="19"/>
  <c r="M43" i="19"/>
  <c r="K43" i="19"/>
  <c r="J43" i="19"/>
  <c r="I43" i="19"/>
  <c r="O42" i="19"/>
  <c r="M42" i="19"/>
  <c r="K42" i="19"/>
  <c r="J42" i="19"/>
  <c r="I42" i="19"/>
  <c r="O41" i="19"/>
  <c r="M41" i="19"/>
  <c r="K41" i="19"/>
  <c r="J41" i="19"/>
  <c r="I41" i="19"/>
  <c r="O40" i="19"/>
  <c r="M40" i="19"/>
  <c r="K40" i="19"/>
  <c r="J40" i="19"/>
  <c r="I40" i="19"/>
  <c r="O39" i="19"/>
  <c r="M39" i="19"/>
  <c r="K39" i="19"/>
  <c r="J39" i="19"/>
  <c r="I39" i="19"/>
  <c r="O38" i="19"/>
  <c r="M38" i="19"/>
  <c r="K38" i="19"/>
  <c r="J38" i="19"/>
  <c r="I38" i="19"/>
  <c r="O37" i="19"/>
  <c r="M37" i="19"/>
  <c r="K37" i="19"/>
  <c r="J37" i="19"/>
  <c r="I37" i="19"/>
  <c r="O36" i="19"/>
  <c r="M36" i="19"/>
  <c r="K36" i="19"/>
  <c r="J36" i="19"/>
  <c r="I36" i="19"/>
  <c r="O35" i="19"/>
  <c r="M35" i="19"/>
  <c r="K35" i="19"/>
  <c r="J35" i="19"/>
  <c r="I35" i="19"/>
  <c r="O34" i="19"/>
  <c r="M34" i="19"/>
  <c r="K34" i="19"/>
  <c r="J34" i="19"/>
  <c r="I34" i="19"/>
  <c r="O33" i="19"/>
  <c r="M33" i="19"/>
  <c r="K33" i="19"/>
  <c r="J33" i="19"/>
  <c r="I33" i="19"/>
  <c r="O32" i="19"/>
  <c r="M32" i="19"/>
  <c r="K32" i="19"/>
  <c r="J32" i="19"/>
  <c r="I32" i="19"/>
  <c r="O31" i="19"/>
  <c r="M31" i="19"/>
  <c r="K31" i="19"/>
  <c r="J31" i="19"/>
  <c r="I31" i="19"/>
  <c r="O30" i="19"/>
  <c r="M30" i="19"/>
  <c r="K30" i="19"/>
  <c r="J30" i="19"/>
  <c r="I30" i="19"/>
  <c r="O29" i="19"/>
  <c r="M29" i="19"/>
  <c r="K29" i="19"/>
  <c r="J29" i="19"/>
  <c r="I29" i="19"/>
  <c r="O28" i="19"/>
  <c r="M28" i="19"/>
  <c r="K28" i="19"/>
  <c r="J28" i="19"/>
  <c r="I28" i="19"/>
  <c r="O27" i="19"/>
  <c r="M27" i="19"/>
  <c r="K27" i="19"/>
  <c r="J27" i="19"/>
  <c r="I27" i="19"/>
  <c r="O26" i="19"/>
  <c r="M26" i="19"/>
  <c r="K26" i="19"/>
  <c r="J26" i="19"/>
  <c r="I26" i="19"/>
  <c r="P12" i="12" l="1"/>
  <c r="O12" i="12"/>
  <c r="M208" i="19"/>
  <c r="M207" i="19" s="1"/>
  <c r="Q33" i="12"/>
  <c r="S33" i="12"/>
  <c r="J208" i="19"/>
  <c r="J207" i="19" s="1"/>
  <c r="O208" i="19"/>
  <c r="O207" i="19" s="1"/>
  <c r="K56" i="19"/>
  <c r="O56" i="19"/>
  <c r="J56" i="19"/>
  <c r="M56" i="19"/>
  <c r="K77" i="19"/>
  <c r="K388" i="19" s="1"/>
  <c r="K33" i="12" l="1"/>
  <c r="J154" i="18"/>
  <c r="O154" i="18"/>
  <c r="O136" i="18" s="1"/>
  <c r="O113" i="18" s="1"/>
  <c r="M154" i="18"/>
  <c r="M136" i="18" s="1"/>
  <c r="M113" i="18" s="1"/>
  <c r="N33" i="12" l="1"/>
  <c r="O33" i="12"/>
  <c r="P33" i="12"/>
  <c r="K154" i="18"/>
  <c r="K136" i="18" s="1"/>
  <c r="I154" i="18"/>
  <c r="I136" i="18" s="1"/>
  <c r="H154" i="18"/>
  <c r="H136" i="18" s="1"/>
  <c r="G154" i="18"/>
  <c r="G136" i="18" s="1"/>
  <c r="G113" i="18" s="1"/>
  <c r="G112" i="18" s="1"/>
  <c r="J136" i="18"/>
  <c r="J113" i="18" s="1"/>
  <c r="J112" i="18" s="1"/>
  <c r="O132" i="18"/>
  <c r="O114" i="18" s="1"/>
  <c r="M132" i="18"/>
  <c r="M114" i="18" s="1"/>
  <c r="K132" i="18"/>
  <c r="K114" i="18" s="1"/>
  <c r="J132" i="18"/>
  <c r="J114" i="18" s="1"/>
  <c r="I132" i="18"/>
  <c r="I114" i="18" s="1"/>
  <c r="H113" i="18"/>
  <c r="H112" i="18" s="1"/>
  <c r="O112" i="18"/>
  <c r="M112" i="18"/>
  <c r="O111" i="18"/>
  <c r="M111" i="18"/>
  <c r="K111" i="18"/>
  <c r="J111" i="18"/>
  <c r="I111" i="18"/>
  <c r="O110" i="18"/>
  <c r="M110" i="18"/>
  <c r="K110" i="18"/>
  <c r="J110" i="18"/>
  <c r="I110" i="18"/>
  <c r="O109" i="18"/>
  <c r="M109" i="18"/>
  <c r="K109" i="18"/>
  <c r="J109" i="18"/>
  <c r="I109" i="18"/>
  <c r="O108" i="18"/>
  <c r="M108" i="18"/>
  <c r="K108" i="18"/>
  <c r="J108" i="18"/>
  <c r="I108" i="18"/>
  <c r="O107" i="18"/>
  <c r="M107" i="18"/>
  <c r="K107" i="18"/>
  <c r="J107" i="18"/>
  <c r="I107" i="18"/>
  <c r="O106" i="18"/>
  <c r="M106" i="18"/>
  <c r="K106" i="18"/>
  <c r="J106" i="18"/>
  <c r="I106" i="18"/>
  <c r="O105" i="18"/>
  <c r="M105" i="18"/>
  <c r="K105" i="18"/>
  <c r="J105" i="18"/>
  <c r="I105" i="18"/>
  <c r="O104" i="18"/>
  <c r="M104" i="18"/>
  <c r="K104" i="18"/>
  <c r="J104" i="18"/>
  <c r="I104" i="18"/>
  <c r="O103" i="18"/>
  <c r="M103" i="18"/>
  <c r="K103" i="18"/>
  <c r="J103" i="18"/>
  <c r="I103" i="18"/>
  <c r="O102" i="18"/>
  <c r="M102" i="18"/>
  <c r="K102" i="18"/>
  <c r="J102" i="18"/>
  <c r="I102" i="18"/>
  <c r="O101" i="18"/>
  <c r="M101" i="18"/>
  <c r="K101" i="18"/>
  <c r="J101" i="18"/>
  <c r="I101" i="18"/>
  <c r="O100" i="18"/>
  <c r="M100" i="18"/>
  <c r="K100" i="18"/>
  <c r="J100" i="18"/>
  <c r="I100" i="18"/>
  <c r="O99" i="18"/>
  <c r="M99" i="18"/>
  <c r="K99" i="18"/>
  <c r="J99" i="18"/>
  <c r="I99" i="18"/>
  <c r="O98" i="18"/>
  <c r="M98" i="18"/>
  <c r="K98" i="18"/>
  <c r="J98" i="18"/>
  <c r="I98" i="18"/>
  <c r="O97" i="18"/>
  <c r="M97" i="18"/>
  <c r="K97" i="18"/>
  <c r="J97" i="18"/>
  <c r="I97" i="18"/>
  <c r="O96" i="18"/>
  <c r="M96" i="18"/>
  <c r="K96" i="18"/>
  <c r="J96" i="18"/>
  <c r="I96" i="18"/>
  <c r="O95" i="18"/>
  <c r="M95" i="18"/>
  <c r="K95" i="18"/>
  <c r="J95" i="18"/>
  <c r="I95" i="18"/>
  <c r="O94" i="18"/>
  <c r="M94" i="18"/>
  <c r="K94" i="18"/>
  <c r="J94" i="18"/>
  <c r="I94" i="18"/>
  <c r="O93" i="18"/>
  <c r="M93" i="18"/>
  <c r="K93" i="18"/>
  <c r="J93" i="18"/>
  <c r="I93" i="18"/>
  <c r="O92" i="18"/>
  <c r="M92" i="18"/>
  <c r="K92" i="18"/>
  <c r="J92" i="18"/>
  <c r="I92" i="18"/>
  <c r="O90" i="18"/>
  <c r="M90" i="18"/>
  <c r="K90" i="18"/>
  <c r="J90" i="18"/>
  <c r="I90" i="18"/>
  <c r="O89" i="18"/>
  <c r="M89" i="18"/>
  <c r="K89" i="18"/>
  <c r="J89" i="18"/>
  <c r="I89" i="18"/>
  <c r="O88" i="18"/>
  <c r="M88" i="18"/>
  <c r="K88" i="18"/>
  <c r="J88" i="18"/>
  <c r="I88" i="18"/>
  <c r="O87" i="18"/>
  <c r="M87" i="18"/>
  <c r="K87" i="18"/>
  <c r="J87" i="18"/>
  <c r="I87" i="18"/>
  <c r="O86" i="18"/>
  <c r="M86" i="18"/>
  <c r="K86" i="18"/>
  <c r="J86" i="18"/>
  <c r="I86" i="18"/>
  <c r="O85" i="18"/>
  <c r="M85" i="18"/>
  <c r="K85" i="18"/>
  <c r="J85" i="18"/>
  <c r="I85" i="18"/>
  <c r="O84" i="18"/>
  <c r="M84" i="18"/>
  <c r="K84" i="18"/>
  <c r="J84" i="18"/>
  <c r="I84" i="18"/>
  <c r="O83" i="18"/>
  <c r="M83" i="18"/>
  <c r="K83" i="18"/>
  <c r="J83" i="18"/>
  <c r="I83" i="18"/>
  <c r="O82" i="18"/>
  <c r="M82" i="18"/>
  <c r="K82" i="18"/>
  <c r="J82" i="18"/>
  <c r="I82" i="18"/>
  <c r="O81" i="18"/>
  <c r="M81" i="18"/>
  <c r="K81" i="18"/>
  <c r="J81" i="18"/>
  <c r="I81" i="18"/>
  <c r="O80" i="18"/>
  <c r="M80" i="18"/>
  <c r="K80" i="18"/>
  <c r="J80" i="18"/>
  <c r="I80" i="18"/>
  <c r="O79" i="18"/>
  <c r="M79" i="18"/>
  <c r="K79" i="18"/>
  <c r="J79" i="18"/>
  <c r="I79" i="18"/>
  <c r="O78" i="18"/>
  <c r="M78" i="18"/>
  <c r="K78" i="18"/>
  <c r="J78" i="18"/>
  <c r="I78" i="18"/>
  <c r="O77" i="18"/>
  <c r="M77" i="18"/>
  <c r="K77" i="18"/>
  <c r="J77" i="18"/>
  <c r="I77" i="18"/>
  <c r="O76" i="18"/>
  <c r="M76" i="18"/>
  <c r="K76" i="18"/>
  <c r="J76" i="18"/>
  <c r="I76" i="18"/>
  <c r="O75" i="18"/>
  <c r="M75" i="18"/>
  <c r="K75" i="18"/>
  <c r="J75" i="18"/>
  <c r="I75" i="18"/>
  <c r="O74" i="18"/>
  <c r="M74" i="18"/>
  <c r="K74" i="18"/>
  <c r="J74" i="18"/>
  <c r="I74" i="18"/>
  <c r="O73" i="18"/>
  <c r="M73" i="18"/>
  <c r="K73" i="18"/>
  <c r="J73" i="18"/>
  <c r="I73" i="18"/>
  <c r="O72" i="18"/>
  <c r="M72" i="18"/>
  <c r="K72" i="18"/>
  <c r="J72" i="18"/>
  <c r="I72" i="18"/>
  <c r="O71" i="18"/>
  <c r="M71" i="18"/>
  <c r="K71" i="18"/>
  <c r="J71" i="18"/>
  <c r="I71" i="18"/>
  <c r="O70" i="18"/>
  <c r="M70" i="18"/>
  <c r="K70" i="18"/>
  <c r="J70" i="18"/>
  <c r="I70" i="18"/>
  <c r="O69" i="18"/>
  <c r="M69" i="18"/>
  <c r="K69" i="18"/>
  <c r="J69" i="18"/>
  <c r="I69" i="18"/>
  <c r="O68" i="18"/>
  <c r="M68" i="18"/>
  <c r="K68" i="18"/>
  <c r="J68" i="18"/>
  <c r="I68" i="18"/>
  <c r="O67" i="18"/>
  <c r="M67" i="18"/>
  <c r="K67" i="18"/>
  <c r="J67" i="18"/>
  <c r="I67" i="18"/>
  <c r="O66" i="18"/>
  <c r="M66" i="18"/>
  <c r="K66" i="18"/>
  <c r="J66" i="18"/>
  <c r="I66" i="18"/>
  <c r="O65" i="18"/>
  <c r="M65" i="18"/>
  <c r="K65" i="18"/>
  <c r="J65" i="18"/>
  <c r="I65" i="18"/>
  <c r="O64" i="18"/>
  <c r="M64" i="18"/>
  <c r="K64" i="18"/>
  <c r="J64" i="18"/>
  <c r="I64" i="18"/>
  <c r="O63" i="18"/>
  <c r="M63" i="18"/>
  <c r="K63" i="18"/>
  <c r="J63" i="18"/>
  <c r="I63" i="18"/>
  <c r="O62" i="18"/>
  <c r="M62" i="18"/>
  <c r="K62" i="18"/>
  <c r="J62" i="18"/>
  <c r="I62" i="18"/>
  <c r="O61" i="18"/>
  <c r="M61" i="18"/>
  <c r="K61" i="18"/>
  <c r="J61" i="18"/>
  <c r="I61" i="18"/>
  <c r="O59" i="18"/>
  <c r="M59" i="18"/>
  <c r="K59" i="18"/>
  <c r="J59" i="18"/>
  <c r="I59" i="18"/>
  <c r="O58" i="18"/>
  <c r="M58" i="18"/>
  <c r="K58" i="18"/>
  <c r="J58" i="18"/>
  <c r="I58" i="18"/>
  <c r="O57" i="18"/>
  <c r="M57" i="18"/>
  <c r="K57" i="18"/>
  <c r="J57" i="18"/>
  <c r="I57" i="18"/>
  <c r="O56" i="18"/>
  <c r="M56" i="18"/>
  <c r="K56" i="18"/>
  <c r="J56" i="18"/>
  <c r="I56" i="18"/>
  <c r="O55" i="18"/>
  <c r="M55" i="18"/>
  <c r="K55" i="18"/>
  <c r="J55" i="18"/>
  <c r="I55" i="18"/>
  <c r="O54" i="18"/>
  <c r="M54" i="18"/>
  <c r="K54" i="18"/>
  <c r="J54" i="18"/>
  <c r="I54" i="18"/>
  <c r="O53" i="18"/>
  <c r="M53" i="18"/>
  <c r="K53" i="18"/>
  <c r="J53" i="18"/>
  <c r="I53" i="18"/>
  <c r="O52" i="18"/>
  <c r="M52" i="18"/>
  <c r="K52" i="18"/>
  <c r="J52" i="18"/>
  <c r="I52" i="18"/>
  <c r="O51" i="18"/>
  <c r="M51" i="18"/>
  <c r="K51" i="18"/>
  <c r="J51" i="18"/>
  <c r="I51" i="18"/>
  <c r="O50" i="18"/>
  <c r="M50" i="18"/>
  <c r="K50" i="18"/>
  <c r="J50" i="18"/>
  <c r="I50" i="18"/>
  <c r="O49" i="18"/>
  <c r="M49" i="18"/>
  <c r="K49" i="18"/>
  <c r="J49" i="18"/>
  <c r="I49" i="18"/>
  <c r="O48" i="18"/>
  <c r="M48" i="18"/>
  <c r="K48" i="18"/>
  <c r="J48" i="18"/>
  <c r="I48" i="18"/>
  <c r="O47" i="18"/>
  <c r="M47" i="18"/>
  <c r="K47" i="18"/>
  <c r="J47" i="18"/>
  <c r="I47" i="18"/>
  <c r="O46" i="18"/>
  <c r="M46" i="18"/>
  <c r="K46" i="18"/>
  <c r="J46" i="18"/>
  <c r="I46" i="18"/>
  <c r="O45" i="18"/>
  <c r="M45" i="18"/>
  <c r="K45" i="18"/>
  <c r="J45" i="18"/>
  <c r="I45" i="18"/>
  <c r="O44" i="18"/>
  <c r="M44" i="18"/>
  <c r="K44" i="18"/>
  <c r="J44" i="18"/>
  <c r="I44" i="18"/>
  <c r="O43" i="18"/>
  <c r="M43" i="18"/>
  <c r="K43" i="18"/>
  <c r="J43" i="18"/>
  <c r="I43" i="18"/>
  <c r="O42" i="18"/>
  <c r="M42" i="18"/>
  <c r="K42" i="18"/>
  <c r="J42" i="18"/>
  <c r="I42" i="18"/>
  <c r="O41" i="18"/>
  <c r="M41" i="18"/>
  <c r="K41" i="18"/>
  <c r="J41" i="18"/>
  <c r="I41" i="18"/>
  <c r="O39" i="18"/>
  <c r="M39" i="18"/>
  <c r="K39" i="18"/>
  <c r="J39" i="18"/>
  <c r="I39" i="18"/>
  <c r="O38" i="18"/>
  <c r="M38" i="18"/>
  <c r="K38" i="18"/>
  <c r="J38" i="18"/>
  <c r="I38" i="18"/>
  <c r="O36" i="18"/>
  <c r="M36" i="18"/>
  <c r="K36" i="18"/>
  <c r="J36" i="18"/>
  <c r="I36" i="18"/>
  <c r="O35" i="18"/>
  <c r="M35" i="18"/>
  <c r="K35" i="18"/>
  <c r="J35" i="18"/>
  <c r="I35" i="18"/>
  <c r="O34" i="18"/>
  <c r="M34" i="18"/>
  <c r="K34" i="18"/>
  <c r="J34" i="18"/>
  <c r="I34" i="18"/>
  <c r="O33" i="18"/>
  <c r="M33" i="18"/>
  <c r="K33" i="18"/>
  <c r="J33" i="18"/>
  <c r="I33" i="18"/>
  <c r="O32" i="18"/>
  <c r="M32" i="18"/>
  <c r="K32" i="18"/>
  <c r="J32" i="18"/>
  <c r="I32" i="18"/>
  <c r="O31" i="18"/>
  <c r="M31" i="18"/>
  <c r="K31" i="18"/>
  <c r="J31" i="18"/>
  <c r="I31" i="18"/>
  <c r="O30" i="18"/>
  <c r="M30" i="18"/>
  <c r="K30" i="18"/>
  <c r="J30" i="18"/>
  <c r="I30" i="18"/>
  <c r="O29" i="18"/>
  <c r="M29" i="18"/>
  <c r="K29" i="18"/>
  <c r="J29" i="18"/>
  <c r="I29" i="18"/>
  <c r="O28" i="18"/>
  <c r="M28" i="18"/>
  <c r="K28" i="18"/>
  <c r="J28" i="18"/>
  <c r="I28" i="18"/>
  <c r="O27" i="18"/>
  <c r="M27" i="18"/>
  <c r="K27" i="18"/>
  <c r="J27" i="18"/>
  <c r="I27" i="18"/>
  <c r="O26" i="18"/>
  <c r="M26" i="18"/>
  <c r="K26" i="18"/>
  <c r="J26" i="18"/>
  <c r="I26" i="18"/>
  <c r="S31" i="12" l="1"/>
  <c r="P21" i="18"/>
  <c r="Q31" i="12"/>
  <c r="O21" i="18"/>
  <c r="K91" i="18"/>
  <c r="K37" i="18"/>
  <c r="I40" i="18"/>
  <c r="K40" i="18"/>
  <c r="O40" i="18"/>
  <c r="J40" i="18"/>
  <c r="M40" i="18"/>
  <c r="K113" i="18"/>
  <c r="K112" i="18" s="1"/>
  <c r="I60" i="18"/>
  <c r="M60" i="18"/>
  <c r="I37" i="18"/>
  <c r="O37" i="18"/>
  <c r="J60" i="18"/>
  <c r="I91" i="18"/>
  <c r="O91" i="18"/>
  <c r="J37" i="18"/>
  <c r="M37" i="18"/>
  <c r="K60" i="18"/>
  <c r="O60" i="18"/>
  <c r="J91" i="18"/>
  <c r="M91" i="18"/>
  <c r="K31" i="12" l="1"/>
  <c r="N17" i="18"/>
  <c r="N21" i="18"/>
  <c r="O348" i="17"/>
  <c r="M348" i="17"/>
  <c r="K348" i="17"/>
  <c r="J348" i="17"/>
  <c r="O294" i="17"/>
  <c r="M294" i="17"/>
  <c r="K294" i="17"/>
  <c r="J294" i="17"/>
  <c r="O263" i="17"/>
  <c r="M263" i="17"/>
  <c r="K263" i="17"/>
  <c r="J263" i="17"/>
  <c r="O243" i="17"/>
  <c r="M243" i="17"/>
  <c r="K243" i="17"/>
  <c r="J243" i="17"/>
  <c r="J242" i="17" s="1"/>
  <c r="O242" i="17"/>
  <c r="M242" i="17"/>
  <c r="K242" i="17"/>
  <c r="O241" i="17"/>
  <c r="O240" i="17" s="1"/>
  <c r="O219" i="17"/>
  <c r="M219" i="17"/>
  <c r="K219" i="17"/>
  <c r="J219" i="17"/>
  <c r="O188" i="17"/>
  <c r="M188" i="17"/>
  <c r="K188" i="17"/>
  <c r="J188" i="17"/>
  <c r="O168" i="17"/>
  <c r="M168" i="17"/>
  <c r="K168" i="17"/>
  <c r="J168" i="17"/>
  <c r="O165" i="17"/>
  <c r="M165" i="17"/>
  <c r="K165" i="17"/>
  <c r="J165" i="17"/>
  <c r="O152" i="17"/>
  <c r="O134" i="17" s="1"/>
  <c r="M152" i="17"/>
  <c r="M134" i="17" s="1"/>
  <c r="K152" i="17"/>
  <c r="K134" i="17" s="1"/>
  <c r="J152" i="17"/>
  <c r="J134" i="17" s="1"/>
  <c r="J111" i="17" s="1"/>
  <c r="I152" i="17"/>
  <c r="I134" i="17" s="1"/>
  <c r="I111" i="17" s="1"/>
  <c r="I110" i="17" s="1"/>
  <c r="G28" i="12" s="1"/>
  <c r="G152" i="17"/>
  <c r="G134" i="17" s="1"/>
  <c r="G111" i="17" s="1"/>
  <c r="G110" i="17" s="1"/>
  <c r="O130" i="17"/>
  <c r="O112" i="17" s="1"/>
  <c r="M130" i="17"/>
  <c r="M112" i="17" s="1"/>
  <c r="K130" i="17"/>
  <c r="K112" i="17" s="1"/>
  <c r="J130" i="17"/>
  <c r="J112" i="17" s="1"/>
  <c r="I130" i="17"/>
  <c r="I112" i="17" s="1"/>
  <c r="O109" i="17"/>
  <c r="M109" i="17"/>
  <c r="K109" i="17"/>
  <c r="J109" i="17"/>
  <c r="I109" i="17"/>
  <c r="O108" i="17"/>
  <c r="M108" i="17"/>
  <c r="K108" i="17"/>
  <c r="J108" i="17"/>
  <c r="I108" i="17"/>
  <c r="O107" i="17"/>
  <c r="M107" i="17"/>
  <c r="K107" i="17"/>
  <c r="J107" i="17"/>
  <c r="I107" i="17"/>
  <c r="O106" i="17"/>
  <c r="M106" i="17"/>
  <c r="K106" i="17"/>
  <c r="J106" i="17"/>
  <c r="I106" i="17"/>
  <c r="O105" i="17"/>
  <c r="M105" i="17"/>
  <c r="K105" i="17"/>
  <c r="J105" i="17"/>
  <c r="I105" i="17"/>
  <c r="O104" i="17"/>
  <c r="M104" i="17"/>
  <c r="K104" i="17"/>
  <c r="J104" i="17"/>
  <c r="I104" i="17"/>
  <c r="O103" i="17"/>
  <c r="M103" i="17"/>
  <c r="K103" i="17"/>
  <c r="J103" i="17"/>
  <c r="I103" i="17"/>
  <c r="O102" i="17"/>
  <c r="M102" i="17"/>
  <c r="K102" i="17"/>
  <c r="J102" i="17"/>
  <c r="I102" i="17"/>
  <c r="O101" i="17"/>
  <c r="M101" i="17"/>
  <c r="K101" i="17"/>
  <c r="J101" i="17"/>
  <c r="I101" i="17"/>
  <c r="O100" i="17"/>
  <c r="M100" i="17"/>
  <c r="K100" i="17"/>
  <c r="J100" i="17"/>
  <c r="I100" i="17"/>
  <c r="O99" i="17"/>
  <c r="M99" i="17"/>
  <c r="K99" i="17"/>
  <c r="J99" i="17"/>
  <c r="I99" i="17"/>
  <c r="O98" i="17"/>
  <c r="M98" i="17"/>
  <c r="K98" i="17"/>
  <c r="J98" i="17"/>
  <c r="I98" i="17"/>
  <c r="O97" i="17"/>
  <c r="M97" i="17"/>
  <c r="K97" i="17"/>
  <c r="J97" i="17"/>
  <c r="I97" i="17"/>
  <c r="O96" i="17"/>
  <c r="M96" i="17"/>
  <c r="K96" i="17"/>
  <c r="J96" i="17"/>
  <c r="I96" i="17"/>
  <c r="O95" i="17"/>
  <c r="M95" i="17"/>
  <c r="K95" i="17"/>
  <c r="J95" i="17"/>
  <c r="I95" i="17"/>
  <c r="O94" i="17"/>
  <c r="M94" i="17"/>
  <c r="K94" i="17"/>
  <c r="J94" i="17"/>
  <c r="I94" i="17"/>
  <c r="O93" i="17"/>
  <c r="M93" i="17"/>
  <c r="K93" i="17"/>
  <c r="J93" i="17"/>
  <c r="I93" i="17"/>
  <c r="O92" i="17"/>
  <c r="M92" i="17"/>
  <c r="K92" i="17"/>
  <c r="J92" i="17"/>
  <c r="I92" i="17"/>
  <c r="O91" i="17"/>
  <c r="M91" i="17"/>
  <c r="K91" i="17"/>
  <c r="J91" i="17"/>
  <c r="I91" i="17"/>
  <c r="O90" i="17"/>
  <c r="M90" i="17"/>
  <c r="K90" i="17"/>
  <c r="J90" i="17"/>
  <c r="I90" i="17"/>
  <c r="I89" i="17" s="1"/>
  <c r="O88" i="17"/>
  <c r="M88" i="17"/>
  <c r="K88" i="17"/>
  <c r="J88" i="17"/>
  <c r="I88" i="17"/>
  <c r="O87" i="17"/>
  <c r="M87" i="17"/>
  <c r="K87" i="17"/>
  <c r="J87" i="17"/>
  <c r="I87" i="17"/>
  <c r="O86" i="17"/>
  <c r="M86" i="17"/>
  <c r="K86" i="17"/>
  <c r="J86" i="17"/>
  <c r="I86" i="17"/>
  <c r="O85" i="17"/>
  <c r="M85" i="17"/>
  <c r="K85" i="17"/>
  <c r="J85" i="17"/>
  <c r="I85" i="17"/>
  <c r="O84" i="17"/>
  <c r="M84" i="17"/>
  <c r="K84" i="17"/>
  <c r="J84" i="17"/>
  <c r="I84" i="17"/>
  <c r="O83" i="17"/>
  <c r="M83" i="17"/>
  <c r="K83" i="17"/>
  <c r="J83" i="17"/>
  <c r="I83" i="17"/>
  <c r="O82" i="17"/>
  <c r="M82" i="17"/>
  <c r="K82" i="17"/>
  <c r="J82" i="17"/>
  <c r="I82" i="17"/>
  <c r="O81" i="17"/>
  <c r="M81" i="17"/>
  <c r="K81" i="17"/>
  <c r="J81" i="17"/>
  <c r="I81" i="17"/>
  <c r="O80" i="17"/>
  <c r="M80" i="17"/>
  <c r="K80" i="17"/>
  <c r="J80" i="17"/>
  <c r="I80" i="17"/>
  <c r="O79" i="17"/>
  <c r="M79" i="17"/>
  <c r="K79" i="17"/>
  <c r="J79" i="17"/>
  <c r="I79" i="17"/>
  <c r="O78" i="17"/>
  <c r="M78" i="17"/>
  <c r="K78" i="17"/>
  <c r="J78" i="17"/>
  <c r="I78" i="17"/>
  <c r="O77" i="17"/>
  <c r="M77" i="17"/>
  <c r="K77" i="17"/>
  <c r="J77" i="17"/>
  <c r="I77" i="17"/>
  <c r="O76" i="17"/>
  <c r="M76" i="17"/>
  <c r="K76" i="17"/>
  <c r="J76" i="17"/>
  <c r="I76" i="17"/>
  <c r="O75" i="17"/>
  <c r="M75" i="17"/>
  <c r="K75" i="17"/>
  <c r="J75" i="17"/>
  <c r="I75" i="17"/>
  <c r="O74" i="17"/>
  <c r="M74" i="17"/>
  <c r="K74" i="17"/>
  <c r="J74" i="17"/>
  <c r="I74" i="17"/>
  <c r="O73" i="17"/>
  <c r="M73" i="17"/>
  <c r="K73" i="17"/>
  <c r="J73" i="17"/>
  <c r="I73" i="17"/>
  <c r="O72" i="17"/>
  <c r="M72" i="17"/>
  <c r="K72" i="17"/>
  <c r="J72" i="17"/>
  <c r="I72" i="17"/>
  <c r="O71" i="17"/>
  <c r="M71" i="17"/>
  <c r="K71" i="17"/>
  <c r="J71" i="17"/>
  <c r="I71" i="17"/>
  <c r="O70" i="17"/>
  <c r="M70" i="17"/>
  <c r="K70" i="17"/>
  <c r="J70" i="17"/>
  <c r="I70" i="17"/>
  <c r="O69" i="17"/>
  <c r="M69" i="17"/>
  <c r="K69" i="17"/>
  <c r="J69" i="17"/>
  <c r="I69" i="17"/>
  <c r="O68" i="17"/>
  <c r="M68" i="17"/>
  <c r="K68" i="17"/>
  <c r="J68" i="17"/>
  <c r="I68" i="17"/>
  <c r="O67" i="17"/>
  <c r="M67" i="17"/>
  <c r="K67" i="17"/>
  <c r="J67" i="17"/>
  <c r="I67" i="17"/>
  <c r="O66" i="17"/>
  <c r="M66" i="17"/>
  <c r="K66" i="17"/>
  <c r="J66" i="17"/>
  <c r="I66" i="17"/>
  <c r="O65" i="17"/>
  <c r="M65" i="17"/>
  <c r="K65" i="17"/>
  <c r="J65" i="17"/>
  <c r="I65" i="17"/>
  <c r="O64" i="17"/>
  <c r="M64" i="17"/>
  <c r="K64" i="17"/>
  <c r="J64" i="17"/>
  <c r="I64" i="17"/>
  <c r="O63" i="17"/>
  <c r="M63" i="17"/>
  <c r="K63" i="17"/>
  <c r="J63" i="17"/>
  <c r="I63" i="17"/>
  <c r="O62" i="17"/>
  <c r="M62" i="17"/>
  <c r="K62" i="17"/>
  <c r="J62" i="17"/>
  <c r="I62" i="17"/>
  <c r="O61" i="17"/>
  <c r="M61" i="17"/>
  <c r="K61" i="17"/>
  <c r="J61" i="17"/>
  <c r="I61" i="17"/>
  <c r="O60" i="17"/>
  <c r="M60" i="17"/>
  <c r="K60" i="17"/>
  <c r="J60" i="17"/>
  <c r="I60" i="17"/>
  <c r="O59" i="17"/>
  <c r="M59" i="17"/>
  <c r="K59" i="17"/>
  <c r="J59" i="17"/>
  <c r="I59" i="17"/>
  <c r="I58" i="17" s="1"/>
  <c r="O57" i="17"/>
  <c r="M57" i="17"/>
  <c r="K57" i="17"/>
  <c r="J57" i="17"/>
  <c r="I57" i="17"/>
  <c r="O56" i="17"/>
  <c r="M56" i="17"/>
  <c r="K56" i="17"/>
  <c r="J56" i="17"/>
  <c r="I56" i="17"/>
  <c r="O55" i="17"/>
  <c r="M55" i="17"/>
  <c r="K55" i="17"/>
  <c r="J55" i="17"/>
  <c r="I55" i="17"/>
  <c r="O54" i="17"/>
  <c r="M54" i="17"/>
  <c r="K54" i="17"/>
  <c r="J54" i="17"/>
  <c r="I54" i="17"/>
  <c r="O53" i="17"/>
  <c r="M53" i="17"/>
  <c r="K53" i="17"/>
  <c r="J53" i="17"/>
  <c r="I53" i="17"/>
  <c r="O52" i="17"/>
  <c r="M52" i="17"/>
  <c r="K52" i="17"/>
  <c r="J52" i="17"/>
  <c r="I52" i="17"/>
  <c r="O51" i="17"/>
  <c r="M51" i="17"/>
  <c r="K51" i="17"/>
  <c r="J51" i="17"/>
  <c r="I51" i="17"/>
  <c r="O50" i="17"/>
  <c r="M50" i="17"/>
  <c r="K50" i="17"/>
  <c r="J50" i="17"/>
  <c r="I50" i="17"/>
  <c r="O49" i="17"/>
  <c r="M49" i="17"/>
  <c r="K49" i="17"/>
  <c r="J49" i="17"/>
  <c r="I49" i="17"/>
  <c r="O48" i="17"/>
  <c r="M48" i="17"/>
  <c r="K48" i="17"/>
  <c r="J48" i="17"/>
  <c r="I48" i="17"/>
  <c r="O47" i="17"/>
  <c r="M47" i="17"/>
  <c r="K47" i="17"/>
  <c r="J47" i="17"/>
  <c r="I47" i="17"/>
  <c r="O46" i="17"/>
  <c r="M46" i="17"/>
  <c r="K46" i="17"/>
  <c r="J46" i="17"/>
  <c r="I46" i="17"/>
  <c r="O45" i="17"/>
  <c r="M45" i="17"/>
  <c r="K45" i="17"/>
  <c r="J45" i="17"/>
  <c r="I45" i="17"/>
  <c r="O44" i="17"/>
  <c r="M44" i="17"/>
  <c r="K44" i="17"/>
  <c r="J44" i="17"/>
  <c r="I44" i="17"/>
  <c r="O43" i="17"/>
  <c r="M43" i="17"/>
  <c r="K43" i="17"/>
  <c r="J43" i="17"/>
  <c r="I43" i="17"/>
  <c r="O42" i="17"/>
  <c r="M42" i="17"/>
  <c r="K42" i="17"/>
  <c r="J42" i="17"/>
  <c r="I42" i="17"/>
  <c r="O41" i="17"/>
  <c r="M41" i="17"/>
  <c r="K41" i="17"/>
  <c r="J41" i="17"/>
  <c r="I41" i="17"/>
  <c r="O40" i="17"/>
  <c r="M40" i="17"/>
  <c r="K40" i="17"/>
  <c r="J40" i="17"/>
  <c r="I40" i="17"/>
  <c r="O39" i="17"/>
  <c r="M39" i="17"/>
  <c r="K39" i="17"/>
  <c r="J39" i="17"/>
  <c r="I39" i="17"/>
  <c r="I38" i="17" s="1"/>
  <c r="O37" i="17"/>
  <c r="M37" i="17"/>
  <c r="K37" i="17"/>
  <c r="J37" i="17"/>
  <c r="I37" i="17"/>
  <c r="O36" i="17"/>
  <c r="M36" i="17"/>
  <c r="K36" i="17"/>
  <c r="J36" i="17"/>
  <c r="I36" i="17"/>
  <c r="O34" i="17"/>
  <c r="M34" i="17"/>
  <c r="K34" i="17"/>
  <c r="J34" i="17"/>
  <c r="I34" i="17"/>
  <c r="O33" i="17"/>
  <c r="M33" i="17"/>
  <c r="K33" i="17"/>
  <c r="J33" i="17"/>
  <c r="I33" i="17"/>
  <c r="O32" i="17"/>
  <c r="M32" i="17"/>
  <c r="K32" i="17"/>
  <c r="J32" i="17"/>
  <c r="I32" i="17"/>
  <c r="O31" i="17"/>
  <c r="M31" i="17"/>
  <c r="K31" i="17"/>
  <c r="J31" i="17"/>
  <c r="I31" i="17"/>
  <c r="O30" i="17"/>
  <c r="M30" i="17"/>
  <c r="K30" i="17"/>
  <c r="J30" i="17"/>
  <c r="I30" i="17"/>
  <c r="O29" i="17"/>
  <c r="M29" i="17"/>
  <c r="K29" i="17"/>
  <c r="J29" i="17"/>
  <c r="I29" i="17"/>
  <c r="O28" i="17"/>
  <c r="M28" i="17"/>
  <c r="K28" i="17"/>
  <c r="J28" i="17"/>
  <c r="I28" i="17"/>
  <c r="O27" i="17"/>
  <c r="M27" i="17"/>
  <c r="K27" i="17"/>
  <c r="J27" i="17"/>
  <c r="I27" i="17"/>
  <c r="O26" i="17"/>
  <c r="M26" i="17"/>
  <c r="K26" i="17"/>
  <c r="J26" i="17"/>
  <c r="I26" i="17"/>
  <c r="O25" i="17"/>
  <c r="M25" i="17"/>
  <c r="K25" i="17"/>
  <c r="J25" i="17"/>
  <c r="I25" i="17"/>
  <c r="O24" i="17"/>
  <c r="M24" i="17"/>
  <c r="K24" i="17"/>
  <c r="J24" i="17"/>
  <c r="I24" i="17"/>
  <c r="O31" i="12" l="1"/>
  <c r="P31" i="12"/>
  <c r="M241" i="17"/>
  <c r="M240" i="17" s="1"/>
  <c r="O35" i="17"/>
  <c r="J241" i="17"/>
  <c r="J240" i="17" s="1"/>
  <c r="K241" i="17"/>
  <c r="K240" i="17" s="1"/>
  <c r="J35" i="17"/>
  <c r="M89" i="17"/>
  <c r="O58" i="17"/>
  <c r="O38" i="17"/>
  <c r="M35" i="17"/>
  <c r="J110" i="17"/>
  <c r="K38" i="17"/>
  <c r="K58" i="17"/>
  <c r="J89" i="17"/>
  <c r="I35" i="17"/>
  <c r="J38" i="17"/>
  <c r="K35" i="17"/>
  <c r="J58" i="17"/>
  <c r="M38" i="17"/>
  <c r="M58" i="17"/>
  <c r="K89" i="17"/>
  <c r="O89" i="17"/>
  <c r="O111" i="17"/>
  <c r="O110" i="17" s="1"/>
  <c r="S29" i="12" s="1"/>
  <c r="K111" i="17"/>
  <c r="K110" i="17" s="1"/>
  <c r="K29" i="12" s="1"/>
  <c r="M111" i="17"/>
  <c r="M110" i="17" s="1"/>
  <c r="Q29" i="12" s="1"/>
  <c r="I86" i="16"/>
  <c r="I80" i="16"/>
  <c r="I78" i="16"/>
  <c r="I76" i="16"/>
  <c r="H76" i="16"/>
  <c r="I74" i="16"/>
  <c r="H74" i="16"/>
  <c r="I68" i="16"/>
  <c r="H68" i="16"/>
  <c r="I65" i="16"/>
  <c r="H65" i="16"/>
  <c r="H62" i="16"/>
  <c r="I60" i="16"/>
  <c r="I56" i="16"/>
  <c r="I48" i="16"/>
  <c r="I38" i="16"/>
  <c r="I32" i="16"/>
  <c r="H32" i="16"/>
  <c r="H31" i="16" s="1"/>
  <c r="N29" i="12" l="1"/>
  <c r="O29" i="12"/>
  <c r="P29" i="12"/>
  <c r="I73" i="16"/>
  <c r="H73" i="16"/>
  <c r="I31" i="16"/>
  <c r="H59" i="16"/>
  <c r="I59" i="16"/>
  <c r="N448" i="15"/>
  <c r="O448" i="15" s="1"/>
  <c r="M447" i="15"/>
  <c r="K447" i="15"/>
  <c r="P446" i="15"/>
  <c r="O446" i="15"/>
  <c r="N446" i="15"/>
  <c r="O406" i="15"/>
  <c r="M406" i="15"/>
  <c r="K406" i="15"/>
  <c r="J406" i="15"/>
  <c r="O352" i="15"/>
  <c r="M352" i="15"/>
  <c r="K352" i="15"/>
  <c r="J352" i="15"/>
  <c r="O321" i="15"/>
  <c r="M321" i="15"/>
  <c r="K321" i="15"/>
  <c r="J321" i="15"/>
  <c r="O301" i="15"/>
  <c r="O300" i="15" s="1"/>
  <c r="M301" i="15"/>
  <c r="M300" i="15" s="1"/>
  <c r="K301" i="15"/>
  <c r="K300" i="15" s="1"/>
  <c r="J301" i="15"/>
  <c r="J300" i="15" s="1"/>
  <c r="O277" i="15"/>
  <c r="M277" i="15"/>
  <c r="K277" i="15"/>
  <c r="J277" i="15"/>
  <c r="O246" i="15"/>
  <c r="M246" i="15"/>
  <c r="K246" i="15"/>
  <c r="J246" i="15"/>
  <c r="O226" i="15"/>
  <c r="M226" i="15"/>
  <c r="K226" i="15"/>
  <c r="J226" i="15"/>
  <c r="O223" i="15"/>
  <c r="M223" i="15"/>
  <c r="K223" i="15"/>
  <c r="J223" i="15"/>
  <c r="O210" i="15"/>
  <c r="O192" i="15" s="1"/>
  <c r="M210" i="15"/>
  <c r="M192" i="15" s="1"/>
  <c r="K210" i="15"/>
  <c r="K192" i="15" s="1"/>
  <c r="O188" i="15"/>
  <c r="O170" i="15" s="1"/>
  <c r="M188" i="15"/>
  <c r="M170" i="15" s="1"/>
  <c r="K188" i="15"/>
  <c r="K170" i="15" s="1"/>
  <c r="O167" i="15"/>
  <c r="M167" i="15"/>
  <c r="K167" i="15"/>
  <c r="J167" i="15"/>
  <c r="I167" i="15"/>
  <c r="G167" i="15"/>
  <c r="O166" i="15"/>
  <c r="M166" i="15"/>
  <c r="K166" i="15"/>
  <c r="J166" i="15"/>
  <c r="I166" i="15"/>
  <c r="G166" i="15"/>
  <c r="O165" i="15"/>
  <c r="M165" i="15"/>
  <c r="K165" i="15"/>
  <c r="J165" i="15"/>
  <c r="I165" i="15"/>
  <c r="G165" i="15"/>
  <c r="O164" i="15"/>
  <c r="M164" i="15"/>
  <c r="K164" i="15"/>
  <c r="J164" i="15"/>
  <c r="I164" i="15"/>
  <c r="G164" i="15"/>
  <c r="O163" i="15"/>
  <c r="M163" i="15"/>
  <c r="K163" i="15"/>
  <c r="J163" i="15"/>
  <c r="I163" i="15"/>
  <c r="G163" i="15"/>
  <c r="O162" i="15"/>
  <c r="M162" i="15"/>
  <c r="K162" i="15"/>
  <c r="J162" i="15"/>
  <c r="I162" i="15"/>
  <c r="G162" i="15"/>
  <c r="O161" i="15"/>
  <c r="M161" i="15"/>
  <c r="K161" i="15"/>
  <c r="J161" i="15"/>
  <c r="I161" i="15"/>
  <c r="G161" i="15"/>
  <c r="O160" i="15"/>
  <c r="M160" i="15"/>
  <c r="K160" i="15"/>
  <c r="J160" i="15"/>
  <c r="I160" i="15"/>
  <c r="G160" i="15"/>
  <c r="O159" i="15"/>
  <c r="M159" i="15"/>
  <c r="K159" i="15"/>
  <c r="J159" i="15"/>
  <c r="I159" i="15"/>
  <c r="G159" i="15"/>
  <c r="O158" i="15"/>
  <c r="M158" i="15"/>
  <c r="K158" i="15"/>
  <c r="J158" i="15"/>
  <c r="I158" i="15"/>
  <c r="G158" i="15"/>
  <c r="O157" i="15"/>
  <c r="M157" i="15"/>
  <c r="K157" i="15"/>
  <c r="J157" i="15"/>
  <c r="I157" i="15"/>
  <c r="G157" i="15"/>
  <c r="O156" i="15"/>
  <c r="M156" i="15"/>
  <c r="K156" i="15"/>
  <c r="J156" i="15"/>
  <c r="I156" i="15"/>
  <c r="G156" i="15"/>
  <c r="O155" i="15"/>
  <c r="M155" i="15"/>
  <c r="K155" i="15"/>
  <c r="J155" i="15"/>
  <c r="I155" i="15"/>
  <c r="G155" i="15"/>
  <c r="O154" i="15"/>
  <c r="M154" i="15"/>
  <c r="K154" i="15"/>
  <c r="J154" i="15"/>
  <c r="I154" i="15"/>
  <c r="G154" i="15"/>
  <c r="O153" i="15"/>
  <c r="M153" i="15"/>
  <c r="K153" i="15"/>
  <c r="J153" i="15"/>
  <c r="I153" i="15"/>
  <c r="G153" i="15"/>
  <c r="O152" i="15"/>
  <c r="M152" i="15"/>
  <c r="K152" i="15"/>
  <c r="J152" i="15"/>
  <c r="I152" i="15"/>
  <c r="G152" i="15"/>
  <c r="O151" i="15"/>
  <c r="M151" i="15"/>
  <c r="K151" i="15"/>
  <c r="J151" i="15"/>
  <c r="I151" i="15"/>
  <c r="G151" i="15"/>
  <c r="O150" i="15"/>
  <c r="M150" i="15"/>
  <c r="K150" i="15"/>
  <c r="J150" i="15"/>
  <c r="I150" i="15"/>
  <c r="G150" i="15"/>
  <c r="O149" i="15"/>
  <c r="M149" i="15"/>
  <c r="K149" i="15"/>
  <c r="J149" i="15"/>
  <c r="I149" i="15"/>
  <c r="G149" i="15"/>
  <c r="O148" i="15"/>
  <c r="M148" i="15"/>
  <c r="K148" i="15"/>
  <c r="J148" i="15"/>
  <c r="I148" i="15"/>
  <c r="I147" i="15" s="1"/>
  <c r="G148" i="15"/>
  <c r="G147" i="15" s="1"/>
  <c r="O146" i="15"/>
  <c r="M146" i="15"/>
  <c r="K146" i="15"/>
  <c r="J146" i="15"/>
  <c r="I146" i="15"/>
  <c r="G146" i="15"/>
  <c r="O145" i="15"/>
  <c r="M145" i="15"/>
  <c r="K145" i="15"/>
  <c r="J145" i="15"/>
  <c r="I145" i="15"/>
  <c r="G145" i="15"/>
  <c r="O144" i="15"/>
  <c r="M144" i="15"/>
  <c r="M19" i="15" s="1"/>
  <c r="K144" i="15"/>
  <c r="K19" i="15" s="1"/>
  <c r="J144" i="15"/>
  <c r="I144" i="15"/>
  <c r="G144" i="15"/>
  <c r="O143" i="15"/>
  <c r="M143" i="15"/>
  <c r="K143" i="15"/>
  <c r="J143" i="15"/>
  <c r="I143" i="15"/>
  <c r="G143" i="15"/>
  <c r="O142" i="15"/>
  <c r="M142" i="15"/>
  <c r="K142" i="15"/>
  <c r="J142" i="15"/>
  <c r="I142" i="15"/>
  <c r="G142" i="15"/>
  <c r="O141" i="15"/>
  <c r="M141" i="15"/>
  <c r="K141" i="15"/>
  <c r="J141" i="15"/>
  <c r="I141" i="15"/>
  <c r="G141" i="15"/>
  <c r="O140" i="15"/>
  <c r="M140" i="15"/>
  <c r="K140" i="15"/>
  <c r="J140" i="15"/>
  <c r="I140" i="15"/>
  <c r="G140" i="15"/>
  <c r="O139" i="15"/>
  <c r="M139" i="15"/>
  <c r="K139" i="15"/>
  <c r="J139" i="15"/>
  <c r="I139" i="15"/>
  <c r="G139" i="15"/>
  <c r="O138" i="15"/>
  <c r="M138" i="15"/>
  <c r="K138" i="15"/>
  <c r="J138" i="15"/>
  <c r="I138" i="15"/>
  <c r="G138" i="15"/>
  <c r="O137" i="15"/>
  <c r="M137" i="15"/>
  <c r="K137" i="15"/>
  <c r="J137" i="15"/>
  <c r="I137" i="15"/>
  <c r="G137" i="15"/>
  <c r="O136" i="15"/>
  <c r="M136" i="15"/>
  <c r="K136" i="15"/>
  <c r="J136" i="15"/>
  <c r="I136" i="15"/>
  <c r="G136" i="15"/>
  <c r="O135" i="15"/>
  <c r="M135" i="15"/>
  <c r="K135" i="15"/>
  <c r="J135" i="15"/>
  <c r="I135" i="15"/>
  <c r="G135" i="15"/>
  <c r="O134" i="15"/>
  <c r="M134" i="15"/>
  <c r="K134" i="15"/>
  <c r="J134" i="15"/>
  <c r="I134" i="15"/>
  <c r="G134" i="15"/>
  <c r="O133" i="15"/>
  <c r="M133" i="15"/>
  <c r="K133" i="15"/>
  <c r="J133" i="15"/>
  <c r="I133" i="15"/>
  <c r="G133" i="15"/>
  <c r="O132" i="15"/>
  <c r="M132" i="15"/>
  <c r="K132" i="15"/>
  <c r="J132" i="15"/>
  <c r="I132" i="15"/>
  <c r="G132" i="15"/>
  <c r="O131" i="15"/>
  <c r="M131" i="15"/>
  <c r="K131" i="15"/>
  <c r="J131" i="15"/>
  <c r="I131" i="15"/>
  <c r="G131" i="15"/>
  <c r="O130" i="15"/>
  <c r="M130" i="15"/>
  <c r="K130" i="15"/>
  <c r="J130" i="15"/>
  <c r="I130" i="15"/>
  <c r="G130" i="15"/>
  <c r="O129" i="15"/>
  <c r="M129" i="15"/>
  <c r="K129" i="15"/>
  <c r="J129" i="15"/>
  <c r="I129" i="15"/>
  <c r="G129" i="15"/>
  <c r="O128" i="15"/>
  <c r="M128" i="15"/>
  <c r="K128" i="15"/>
  <c r="J128" i="15"/>
  <c r="I128" i="15"/>
  <c r="G128" i="15"/>
  <c r="O127" i="15"/>
  <c r="M127" i="15"/>
  <c r="K127" i="15"/>
  <c r="J127" i="15"/>
  <c r="I127" i="15"/>
  <c r="G127" i="15"/>
  <c r="O126" i="15"/>
  <c r="M126" i="15"/>
  <c r="K126" i="15"/>
  <c r="J126" i="15"/>
  <c r="I126" i="15"/>
  <c r="G126" i="15"/>
  <c r="O125" i="15"/>
  <c r="M125" i="15"/>
  <c r="K125" i="15"/>
  <c r="J125" i="15"/>
  <c r="I125" i="15"/>
  <c r="G125" i="15"/>
  <c r="O124" i="15"/>
  <c r="M124" i="15"/>
  <c r="K124" i="15"/>
  <c r="J124" i="15"/>
  <c r="I124" i="15"/>
  <c r="G124" i="15"/>
  <c r="O123" i="15"/>
  <c r="M123" i="15"/>
  <c r="K123" i="15"/>
  <c r="J123" i="15"/>
  <c r="I123" i="15"/>
  <c r="G123" i="15"/>
  <c r="O122" i="15"/>
  <c r="M122" i="15"/>
  <c r="K122" i="15"/>
  <c r="J122" i="15"/>
  <c r="I122" i="15"/>
  <c r="G122" i="15"/>
  <c r="O121" i="15"/>
  <c r="M121" i="15"/>
  <c r="K121" i="15"/>
  <c r="J121" i="15"/>
  <c r="I121" i="15"/>
  <c r="G121" i="15"/>
  <c r="O120" i="15"/>
  <c r="M120" i="15"/>
  <c r="K120" i="15"/>
  <c r="J120" i="15"/>
  <c r="I120" i="15"/>
  <c r="G120" i="15"/>
  <c r="O119" i="15"/>
  <c r="M119" i="15"/>
  <c r="K119" i="15"/>
  <c r="J119" i="15"/>
  <c r="I119" i="15"/>
  <c r="G119" i="15"/>
  <c r="O118" i="15"/>
  <c r="M118" i="15"/>
  <c r="K118" i="15"/>
  <c r="J118" i="15"/>
  <c r="I118" i="15"/>
  <c r="G118" i="15"/>
  <c r="O117" i="15"/>
  <c r="M117" i="15"/>
  <c r="K117" i="15"/>
  <c r="J117" i="15"/>
  <c r="I117" i="15"/>
  <c r="I116" i="15" s="1"/>
  <c r="G117" i="15"/>
  <c r="G116" i="15" s="1"/>
  <c r="O115" i="15"/>
  <c r="M115" i="15"/>
  <c r="K115" i="15"/>
  <c r="J115" i="15"/>
  <c r="I115" i="15"/>
  <c r="G115" i="15"/>
  <c r="O114" i="15"/>
  <c r="M114" i="15"/>
  <c r="K114" i="15"/>
  <c r="J114" i="15"/>
  <c r="I114" i="15"/>
  <c r="G114" i="15"/>
  <c r="O113" i="15"/>
  <c r="M113" i="15"/>
  <c r="M18" i="15" s="1"/>
  <c r="K113" i="15"/>
  <c r="K18" i="15" s="1"/>
  <c r="J113" i="15"/>
  <c r="I113" i="15"/>
  <c r="G113" i="15"/>
  <c r="O112" i="15"/>
  <c r="M112" i="15"/>
  <c r="K112" i="15"/>
  <c r="J112" i="15"/>
  <c r="I112" i="15"/>
  <c r="G112" i="15"/>
  <c r="O111" i="15"/>
  <c r="M111" i="15"/>
  <c r="K111" i="15"/>
  <c r="J111" i="15"/>
  <c r="I111" i="15"/>
  <c r="G111" i="15"/>
  <c r="O110" i="15"/>
  <c r="M110" i="15"/>
  <c r="K110" i="15"/>
  <c r="J110" i="15"/>
  <c r="I110" i="15"/>
  <c r="G110" i="15"/>
  <c r="O109" i="15"/>
  <c r="M109" i="15"/>
  <c r="K109" i="15"/>
  <c r="J109" i="15"/>
  <c r="I109" i="15"/>
  <c r="G109" i="15"/>
  <c r="O108" i="15"/>
  <c r="M108" i="15"/>
  <c r="K108" i="15"/>
  <c r="J108" i="15"/>
  <c r="I108" i="15"/>
  <c r="G108" i="15"/>
  <c r="O107" i="15"/>
  <c r="M107" i="15"/>
  <c r="K107" i="15"/>
  <c r="J107" i="15"/>
  <c r="I107" i="15"/>
  <c r="G107" i="15"/>
  <c r="O106" i="15"/>
  <c r="M106" i="15"/>
  <c r="K106" i="15"/>
  <c r="J106" i="15"/>
  <c r="I106" i="15"/>
  <c r="G106" i="15"/>
  <c r="O105" i="15"/>
  <c r="M105" i="15"/>
  <c r="K105" i="15"/>
  <c r="J105" i="15"/>
  <c r="I105" i="15"/>
  <c r="G105" i="15"/>
  <c r="O104" i="15"/>
  <c r="M104" i="15"/>
  <c r="K104" i="15"/>
  <c r="J104" i="15"/>
  <c r="I104" i="15"/>
  <c r="G104" i="15"/>
  <c r="O103" i="15"/>
  <c r="M103" i="15"/>
  <c r="K103" i="15"/>
  <c r="J103" i="15"/>
  <c r="I103" i="15"/>
  <c r="G103" i="15"/>
  <c r="O102" i="15"/>
  <c r="M102" i="15"/>
  <c r="K102" i="15"/>
  <c r="J102" i="15"/>
  <c r="I102" i="15"/>
  <c r="G102" i="15"/>
  <c r="O101" i="15"/>
  <c r="M101" i="15"/>
  <c r="K101" i="15"/>
  <c r="J101" i="15"/>
  <c r="I101" i="15"/>
  <c r="G101" i="15"/>
  <c r="O100" i="15"/>
  <c r="M100" i="15"/>
  <c r="K100" i="15"/>
  <c r="J100" i="15"/>
  <c r="I100" i="15"/>
  <c r="G100" i="15"/>
  <c r="O99" i="15"/>
  <c r="M99" i="15"/>
  <c r="K99" i="15"/>
  <c r="J99" i="15"/>
  <c r="I99" i="15"/>
  <c r="G99" i="15"/>
  <c r="O98" i="15"/>
  <c r="M98" i="15"/>
  <c r="K98" i="15"/>
  <c r="J98" i="15"/>
  <c r="I98" i="15"/>
  <c r="G98" i="15"/>
  <c r="O97" i="15"/>
  <c r="M97" i="15"/>
  <c r="K97" i="15"/>
  <c r="J97" i="15"/>
  <c r="I97" i="15"/>
  <c r="I96" i="15" s="1"/>
  <c r="G97" i="15"/>
  <c r="G96" i="15" s="1"/>
  <c r="O95" i="15"/>
  <c r="O93" i="15" s="1"/>
  <c r="O17" i="15" s="1"/>
  <c r="M95" i="15"/>
  <c r="K95" i="15"/>
  <c r="J95" i="15"/>
  <c r="I95" i="15"/>
  <c r="G95" i="15"/>
  <c r="O94" i="15"/>
  <c r="M94" i="15"/>
  <c r="K94" i="15"/>
  <c r="J94" i="15"/>
  <c r="I94" i="15"/>
  <c r="G94" i="15"/>
  <c r="O92" i="15"/>
  <c r="M92" i="15"/>
  <c r="K92" i="15"/>
  <c r="J92" i="15"/>
  <c r="I92" i="15"/>
  <c r="G92" i="15"/>
  <c r="O91" i="15"/>
  <c r="M91" i="15"/>
  <c r="K91" i="15"/>
  <c r="J91" i="15"/>
  <c r="I91" i="15"/>
  <c r="G91" i="15"/>
  <c r="O90" i="15"/>
  <c r="O16" i="15" s="1"/>
  <c r="M90" i="15"/>
  <c r="M16" i="15" s="1"/>
  <c r="K90" i="15"/>
  <c r="K16" i="15" s="1"/>
  <c r="J90" i="15"/>
  <c r="J16" i="15" s="1"/>
  <c r="I90" i="15"/>
  <c r="G90" i="15"/>
  <c r="O89" i="15"/>
  <c r="M89" i="15"/>
  <c r="K89" i="15"/>
  <c r="J89" i="15"/>
  <c r="I89" i="15"/>
  <c r="G89" i="15"/>
  <c r="O88" i="15"/>
  <c r="M88" i="15"/>
  <c r="K88" i="15"/>
  <c r="J88" i="15"/>
  <c r="I88" i="15"/>
  <c r="G88" i="15"/>
  <c r="O87" i="15"/>
  <c r="M87" i="15"/>
  <c r="K87" i="15"/>
  <c r="J87" i="15"/>
  <c r="I87" i="15"/>
  <c r="G87" i="15"/>
  <c r="O86" i="15"/>
  <c r="M86" i="15"/>
  <c r="K86" i="15"/>
  <c r="J86" i="15"/>
  <c r="I86" i="15"/>
  <c r="G86" i="15"/>
  <c r="O85" i="15"/>
  <c r="M85" i="15"/>
  <c r="K85" i="15"/>
  <c r="J85" i="15"/>
  <c r="I85" i="15"/>
  <c r="G85" i="15"/>
  <c r="O84" i="15"/>
  <c r="M84" i="15"/>
  <c r="K84" i="15"/>
  <c r="J84" i="15"/>
  <c r="I84" i="15"/>
  <c r="G84" i="15"/>
  <c r="O83" i="15"/>
  <c r="M83" i="15"/>
  <c r="K83" i="15"/>
  <c r="J83" i="15"/>
  <c r="I83" i="15"/>
  <c r="G83" i="15"/>
  <c r="O82" i="15"/>
  <c r="M82" i="15"/>
  <c r="K82" i="15"/>
  <c r="J82" i="15"/>
  <c r="I82" i="15"/>
  <c r="G82" i="15"/>
  <c r="P50" i="15"/>
  <c r="O50" i="15"/>
  <c r="N50" i="15"/>
  <c r="M50" i="15"/>
  <c r="I45" i="15"/>
  <c r="N42" i="15"/>
  <c r="K42" i="15"/>
  <c r="G42" i="15"/>
  <c r="O41" i="15"/>
  <c r="L41" i="15"/>
  <c r="I41" i="15"/>
  <c r="O40" i="15"/>
  <c r="L40" i="15"/>
  <c r="I40" i="15"/>
  <c r="K39" i="15"/>
  <c r="G39" i="15"/>
  <c r="O24" i="15"/>
  <c r="P43" i="15" s="1"/>
  <c r="M24" i="15"/>
  <c r="M43" i="15" s="1"/>
  <c r="K24" i="15"/>
  <c r="J43" i="15" s="1"/>
  <c r="J24" i="15"/>
  <c r="O19" i="15"/>
  <c r="J19" i="15"/>
  <c r="O18" i="15"/>
  <c r="J18" i="15"/>
  <c r="O15" i="15"/>
  <c r="M15" i="15"/>
  <c r="K15" i="15"/>
  <c r="J15" i="15"/>
  <c r="O14" i="15"/>
  <c r="M14" i="15"/>
  <c r="K14" i="15"/>
  <c r="J14" i="15"/>
  <c r="J147" i="15" l="1"/>
  <c r="J93" i="15"/>
  <c r="J17" i="15" s="1"/>
  <c r="J13" i="15" s="1"/>
  <c r="J12" i="15" s="1"/>
  <c r="J32" i="15" s="1"/>
  <c r="J23" i="15" s="1"/>
  <c r="O147" i="15"/>
  <c r="K93" i="15"/>
  <c r="K17" i="15" s="1"/>
  <c r="K13" i="15" s="1"/>
  <c r="K12" i="15" s="1"/>
  <c r="K32" i="15" s="1"/>
  <c r="K23" i="15" s="1"/>
  <c r="J39" i="15" s="1"/>
  <c r="I39" i="15" s="1"/>
  <c r="K96" i="15"/>
  <c r="M147" i="15"/>
  <c r="O299" i="15"/>
  <c r="O298" i="15" s="1"/>
  <c r="M93" i="15"/>
  <c r="M17" i="15" s="1"/>
  <c r="M13" i="15" s="1"/>
  <c r="M12" i="15" s="1"/>
  <c r="M32" i="15" s="1"/>
  <c r="M44" i="15" s="1"/>
  <c r="L44" i="15" s="1"/>
  <c r="M116" i="15"/>
  <c r="K147" i="15"/>
  <c r="I93" i="15"/>
  <c r="J116" i="15"/>
  <c r="K116" i="15"/>
  <c r="J299" i="15"/>
  <c r="J298" i="15" s="1"/>
  <c r="K299" i="15"/>
  <c r="K298" i="15" s="1"/>
  <c r="H26" i="16"/>
  <c r="H25" i="16" s="1"/>
  <c r="I26" i="16"/>
  <c r="I25" i="16" s="1"/>
  <c r="M299" i="15"/>
  <c r="M298" i="15" s="1"/>
  <c r="O116" i="15"/>
  <c r="J96" i="15"/>
  <c r="G93" i="15"/>
  <c r="O96" i="15"/>
  <c r="G11" i="12"/>
  <c r="N12" i="12"/>
  <c r="O13" i="15"/>
  <c r="O12" i="15" s="1"/>
  <c r="O32" i="15" s="1"/>
  <c r="P44" i="15" s="1"/>
  <c r="M96" i="15"/>
  <c r="M169" i="15"/>
  <c r="M168" i="15" s="1"/>
  <c r="O169" i="15"/>
  <c r="O168" i="15" s="1"/>
  <c r="K169" i="15"/>
  <c r="K168" i="15" s="1"/>
  <c r="K27" i="12" s="1"/>
  <c r="N447" i="15"/>
  <c r="L43" i="15"/>
  <c r="P448" i="15"/>
  <c r="P447" i="15" s="1"/>
  <c r="O447" i="15"/>
  <c r="I43" i="15"/>
  <c r="O43" i="15"/>
  <c r="M33" i="12"/>
  <c r="S32" i="12"/>
  <c r="Q32" i="12"/>
  <c r="K32" i="12"/>
  <c r="E32" i="12"/>
  <c r="S30" i="12"/>
  <c r="Q30" i="12"/>
  <c r="K30" i="12"/>
  <c r="E30" i="12"/>
  <c r="M29" i="12"/>
  <c r="S28" i="12"/>
  <c r="Q28" i="12"/>
  <c r="K28" i="12"/>
  <c r="E28" i="12"/>
  <c r="E24" i="12"/>
  <c r="E21" i="12"/>
  <c r="E19" i="12"/>
  <c r="E17" i="12"/>
  <c r="E15" i="12"/>
  <c r="E13" i="12"/>
  <c r="M12" i="12"/>
  <c r="S11" i="12"/>
  <c r="Q11" i="12"/>
  <c r="K11" i="12"/>
  <c r="E11" i="12"/>
  <c r="O11" i="12" l="1"/>
  <c r="P11" i="12"/>
  <c r="N28" i="12"/>
  <c r="O28" i="12"/>
  <c r="P28" i="12"/>
  <c r="O27" i="12"/>
  <c r="P27" i="12"/>
  <c r="O32" i="12"/>
  <c r="P32" i="12"/>
  <c r="O30" i="12"/>
  <c r="P30" i="12"/>
  <c r="L451" i="15"/>
  <c r="S27" i="12"/>
  <c r="P451" i="15"/>
  <c r="Q27" i="12"/>
  <c r="Q26" i="12" s="1"/>
  <c r="N451" i="15"/>
  <c r="K26" i="12"/>
  <c r="N27" i="12"/>
  <c r="J44" i="15"/>
  <c r="I44" i="15" s="1"/>
  <c r="M27" i="12"/>
  <c r="M23" i="15"/>
  <c r="M39" i="15" s="1"/>
  <c r="L39" i="15" s="1"/>
  <c r="O44" i="15"/>
  <c r="P42" i="15"/>
  <c r="O42" i="15" s="1"/>
  <c r="O23" i="15"/>
  <c r="P39" i="15" s="1"/>
  <c r="N11" i="12"/>
  <c r="N32" i="12"/>
  <c r="M11" i="12"/>
  <c r="E10" i="12"/>
  <c r="E8" i="12" s="1"/>
  <c r="M28" i="12"/>
  <c r="M32" i="12"/>
  <c r="M42" i="15"/>
  <c r="L42" i="15" s="1"/>
  <c r="N26" i="12" l="1"/>
  <c r="P26" i="12"/>
  <c r="O26" i="12"/>
  <c r="S26" i="12"/>
  <c r="F14" i="12"/>
  <c r="F13" i="12" s="1"/>
  <c r="F8" i="12" s="1"/>
  <c r="F11" i="12"/>
  <c r="F36" i="12"/>
  <c r="F35" i="12"/>
  <c r="F27" i="12"/>
  <c r="F26" i="12" s="1"/>
  <c r="J42" i="15"/>
  <c r="I42" i="15" s="1"/>
  <c r="N453" i="15"/>
  <c r="M26" i="12"/>
  <c r="L453" i="15"/>
  <c r="P453" i="15"/>
  <c r="F33" i="12"/>
  <c r="F32" i="12" s="1"/>
  <c r="F31" i="12"/>
  <c r="F30" i="12" s="1"/>
  <c r="F23" i="12"/>
  <c r="F21" i="12" s="1"/>
  <c r="F20" i="12"/>
  <c r="F19" i="12"/>
  <c r="F25" i="12"/>
  <c r="F24" i="12" s="1"/>
  <c r="F29" i="12"/>
  <c r="F28" i="12" s="1"/>
  <c r="F16" i="12" l="1"/>
  <c r="F15" i="12" s="1"/>
  <c r="F18" i="12"/>
  <c r="F17" i="12" s="1"/>
  <c r="F34" i="12"/>
  <c r="M39" i="13"/>
  <c r="N37" i="13"/>
  <c r="M37" i="13"/>
  <c r="N36" i="13"/>
  <c r="M36" i="13"/>
  <c r="N33" i="13"/>
  <c r="M33" i="13"/>
  <c r="N32" i="13"/>
  <c r="M32" i="13"/>
  <c r="Q30" i="13"/>
  <c r="K30" i="13"/>
  <c r="P30" i="13" s="1"/>
  <c r="G30" i="13"/>
  <c r="E30" i="13"/>
  <c r="N25" i="13"/>
  <c r="M25" i="13"/>
  <c r="N24" i="13"/>
  <c r="M24" i="13"/>
  <c r="N23" i="13"/>
  <c r="M23" i="13"/>
  <c r="S21" i="13"/>
  <c r="Q21" i="13"/>
  <c r="K21" i="13"/>
  <c r="N15" i="13"/>
  <c r="M15" i="13"/>
  <c r="N12" i="13"/>
  <c r="M12" i="13"/>
  <c r="N11" i="13"/>
  <c r="M11" i="13"/>
  <c r="S9" i="13"/>
  <c r="Q9" i="13"/>
  <c r="K9" i="13"/>
  <c r="P9" i="13" s="1"/>
  <c r="K8" i="13" l="1"/>
  <c r="P21" i="13"/>
  <c r="O9" i="13"/>
  <c r="O30" i="13"/>
  <c r="O21" i="13"/>
  <c r="G28" i="13"/>
  <c r="H36" i="13" s="1"/>
  <c r="E28" i="13"/>
  <c r="F18" i="13"/>
  <c r="F20" i="13"/>
  <c r="F17" i="13"/>
  <c r="N21" i="13"/>
  <c r="N30" i="13"/>
  <c r="Q8" i="13"/>
  <c r="M21" i="13"/>
  <c r="M30" i="13"/>
  <c r="N9" i="13"/>
  <c r="F15" i="13"/>
  <c r="M9" i="13"/>
  <c r="S8" i="13"/>
  <c r="F11" i="13"/>
  <c r="F12" i="13"/>
  <c r="F24" i="13"/>
  <c r="H30" i="13" l="1"/>
  <c r="T11" i="13"/>
  <c r="T26" i="13"/>
  <c r="R9" i="13"/>
  <c r="R26" i="13"/>
  <c r="P8" i="13"/>
  <c r="L26" i="13"/>
  <c r="G40" i="13"/>
  <c r="H32" i="13"/>
  <c r="O8" i="13"/>
  <c r="H37" i="13"/>
  <c r="H35" i="13"/>
  <c r="H39" i="13"/>
  <c r="T23" i="13"/>
  <c r="L9" i="13"/>
  <c r="L23" i="13"/>
  <c r="F34" i="13"/>
  <c r="F35" i="13"/>
  <c r="F37" i="13"/>
  <c r="F32" i="13"/>
  <c r="F36" i="13"/>
  <c r="E40" i="13"/>
  <c r="F39" i="13"/>
  <c r="F30" i="13"/>
  <c r="R24" i="13"/>
  <c r="R15" i="13"/>
  <c r="L19" i="13"/>
  <c r="T21" i="13"/>
  <c r="T18" i="13"/>
  <c r="T9" i="13"/>
  <c r="T20" i="13"/>
  <c r="T17" i="13"/>
  <c r="R20" i="13"/>
  <c r="R17" i="13"/>
  <c r="R18" i="13"/>
  <c r="N8" i="13"/>
  <c r="L18" i="13"/>
  <c r="L20" i="13"/>
  <c r="L17" i="13"/>
  <c r="L21" i="13"/>
  <c r="R21" i="13"/>
  <c r="R12" i="13"/>
  <c r="R11" i="13"/>
  <c r="R25" i="13"/>
  <c r="R23" i="13"/>
  <c r="T25" i="13"/>
  <c r="T24" i="13"/>
  <c r="T12" i="13"/>
  <c r="T15" i="13"/>
  <c r="L25" i="13"/>
  <c r="L24" i="13"/>
  <c r="L12" i="13"/>
  <c r="L11" i="13"/>
  <c r="M8" i="13"/>
  <c r="L15" i="13"/>
  <c r="E43" i="13"/>
  <c r="T8" i="13" l="1"/>
  <c r="E44" i="13"/>
  <c r="G43" i="13" s="1"/>
  <c r="E42" i="13" l="1"/>
  <c r="E41" i="13" s="1"/>
  <c r="K43" i="13"/>
  <c r="G44" i="13" l="1"/>
  <c r="I43" i="13" s="1"/>
  <c r="I44" i="13" s="1"/>
  <c r="I42" i="13" s="1"/>
  <c r="I41" i="13" s="1"/>
  <c r="M43" i="13" l="1"/>
  <c r="G42" i="13"/>
  <c r="G41" i="13" s="1"/>
  <c r="K209" i="2"/>
  <c r="K191" i="2" s="1"/>
  <c r="K168" i="2" s="1"/>
  <c r="J210" i="11"/>
  <c r="J192" i="11" s="1"/>
  <c r="I210" i="11"/>
  <c r="I192" i="11" s="1"/>
  <c r="I188" i="11"/>
  <c r="I170" i="11" s="1"/>
  <c r="J188" i="11"/>
  <c r="J170" i="11" s="1"/>
  <c r="N395" i="1" l="1"/>
  <c r="N392" i="1"/>
  <c r="O349" i="1"/>
  <c r="M349" i="1"/>
  <c r="K349" i="1"/>
  <c r="J349" i="1"/>
  <c r="O295" i="1"/>
  <c r="M295" i="1"/>
  <c r="K295" i="1"/>
  <c r="J295" i="1"/>
  <c r="O264" i="1"/>
  <c r="M264" i="1"/>
  <c r="K264" i="1"/>
  <c r="J264" i="1"/>
  <c r="O244" i="1"/>
  <c r="M244" i="1"/>
  <c r="K244" i="1"/>
  <c r="J244" i="1"/>
  <c r="J243" i="1" s="1"/>
  <c r="O243" i="1"/>
  <c r="M243" i="1"/>
  <c r="K243" i="1"/>
  <c r="K242" i="1" s="1"/>
  <c r="K241" i="1" s="1"/>
  <c r="O220" i="1"/>
  <c r="M220" i="1"/>
  <c r="K220" i="1"/>
  <c r="J220" i="1"/>
  <c r="O189" i="1"/>
  <c r="M189" i="1"/>
  <c r="K189" i="1"/>
  <c r="J189" i="1"/>
  <c r="O169" i="1"/>
  <c r="M169" i="1"/>
  <c r="K169" i="1"/>
  <c r="J169" i="1"/>
  <c r="O166" i="1"/>
  <c r="M166" i="1"/>
  <c r="K166" i="1"/>
  <c r="J166" i="1"/>
  <c r="O135" i="1"/>
  <c r="M135" i="1"/>
  <c r="K135" i="1"/>
  <c r="J153" i="1"/>
  <c r="J135" i="1" s="1"/>
  <c r="I153" i="1"/>
  <c r="I135" i="1" s="1"/>
  <c r="I112" i="1" s="1"/>
  <c r="I111" i="1" s="1"/>
  <c r="G24" i="12" s="1"/>
  <c r="H153" i="1"/>
  <c r="H135" i="1" s="1"/>
  <c r="H112" i="1" s="1"/>
  <c r="H111" i="1" s="1"/>
  <c r="G153" i="1"/>
  <c r="G135" i="1" s="1"/>
  <c r="G112" i="1" s="1"/>
  <c r="G111" i="1" s="1"/>
  <c r="O131" i="1"/>
  <c r="O113" i="1" s="1"/>
  <c r="M131" i="1"/>
  <c r="M113" i="1" s="1"/>
  <c r="K131" i="1"/>
  <c r="K113" i="1" s="1"/>
  <c r="J131" i="1"/>
  <c r="J113" i="1" s="1"/>
  <c r="I131" i="1"/>
  <c r="I113" i="1" s="1"/>
  <c r="H131" i="1"/>
  <c r="H113" i="1" s="1"/>
  <c r="G131" i="1"/>
  <c r="G113" i="1" s="1"/>
  <c r="O110" i="1"/>
  <c r="M110" i="1"/>
  <c r="K110" i="1"/>
  <c r="J110" i="1"/>
  <c r="I110" i="1"/>
  <c r="H110" i="1"/>
  <c r="G110" i="1"/>
  <c r="O109" i="1"/>
  <c r="M109" i="1"/>
  <c r="K109" i="1"/>
  <c r="J109" i="1"/>
  <c r="I109" i="1"/>
  <c r="H109" i="1"/>
  <c r="G109" i="1"/>
  <c r="O108" i="1"/>
  <c r="M108" i="1"/>
  <c r="K108" i="1"/>
  <c r="J108" i="1"/>
  <c r="I108" i="1"/>
  <c r="H108" i="1"/>
  <c r="G108" i="1"/>
  <c r="O107" i="1"/>
  <c r="M107" i="1"/>
  <c r="K107" i="1"/>
  <c r="J107" i="1"/>
  <c r="I107" i="1"/>
  <c r="H107" i="1"/>
  <c r="G107" i="1"/>
  <c r="O106" i="1"/>
  <c r="M106" i="1"/>
  <c r="K106" i="1"/>
  <c r="J106" i="1"/>
  <c r="I106" i="1"/>
  <c r="H106" i="1"/>
  <c r="G106" i="1"/>
  <c r="O105" i="1"/>
  <c r="M105" i="1"/>
  <c r="K105" i="1"/>
  <c r="J105" i="1"/>
  <c r="I105" i="1"/>
  <c r="H105" i="1"/>
  <c r="G105" i="1"/>
  <c r="O104" i="1"/>
  <c r="M104" i="1"/>
  <c r="K104" i="1"/>
  <c r="J104" i="1"/>
  <c r="I104" i="1"/>
  <c r="H104" i="1"/>
  <c r="G104" i="1"/>
  <c r="O103" i="1"/>
  <c r="M103" i="1"/>
  <c r="K103" i="1"/>
  <c r="J103" i="1"/>
  <c r="I103" i="1"/>
  <c r="H103" i="1"/>
  <c r="G103" i="1"/>
  <c r="O102" i="1"/>
  <c r="M102" i="1"/>
  <c r="K102" i="1"/>
  <c r="J102" i="1"/>
  <c r="I102" i="1"/>
  <c r="H102" i="1"/>
  <c r="G102" i="1"/>
  <c r="O101" i="1"/>
  <c r="M101" i="1"/>
  <c r="K101" i="1"/>
  <c r="J101" i="1"/>
  <c r="I101" i="1"/>
  <c r="H101" i="1"/>
  <c r="G101" i="1"/>
  <c r="O100" i="1"/>
  <c r="M100" i="1"/>
  <c r="K100" i="1"/>
  <c r="J100" i="1"/>
  <c r="I100" i="1"/>
  <c r="H100" i="1"/>
  <c r="G100" i="1"/>
  <c r="O99" i="1"/>
  <c r="M99" i="1"/>
  <c r="K99" i="1"/>
  <c r="J99" i="1"/>
  <c r="I99" i="1"/>
  <c r="H99" i="1"/>
  <c r="G99" i="1"/>
  <c r="O98" i="1"/>
  <c r="M98" i="1"/>
  <c r="K98" i="1"/>
  <c r="J98" i="1"/>
  <c r="I98" i="1"/>
  <c r="H98" i="1"/>
  <c r="G98" i="1"/>
  <c r="O97" i="1"/>
  <c r="M97" i="1"/>
  <c r="K97" i="1"/>
  <c r="J97" i="1"/>
  <c r="I97" i="1"/>
  <c r="H97" i="1"/>
  <c r="G97" i="1"/>
  <c r="O96" i="1"/>
  <c r="M96" i="1"/>
  <c r="K96" i="1"/>
  <c r="J96" i="1"/>
  <c r="I96" i="1"/>
  <c r="H96" i="1"/>
  <c r="G96" i="1"/>
  <c r="O95" i="1"/>
  <c r="M95" i="1"/>
  <c r="K95" i="1"/>
  <c r="J95" i="1"/>
  <c r="I95" i="1"/>
  <c r="H95" i="1"/>
  <c r="G95" i="1"/>
  <c r="O94" i="1"/>
  <c r="M94" i="1"/>
  <c r="K94" i="1"/>
  <c r="J94" i="1"/>
  <c r="I94" i="1"/>
  <c r="H94" i="1"/>
  <c r="G94" i="1"/>
  <c r="O93" i="1"/>
  <c r="M93" i="1"/>
  <c r="K93" i="1"/>
  <c r="J93" i="1"/>
  <c r="I93" i="1"/>
  <c r="H93" i="1"/>
  <c r="G93" i="1"/>
  <c r="O92" i="1"/>
  <c r="M92" i="1"/>
  <c r="K92" i="1"/>
  <c r="J92" i="1"/>
  <c r="I92" i="1"/>
  <c r="H92" i="1"/>
  <c r="G92" i="1"/>
  <c r="O91" i="1"/>
  <c r="M91" i="1"/>
  <c r="K91" i="1"/>
  <c r="J91" i="1"/>
  <c r="I91" i="1"/>
  <c r="I90" i="1" s="1"/>
  <c r="H91" i="1"/>
  <c r="G91" i="1"/>
  <c r="G90" i="1" s="1"/>
  <c r="O89" i="1"/>
  <c r="M89" i="1"/>
  <c r="K89" i="1"/>
  <c r="J89" i="1"/>
  <c r="I89" i="1"/>
  <c r="H89" i="1"/>
  <c r="G89" i="1"/>
  <c r="O88" i="1"/>
  <c r="M88" i="1"/>
  <c r="K88" i="1"/>
  <c r="J88" i="1"/>
  <c r="I88" i="1"/>
  <c r="H88" i="1"/>
  <c r="G88" i="1"/>
  <c r="O87" i="1"/>
  <c r="M87" i="1"/>
  <c r="K87" i="1"/>
  <c r="J87" i="1"/>
  <c r="I87" i="1"/>
  <c r="H87" i="1"/>
  <c r="G87" i="1"/>
  <c r="O86" i="1"/>
  <c r="M86" i="1"/>
  <c r="K86" i="1"/>
  <c r="J86" i="1"/>
  <c r="I86" i="1"/>
  <c r="H86" i="1"/>
  <c r="G86" i="1"/>
  <c r="O85" i="1"/>
  <c r="M85" i="1"/>
  <c r="K85" i="1"/>
  <c r="J85" i="1"/>
  <c r="I85" i="1"/>
  <c r="H85" i="1"/>
  <c r="G85" i="1"/>
  <c r="O84" i="1"/>
  <c r="M84" i="1"/>
  <c r="K84" i="1"/>
  <c r="J84" i="1"/>
  <c r="I84" i="1"/>
  <c r="H84" i="1"/>
  <c r="G84" i="1"/>
  <c r="O83" i="1"/>
  <c r="M83" i="1"/>
  <c r="K83" i="1"/>
  <c r="J83" i="1"/>
  <c r="I83" i="1"/>
  <c r="H83" i="1"/>
  <c r="G83" i="1"/>
  <c r="O82" i="1"/>
  <c r="M82" i="1"/>
  <c r="K82" i="1"/>
  <c r="J82" i="1"/>
  <c r="I82" i="1"/>
  <c r="H82" i="1"/>
  <c r="G82" i="1"/>
  <c r="O81" i="1"/>
  <c r="M81" i="1"/>
  <c r="K81" i="1"/>
  <c r="J81" i="1"/>
  <c r="I81" i="1"/>
  <c r="H81" i="1"/>
  <c r="G81" i="1"/>
  <c r="O80" i="1"/>
  <c r="M80" i="1"/>
  <c r="K80" i="1"/>
  <c r="J80" i="1"/>
  <c r="I80" i="1"/>
  <c r="H80" i="1"/>
  <c r="G80" i="1"/>
  <c r="O79" i="1"/>
  <c r="M79" i="1"/>
  <c r="K79" i="1"/>
  <c r="J79" i="1"/>
  <c r="I79" i="1"/>
  <c r="H79" i="1"/>
  <c r="G79" i="1"/>
  <c r="O78" i="1"/>
  <c r="M78" i="1"/>
  <c r="K78" i="1"/>
  <c r="J78" i="1"/>
  <c r="I78" i="1"/>
  <c r="H78" i="1"/>
  <c r="G78" i="1"/>
  <c r="O77" i="1"/>
  <c r="M77" i="1"/>
  <c r="K77" i="1"/>
  <c r="J77" i="1"/>
  <c r="I77" i="1"/>
  <c r="H77" i="1"/>
  <c r="G77" i="1"/>
  <c r="O76" i="1"/>
  <c r="M76" i="1"/>
  <c r="K76" i="1"/>
  <c r="J76" i="1"/>
  <c r="I76" i="1"/>
  <c r="H76" i="1"/>
  <c r="G76" i="1"/>
  <c r="O75" i="1"/>
  <c r="M75" i="1"/>
  <c r="K75" i="1"/>
  <c r="J75" i="1"/>
  <c r="I75" i="1"/>
  <c r="H75" i="1"/>
  <c r="G75" i="1"/>
  <c r="O74" i="1"/>
  <c r="M74" i="1"/>
  <c r="K74" i="1"/>
  <c r="J74" i="1"/>
  <c r="I74" i="1"/>
  <c r="H74" i="1"/>
  <c r="G74" i="1"/>
  <c r="O73" i="1"/>
  <c r="M73" i="1"/>
  <c r="K73" i="1"/>
  <c r="J73" i="1"/>
  <c r="I73" i="1"/>
  <c r="H73" i="1"/>
  <c r="G73" i="1"/>
  <c r="O72" i="1"/>
  <c r="M72" i="1"/>
  <c r="K72" i="1"/>
  <c r="J72" i="1"/>
  <c r="I72" i="1"/>
  <c r="H72" i="1"/>
  <c r="G72" i="1"/>
  <c r="O71" i="1"/>
  <c r="M71" i="1"/>
  <c r="K71" i="1"/>
  <c r="J71" i="1"/>
  <c r="I71" i="1"/>
  <c r="H71" i="1"/>
  <c r="G71" i="1"/>
  <c r="O70" i="1"/>
  <c r="M70" i="1"/>
  <c r="K70" i="1"/>
  <c r="J70" i="1"/>
  <c r="I70" i="1"/>
  <c r="H70" i="1"/>
  <c r="G70" i="1"/>
  <c r="O69" i="1"/>
  <c r="M69" i="1"/>
  <c r="K69" i="1"/>
  <c r="J69" i="1"/>
  <c r="I69" i="1"/>
  <c r="H69" i="1"/>
  <c r="G69" i="1"/>
  <c r="O68" i="1"/>
  <c r="M68" i="1"/>
  <c r="K68" i="1"/>
  <c r="J68" i="1"/>
  <c r="I68" i="1"/>
  <c r="H68" i="1"/>
  <c r="G68" i="1"/>
  <c r="O67" i="1"/>
  <c r="M67" i="1"/>
  <c r="K67" i="1"/>
  <c r="J67" i="1"/>
  <c r="I67" i="1"/>
  <c r="H67" i="1"/>
  <c r="G67" i="1"/>
  <c r="O66" i="1"/>
  <c r="M66" i="1"/>
  <c r="K66" i="1"/>
  <c r="J66" i="1"/>
  <c r="I66" i="1"/>
  <c r="H66" i="1"/>
  <c r="G66" i="1"/>
  <c r="O65" i="1"/>
  <c r="M65" i="1"/>
  <c r="K65" i="1"/>
  <c r="J65" i="1"/>
  <c r="I65" i="1"/>
  <c r="H65" i="1"/>
  <c r="G65" i="1"/>
  <c r="O64" i="1"/>
  <c r="M64" i="1"/>
  <c r="K64" i="1"/>
  <c r="J64" i="1"/>
  <c r="I64" i="1"/>
  <c r="H64" i="1"/>
  <c r="G64" i="1"/>
  <c r="O63" i="1"/>
  <c r="M63" i="1"/>
  <c r="K63" i="1"/>
  <c r="J63" i="1"/>
  <c r="I63" i="1"/>
  <c r="H63" i="1"/>
  <c r="G63" i="1"/>
  <c r="O62" i="1"/>
  <c r="M62" i="1"/>
  <c r="K62" i="1"/>
  <c r="J62" i="1"/>
  <c r="I62" i="1"/>
  <c r="H62" i="1"/>
  <c r="G62" i="1"/>
  <c r="O61" i="1"/>
  <c r="M61" i="1"/>
  <c r="K61" i="1"/>
  <c r="J61" i="1"/>
  <c r="I61" i="1"/>
  <c r="H61" i="1"/>
  <c r="G61" i="1"/>
  <c r="O60" i="1"/>
  <c r="M60" i="1"/>
  <c r="K60" i="1"/>
  <c r="J60" i="1"/>
  <c r="I60" i="1"/>
  <c r="I59" i="1" s="1"/>
  <c r="H60" i="1"/>
  <c r="G60" i="1"/>
  <c r="G59" i="1" s="1"/>
  <c r="O58" i="1"/>
  <c r="M58" i="1"/>
  <c r="K58" i="1"/>
  <c r="J58" i="1"/>
  <c r="I58" i="1"/>
  <c r="H58" i="1"/>
  <c r="G58" i="1"/>
  <c r="O57" i="1"/>
  <c r="M57" i="1"/>
  <c r="K57" i="1"/>
  <c r="J57" i="1"/>
  <c r="I57" i="1"/>
  <c r="H57" i="1"/>
  <c r="G57" i="1"/>
  <c r="O56" i="1"/>
  <c r="M56" i="1"/>
  <c r="K56" i="1"/>
  <c r="J56" i="1"/>
  <c r="I56" i="1"/>
  <c r="H56" i="1"/>
  <c r="G56" i="1"/>
  <c r="O55" i="1"/>
  <c r="M55" i="1"/>
  <c r="K55" i="1"/>
  <c r="J55" i="1"/>
  <c r="I55" i="1"/>
  <c r="H55" i="1"/>
  <c r="G55" i="1"/>
  <c r="O54" i="1"/>
  <c r="M54" i="1"/>
  <c r="K54" i="1"/>
  <c r="J54" i="1"/>
  <c r="I54" i="1"/>
  <c r="H54" i="1"/>
  <c r="G54" i="1"/>
  <c r="O53" i="1"/>
  <c r="M53" i="1"/>
  <c r="K53" i="1"/>
  <c r="J53" i="1"/>
  <c r="I53" i="1"/>
  <c r="H53" i="1"/>
  <c r="G53" i="1"/>
  <c r="O52" i="1"/>
  <c r="M52" i="1"/>
  <c r="K52" i="1"/>
  <c r="J52" i="1"/>
  <c r="I52" i="1"/>
  <c r="H52" i="1"/>
  <c r="G52" i="1"/>
  <c r="O51" i="1"/>
  <c r="M51" i="1"/>
  <c r="K51" i="1"/>
  <c r="J51" i="1"/>
  <c r="I51" i="1"/>
  <c r="H51" i="1"/>
  <c r="G51" i="1"/>
  <c r="O50" i="1"/>
  <c r="M50" i="1"/>
  <c r="K50" i="1"/>
  <c r="J50" i="1"/>
  <c r="I50" i="1"/>
  <c r="H50" i="1"/>
  <c r="G50" i="1"/>
  <c r="O49" i="1"/>
  <c r="M49" i="1"/>
  <c r="K49" i="1"/>
  <c r="J49" i="1"/>
  <c r="I49" i="1"/>
  <c r="H49" i="1"/>
  <c r="G49" i="1"/>
  <c r="O48" i="1"/>
  <c r="M48" i="1"/>
  <c r="K48" i="1"/>
  <c r="J48" i="1"/>
  <c r="I48" i="1"/>
  <c r="H48" i="1"/>
  <c r="G48" i="1"/>
  <c r="O47" i="1"/>
  <c r="M47" i="1"/>
  <c r="K47" i="1"/>
  <c r="J47" i="1"/>
  <c r="I47" i="1"/>
  <c r="H47" i="1"/>
  <c r="G47" i="1"/>
  <c r="O46" i="1"/>
  <c r="M46" i="1"/>
  <c r="K46" i="1"/>
  <c r="J46" i="1"/>
  <c r="I46" i="1"/>
  <c r="H46" i="1"/>
  <c r="G46" i="1"/>
  <c r="O45" i="1"/>
  <c r="M45" i="1"/>
  <c r="K45" i="1"/>
  <c r="J45" i="1"/>
  <c r="I45" i="1"/>
  <c r="H45" i="1"/>
  <c r="G45" i="1"/>
  <c r="O44" i="1"/>
  <c r="M44" i="1"/>
  <c r="K44" i="1"/>
  <c r="J44" i="1"/>
  <c r="I44" i="1"/>
  <c r="H44" i="1"/>
  <c r="G44" i="1"/>
  <c r="O43" i="1"/>
  <c r="M43" i="1"/>
  <c r="K43" i="1"/>
  <c r="J43" i="1"/>
  <c r="I43" i="1"/>
  <c r="H43" i="1"/>
  <c r="G43" i="1"/>
  <c r="O42" i="1"/>
  <c r="M42" i="1"/>
  <c r="K42" i="1"/>
  <c r="J42" i="1"/>
  <c r="I42" i="1"/>
  <c r="H42" i="1"/>
  <c r="G42" i="1"/>
  <c r="O41" i="1"/>
  <c r="M41" i="1"/>
  <c r="K41" i="1"/>
  <c r="J41" i="1"/>
  <c r="I41" i="1"/>
  <c r="H41" i="1"/>
  <c r="G41" i="1"/>
  <c r="O40" i="1"/>
  <c r="M40" i="1"/>
  <c r="K40" i="1"/>
  <c r="J40" i="1"/>
  <c r="I40" i="1"/>
  <c r="I39" i="1" s="1"/>
  <c r="H40" i="1"/>
  <c r="G40" i="1"/>
  <c r="G39" i="1" s="1"/>
  <c r="O38" i="1"/>
  <c r="M38" i="1"/>
  <c r="K38" i="1"/>
  <c r="J38" i="1"/>
  <c r="I38" i="1"/>
  <c r="H38" i="1"/>
  <c r="G38" i="1"/>
  <c r="O37" i="1"/>
  <c r="M37" i="1"/>
  <c r="K37" i="1"/>
  <c r="J37" i="1"/>
  <c r="I37" i="1"/>
  <c r="H37" i="1"/>
  <c r="G37" i="1"/>
  <c r="O35" i="1"/>
  <c r="M35" i="1"/>
  <c r="K35" i="1"/>
  <c r="J35" i="1"/>
  <c r="I35" i="1"/>
  <c r="H35" i="1"/>
  <c r="G35" i="1"/>
  <c r="O34" i="1"/>
  <c r="M34" i="1"/>
  <c r="K34" i="1"/>
  <c r="J34" i="1"/>
  <c r="I34" i="1"/>
  <c r="H34" i="1"/>
  <c r="G34" i="1"/>
  <c r="O33" i="1"/>
  <c r="M33" i="1"/>
  <c r="K33" i="1"/>
  <c r="J33" i="1"/>
  <c r="I33" i="1"/>
  <c r="H33" i="1"/>
  <c r="G33" i="1"/>
  <c r="O32" i="1"/>
  <c r="M32" i="1"/>
  <c r="K32" i="1"/>
  <c r="J32" i="1"/>
  <c r="I32" i="1"/>
  <c r="H32" i="1"/>
  <c r="G32" i="1"/>
  <c r="O31" i="1"/>
  <c r="M31" i="1"/>
  <c r="K31" i="1"/>
  <c r="J31" i="1"/>
  <c r="I31" i="1"/>
  <c r="H31" i="1"/>
  <c r="G31" i="1"/>
  <c r="O30" i="1"/>
  <c r="M30" i="1"/>
  <c r="K30" i="1"/>
  <c r="J30" i="1"/>
  <c r="I30" i="1"/>
  <c r="H30" i="1"/>
  <c r="G30" i="1"/>
  <c r="O29" i="1"/>
  <c r="M29" i="1"/>
  <c r="K29" i="1"/>
  <c r="J29" i="1"/>
  <c r="I29" i="1"/>
  <c r="H29" i="1"/>
  <c r="G29" i="1"/>
  <c r="O28" i="1"/>
  <c r="M28" i="1"/>
  <c r="K28" i="1"/>
  <c r="J28" i="1"/>
  <c r="I28" i="1"/>
  <c r="H28" i="1"/>
  <c r="G28" i="1"/>
  <c r="O27" i="1"/>
  <c r="M27" i="1"/>
  <c r="K27" i="1"/>
  <c r="J27" i="1"/>
  <c r="I27" i="1"/>
  <c r="H27" i="1"/>
  <c r="G27" i="1"/>
  <c r="O26" i="1"/>
  <c r="M26" i="1"/>
  <c r="K26" i="1"/>
  <c r="J26" i="1"/>
  <c r="I26" i="1"/>
  <c r="H26" i="1"/>
  <c r="G26" i="1"/>
  <c r="O25" i="1"/>
  <c r="M25" i="1"/>
  <c r="K25" i="1"/>
  <c r="J25" i="1"/>
  <c r="I25" i="1"/>
  <c r="H25" i="1"/>
  <c r="G25" i="1"/>
  <c r="O353" i="8"/>
  <c r="M353" i="8"/>
  <c r="K353" i="8"/>
  <c r="J353" i="8"/>
  <c r="O299" i="8"/>
  <c r="M299" i="8"/>
  <c r="K299" i="8"/>
  <c r="J299" i="8"/>
  <c r="O268" i="8"/>
  <c r="M268" i="8"/>
  <c r="K268" i="8"/>
  <c r="J268" i="8"/>
  <c r="O248" i="8"/>
  <c r="O247" i="8" s="1"/>
  <c r="M248" i="8"/>
  <c r="M247" i="8" s="1"/>
  <c r="K248" i="8"/>
  <c r="K247" i="8" s="1"/>
  <c r="J248" i="8"/>
  <c r="J247" i="8" s="1"/>
  <c r="O224" i="8"/>
  <c r="M224" i="8"/>
  <c r="K224" i="8"/>
  <c r="J224" i="8"/>
  <c r="O193" i="8"/>
  <c r="M193" i="8"/>
  <c r="K193" i="8"/>
  <c r="J193" i="8"/>
  <c r="O173" i="8"/>
  <c r="M173" i="8"/>
  <c r="K173" i="8"/>
  <c r="J173" i="8"/>
  <c r="O170" i="8"/>
  <c r="M170" i="8"/>
  <c r="K170" i="8"/>
  <c r="J170" i="8"/>
  <c r="O115" i="8"/>
  <c r="M115" i="8"/>
  <c r="K115" i="8"/>
  <c r="J115" i="8"/>
  <c r="I115" i="8"/>
  <c r="H115" i="8"/>
  <c r="G115" i="8"/>
  <c r="O114" i="8"/>
  <c r="M114" i="8"/>
  <c r="K114" i="8"/>
  <c r="J114" i="8"/>
  <c r="I114" i="8"/>
  <c r="H114" i="8"/>
  <c r="G114" i="8"/>
  <c r="O113" i="8"/>
  <c r="M113" i="8"/>
  <c r="K113" i="8"/>
  <c r="J113" i="8"/>
  <c r="I113" i="8"/>
  <c r="H113" i="8"/>
  <c r="G113" i="8"/>
  <c r="O112" i="8"/>
  <c r="M112" i="8"/>
  <c r="K112" i="8"/>
  <c r="J112" i="8"/>
  <c r="I112" i="8"/>
  <c r="H112" i="8"/>
  <c r="G112" i="8"/>
  <c r="O111" i="8"/>
  <c r="M111" i="8"/>
  <c r="K111" i="8"/>
  <c r="J111" i="8"/>
  <c r="I111" i="8"/>
  <c r="H111" i="8"/>
  <c r="G111" i="8"/>
  <c r="O110" i="8"/>
  <c r="M110" i="8"/>
  <c r="K110" i="8"/>
  <c r="J110" i="8"/>
  <c r="I110" i="8"/>
  <c r="H110" i="8"/>
  <c r="G110" i="8"/>
  <c r="O109" i="8"/>
  <c r="M109" i="8"/>
  <c r="K109" i="8"/>
  <c r="J109" i="8"/>
  <c r="I109" i="8"/>
  <c r="H109" i="8"/>
  <c r="G109" i="8"/>
  <c r="O108" i="8"/>
  <c r="M108" i="8"/>
  <c r="K108" i="8"/>
  <c r="J108" i="8"/>
  <c r="I108" i="8"/>
  <c r="H108" i="8"/>
  <c r="G108" i="8"/>
  <c r="O107" i="8"/>
  <c r="M107" i="8"/>
  <c r="K107" i="8"/>
  <c r="J107" i="8"/>
  <c r="I107" i="8"/>
  <c r="H107" i="8"/>
  <c r="G107" i="8"/>
  <c r="O106" i="8"/>
  <c r="M106" i="8"/>
  <c r="K106" i="8"/>
  <c r="J106" i="8"/>
  <c r="I106" i="8"/>
  <c r="H106" i="8"/>
  <c r="G106" i="8"/>
  <c r="O105" i="8"/>
  <c r="M105" i="8"/>
  <c r="K105" i="8"/>
  <c r="J105" i="8"/>
  <c r="I105" i="8"/>
  <c r="H105" i="8"/>
  <c r="G105" i="8"/>
  <c r="O104" i="8"/>
  <c r="M104" i="8"/>
  <c r="K104" i="8"/>
  <c r="J104" i="8"/>
  <c r="I104" i="8"/>
  <c r="H104" i="8"/>
  <c r="G104" i="8"/>
  <c r="O103" i="8"/>
  <c r="M103" i="8"/>
  <c r="K103" i="8"/>
  <c r="J103" i="8"/>
  <c r="I103" i="8"/>
  <c r="H103" i="8"/>
  <c r="G103" i="8"/>
  <c r="O102" i="8"/>
  <c r="M102" i="8"/>
  <c r="K102" i="8"/>
  <c r="J102" i="8"/>
  <c r="I102" i="8"/>
  <c r="H102" i="8"/>
  <c r="G102" i="8"/>
  <c r="O101" i="8"/>
  <c r="M101" i="8"/>
  <c r="K101" i="8"/>
  <c r="J101" i="8"/>
  <c r="I101" i="8"/>
  <c r="H101" i="8"/>
  <c r="G101" i="8"/>
  <c r="O100" i="8"/>
  <c r="M100" i="8"/>
  <c r="K100" i="8"/>
  <c r="J100" i="8"/>
  <c r="I100" i="8"/>
  <c r="H100" i="8"/>
  <c r="G100" i="8"/>
  <c r="O99" i="8"/>
  <c r="M99" i="8"/>
  <c r="K99" i="8"/>
  <c r="J99" i="8"/>
  <c r="I99" i="8"/>
  <c r="H99" i="8"/>
  <c r="G99" i="8"/>
  <c r="O98" i="8"/>
  <c r="M98" i="8"/>
  <c r="K98" i="8"/>
  <c r="J98" i="8"/>
  <c r="I98" i="8"/>
  <c r="H98" i="8"/>
  <c r="G98" i="8"/>
  <c r="O97" i="8"/>
  <c r="M97" i="8"/>
  <c r="K97" i="8"/>
  <c r="J97" i="8"/>
  <c r="I97" i="8"/>
  <c r="H97" i="8"/>
  <c r="G97" i="8"/>
  <c r="O96" i="8"/>
  <c r="M96" i="8"/>
  <c r="K96" i="8"/>
  <c r="J96" i="8"/>
  <c r="I96" i="8"/>
  <c r="I95" i="8" s="1"/>
  <c r="H96" i="8"/>
  <c r="G96" i="8"/>
  <c r="G95" i="8" s="1"/>
  <c r="O94" i="8"/>
  <c r="M94" i="8"/>
  <c r="K94" i="8"/>
  <c r="J94" i="8"/>
  <c r="I94" i="8"/>
  <c r="H94" i="8"/>
  <c r="G94" i="8"/>
  <c r="O93" i="8"/>
  <c r="M93" i="8"/>
  <c r="K93" i="8"/>
  <c r="J93" i="8"/>
  <c r="I93" i="8"/>
  <c r="H93" i="8"/>
  <c r="G93" i="8"/>
  <c r="O92" i="8"/>
  <c r="M92" i="8"/>
  <c r="K92" i="8"/>
  <c r="J92" i="8"/>
  <c r="I92" i="8"/>
  <c r="H92" i="8"/>
  <c r="G92" i="8"/>
  <c r="O91" i="8"/>
  <c r="M91" i="8"/>
  <c r="K91" i="8"/>
  <c r="J91" i="8"/>
  <c r="I91" i="8"/>
  <c r="H91" i="8"/>
  <c r="G91" i="8"/>
  <c r="O90" i="8"/>
  <c r="M90" i="8"/>
  <c r="K90" i="8"/>
  <c r="J90" i="8"/>
  <c r="I90" i="8"/>
  <c r="H90" i="8"/>
  <c r="G90" i="8"/>
  <c r="O89" i="8"/>
  <c r="M89" i="8"/>
  <c r="K89" i="8"/>
  <c r="J89" i="8"/>
  <c r="I89" i="8"/>
  <c r="H89" i="8"/>
  <c r="G89" i="8"/>
  <c r="O88" i="8"/>
  <c r="M88" i="8"/>
  <c r="K88" i="8"/>
  <c r="J88" i="8"/>
  <c r="I88" i="8"/>
  <c r="H88" i="8"/>
  <c r="G88" i="8"/>
  <c r="O87" i="8"/>
  <c r="M87" i="8"/>
  <c r="K87" i="8"/>
  <c r="J87" i="8"/>
  <c r="I87" i="8"/>
  <c r="H87" i="8"/>
  <c r="G87" i="8"/>
  <c r="O86" i="8"/>
  <c r="M86" i="8"/>
  <c r="K86" i="8"/>
  <c r="J86" i="8"/>
  <c r="I86" i="8"/>
  <c r="H86" i="8"/>
  <c r="G86" i="8"/>
  <c r="O85" i="8"/>
  <c r="M85" i="8"/>
  <c r="K85" i="8"/>
  <c r="J85" i="8"/>
  <c r="I85" i="8"/>
  <c r="H85" i="8"/>
  <c r="G85" i="8"/>
  <c r="O84" i="8"/>
  <c r="M84" i="8"/>
  <c r="K84" i="8"/>
  <c r="J84" i="8"/>
  <c r="I84" i="8"/>
  <c r="H84" i="8"/>
  <c r="G84" i="8"/>
  <c r="O83" i="8"/>
  <c r="M83" i="8"/>
  <c r="K83" i="8"/>
  <c r="J83" i="8"/>
  <c r="I83" i="8"/>
  <c r="H83" i="8"/>
  <c r="G83" i="8"/>
  <c r="O82" i="8"/>
  <c r="M82" i="8"/>
  <c r="K82" i="8"/>
  <c r="J82" i="8"/>
  <c r="I82" i="8"/>
  <c r="H82" i="8"/>
  <c r="G82" i="8"/>
  <c r="O81" i="8"/>
  <c r="M81" i="8"/>
  <c r="K81" i="8"/>
  <c r="J81" i="8"/>
  <c r="I81" i="8"/>
  <c r="H81" i="8"/>
  <c r="G81" i="8"/>
  <c r="O80" i="8"/>
  <c r="M80" i="8"/>
  <c r="K80" i="8"/>
  <c r="J80" i="8"/>
  <c r="I80" i="8"/>
  <c r="H80" i="8"/>
  <c r="G80" i="8"/>
  <c r="O79" i="8"/>
  <c r="M79" i="8"/>
  <c r="K79" i="8"/>
  <c r="J79" i="8"/>
  <c r="I79" i="8"/>
  <c r="H79" i="8"/>
  <c r="G79" i="8"/>
  <c r="O78" i="8"/>
  <c r="M78" i="8"/>
  <c r="K78" i="8"/>
  <c r="J78" i="8"/>
  <c r="I78" i="8"/>
  <c r="H78" i="8"/>
  <c r="G78" i="8"/>
  <c r="O77" i="8"/>
  <c r="M77" i="8"/>
  <c r="K77" i="8"/>
  <c r="J77" i="8"/>
  <c r="I77" i="8"/>
  <c r="H77" i="8"/>
  <c r="G77" i="8"/>
  <c r="O76" i="8"/>
  <c r="M76" i="8"/>
  <c r="K76" i="8"/>
  <c r="J76" i="8"/>
  <c r="I76" i="8"/>
  <c r="H76" i="8"/>
  <c r="G76" i="8"/>
  <c r="O75" i="8"/>
  <c r="M75" i="8"/>
  <c r="K75" i="8"/>
  <c r="J75" i="8"/>
  <c r="I75" i="8"/>
  <c r="H75" i="8"/>
  <c r="G75" i="8"/>
  <c r="O74" i="8"/>
  <c r="M74" i="8"/>
  <c r="K74" i="8"/>
  <c r="J74" i="8"/>
  <c r="I74" i="8"/>
  <c r="H74" i="8"/>
  <c r="G74" i="8"/>
  <c r="O73" i="8"/>
  <c r="M73" i="8"/>
  <c r="K73" i="8"/>
  <c r="J73" i="8"/>
  <c r="I73" i="8"/>
  <c r="H73" i="8"/>
  <c r="G73" i="8"/>
  <c r="O72" i="8"/>
  <c r="M72" i="8"/>
  <c r="K72" i="8"/>
  <c r="J72" i="8"/>
  <c r="I72" i="8"/>
  <c r="H72" i="8"/>
  <c r="G72" i="8"/>
  <c r="O71" i="8"/>
  <c r="M71" i="8"/>
  <c r="K71" i="8"/>
  <c r="J71" i="8"/>
  <c r="I71" i="8"/>
  <c r="H71" i="8"/>
  <c r="G71" i="8"/>
  <c r="O70" i="8"/>
  <c r="M70" i="8"/>
  <c r="K70" i="8"/>
  <c r="J70" i="8"/>
  <c r="I70" i="8"/>
  <c r="H70" i="8"/>
  <c r="G70" i="8"/>
  <c r="O69" i="8"/>
  <c r="M69" i="8"/>
  <c r="K69" i="8"/>
  <c r="J69" i="8"/>
  <c r="I69" i="8"/>
  <c r="H69" i="8"/>
  <c r="G69" i="8"/>
  <c r="O68" i="8"/>
  <c r="M68" i="8"/>
  <c r="K68" i="8"/>
  <c r="J68" i="8"/>
  <c r="I68" i="8"/>
  <c r="H68" i="8"/>
  <c r="G68" i="8"/>
  <c r="O67" i="8"/>
  <c r="M67" i="8"/>
  <c r="K67" i="8"/>
  <c r="J67" i="8"/>
  <c r="I67" i="8"/>
  <c r="H67" i="8"/>
  <c r="G67" i="8"/>
  <c r="O66" i="8"/>
  <c r="M66" i="8"/>
  <c r="K66" i="8"/>
  <c r="J66" i="8"/>
  <c r="I66" i="8"/>
  <c r="H66" i="8"/>
  <c r="G66" i="8"/>
  <c r="O65" i="8"/>
  <c r="M65" i="8"/>
  <c r="K65" i="8"/>
  <c r="J65" i="8"/>
  <c r="I65" i="8"/>
  <c r="I64" i="8" s="1"/>
  <c r="H65" i="8"/>
  <c r="G65" i="8"/>
  <c r="G64" i="8" s="1"/>
  <c r="O63" i="8"/>
  <c r="M63" i="8"/>
  <c r="K63" i="8"/>
  <c r="J63" i="8"/>
  <c r="I63" i="8"/>
  <c r="H63" i="8"/>
  <c r="G63" i="8"/>
  <c r="O62" i="8"/>
  <c r="M62" i="8"/>
  <c r="K62" i="8"/>
  <c r="J62" i="8"/>
  <c r="I62" i="8"/>
  <c r="H62" i="8"/>
  <c r="G62" i="8"/>
  <c r="O61" i="8"/>
  <c r="M61" i="8"/>
  <c r="K61" i="8"/>
  <c r="J61" i="8"/>
  <c r="I61" i="8"/>
  <c r="H61" i="8"/>
  <c r="G61" i="8"/>
  <c r="O60" i="8"/>
  <c r="M60" i="8"/>
  <c r="K60" i="8"/>
  <c r="J60" i="8"/>
  <c r="I60" i="8"/>
  <c r="H60" i="8"/>
  <c r="G60" i="8"/>
  <c r="O59" i="8"/>
  <c r="M59" i="8"/>
  <c r="K59" i="8"/>
  <c r="J59" i="8"/>
  <c r="I59" i="8"/>
  <c r="H59" i="8"/>
  <c r="G59" i="8"/>
  <c r="O58" i="8"/>
  <c r="M58" i="8"/>
  <c r="K58" i="8"/>
  <c r="J58" i="8"/>
  <c r="I58" i="8"/>
  <c r="H58" i="8"/>
  <c r="G58" i="8"/>
  <c r="O57" i="8"/>
  <c r="M57" i="8"/>
  <c r="K57" i="8"/>
  <c r="J57" i="8"/>
  <c r="I57" i="8"/>
  <c r="H57" i="8"/>
  <c r="G57" i="8"/>
  <c r="O56" i="8"/>
  <c r="M56" i="8"/>
  <c r="K56" i="8"/>
  <c r="J56" i="8"/>
  <c r="I56" i="8"/>
  <c r="H56" i="8"/>
  <c r="G56" i="8"/>
  <c r="O55" i="8"/>
  <c r="M55" i="8"/>
  <c r="K55" i="8"/>
  <c r="J55" i="8"/>
  <c r="I55" i="8"/>
  <c r="H55" i="8"/>
  <c r="G55" i="8"/>
  <c r="O54" i="8"/>
  <c r="M54" i="8"/>
  <c r="K54" i="8"/>
  <c r="J54" i="8"/>
  <c r="I54" i="8"/>
  <c r="H54" i="8"/>
  <c r="G54" i="8"/>
  <c r="O53" i="8"/>
  <c r="M53" i="8"/>
  <c r="K53" i="8"/>
  <c r="J53" i="8"/>
  <c r="I53" i="8"/>
  <c r="H53" i="8"/>
  <c r="G53" i="8"/>
  <c r="O52" i="8"/>
  <c r="M52" i="8"/>
  <c r="K52" i="8"/>
  <c r="J52" i="8"/>
  <c r="I52" i="8"/>
  <c r="H52" i="8"/>
  <c r="G52" i="8"/>
  <c r="O51" i="8"/>
  <c r="M51" i="8"/>
  <c r="K51" i="8"/>
  <c r="J51" i="8"/>
  <c r="I51" i="8"/>
  <c r="H51" i="8"/>
  <c r="G51" i="8"/>
  <c r="O50" i="8"/>
  <c r="M50" i="8"/>
  <c r="K50" i="8"/>
  <c r="J50" i="8"/>
  <c r="I50" i="8"/>
  <c r="H50" i="8"/>
  <c r="G50" i="8"/>
  <c r="O49" i="8"/>
  <c r="M49" i="8"/>
  <c r="K49" i="8"/>
  <c r="J49" i="8"/>
  <c r="I49" i="8"/>
  <c r="H49" i="8"/>
  <c r="G49" i="8"/>
  <c r="O48" i="8"/>
  <c r="M48" i="8"/>
  <c r="K48" i="8"/>
  <c r="J48" i="8"/>
  <c r="I48" i="8"/>
  <c r="H48" i="8"/>
  <c r="G48" i="8"/>
  <c r="O47" i="8"/>
  <c r="M47" i="8"/>
  <c r="K47" i="8"/>
  <c r="J47" i="8"/>
  <c r="I47" i="8"/>
  <c r="H47" i="8"/>
  <c r="G47" i="8"/>
  <c r="O46" i="8"/>
  <c r="M46" i="8"/>
  <c r="K46" i="8"/>
  <c r="J46" i="8"/>
  <c r="I46" i="8"/>
  <c r="H46" i="8"/>
  <c r="G46" i="8"/>
  <c r="O45" i="8"/>
  <c r="M45" i="8"/>
  <c r="K45" i="8"/>
  <c r="J45" i="8"/>
  <c r="I45" i="8"/>
  <c r="I44" i="8" s="1"/>
  <c r="H45" i="8"/>
  <c r="G45" i="8"/>
  <c r="G44" i="8" s="1"/>
  <c r="O43" i="8"/>
  <c r="M43" i="8"/>
  <c r="K43" i="8"/>
  <c r="J43" i="8"/>
  <c r="I43" i="8"/>
  <c r="H43" i="8"/>
  <c r="G43" i="8"/>
  <c r="O42" i="8"/>
  <c r="M42" i="8"/>
  <c r="K42" i="8"/>
  <c r="J42" i="8"/>
  <c r="I42" i="8"/>
  <c r="H42" i="8"/>
  <c r="G42" i="8"/>
  <c r="O40" i="8"/>
  <c r="M40" i="8"/>
  <c r="K40" i="8"/>
  <c r="J40" i="8"/>
  <c r="I40" i="8"/>
  <c r="H40" i="8"/>
  <c r="G40" i="8"/>
  <c r="O39" i="8"/>
  <c r="M39" i="8"/>
  <c r="K39" i="8"/>
  <c r="J39" i="8"/>
  <c r="I39" i="8"/>
  <c r="H39" i="8"/>
  <c r="G39" i="8"/>
  <c r="O38" i="8"/>
  <c r="M38" i="8"/>
  <c r="K38" i="8"/>
  <c r="J38" i="8"/>
  <c r="I38" i="8"/>
  <c r="H38" i="8"/>
  <c r="G38" i="8"/>
  <c r="O37" i="8"/>
  <c r="M37" i="8"/>
  <c r="K37" i="8"/>
  <c r="J37" i="8"/>
  <c r="I37" i="8"/>
  <c r="H37" i="8"/>
  <c r="G37" i="8"/>
  <c r="O36" i="8"/>
  <c r="M36" i="8"/>
  <c r="K36" i="8"/>
  <c r="J36" i="8"/>
  <c r="I36" i="8"/>
  <c r="H36" i="8"/>
  <c r="G36" i="8"/>
  <c r="O35" i="8"/>
  <c r="M35" i="8"/>
  <c r="K35" i="8"/>
  <c r="J35" i="8"/>
  <c r="I35" i="8"/>
  <c r="H35" i="8"/>
  <c r="G35" i="8"/>
  <c r="O34" i="8"/>
  <c r="M34" i="8"/>
  <c r="K34" i="8"/>
  <c r="J34" i="8"/>
  <c r="I34" i="8"/>
  <c r="H34" i="8"/>
  <c r="G34" i="8"/>
  <c r="O33" i="8"/>
  <c r="M33" i="8"/>
  <c r="K33" i="8"/>
  <c r="J33" i="8"/>
  <c r="I33" i="8"/>
  <c r="H33" i="8"/>
  <c r="G33" i="8"/>
  <c r="O32" i="8"/>
  <c r="M32" i="8"/>
  <c r="K32" i="8"/>
  <c r="J32" i="8"/>
  <c r="I32" i="8"/>
  <c r="H32" i="8"/>
  <c r="G32" i="8"/>
  <c r="O31" i="8"/>
  <c r="M31" i="8"/>
  <c r="K31" i="8"/>
  <c r="J31" i="8"/>
  <c r="I31" i="8"/>
  <c r="H31" i="8"/>
  <c r="G31" i="8"/>
  <c r="O30" i="8"/>
  <c r="M30" i="8"/>
  <c r="K30" i="8"/>
  <c r="J30" i="8"/>
  <c r="I30" i="8"/>
  <c r="H30" i="8"/>
  <c r="G30" i="8"/>
  <c r="O350" i="10"/>
  <c r="M350" i="10"/>
  <c r="K350" i="10"/>
  <c r="J350" i="10"/>
  <c r="O296" i="10"/>
  <c r="M296" i="10"/>
  <c r="K296" i="10"/>
  <c r="J296" i="10"/>
  <c r="O265" i="10"/>
  <c r="M265" i="10"/>
  <c r="K265" i="10"/>
  <c r="J265" i="10"/>
  <c r="O245" i="10"/>
  <c r="O244" i="10" s="1"/>
  <c r="M245" i="10"/>
  <c r="M244" i="10" s="1"/>
  <c r="K245" i="10"/>
  <c r="K244" i="10" s="1"/>
  <c r="J245" i="10"/>
  <c r="J244" i="10" s="1"/>
  <c r="O221" i="10"/>
  <c r="M221" i="10"/>
  <c r="K221" i="10"/>
  <c r="J221" i="10"/>
  <c r="O190" i="10"/>
  <c r="M190" i="10"/>
  <c r="K190" i="10"/>
  <c r="J190" i="10"/>
  <c r="O170" i="10"/>
  <c r="M170" i="10"/>
  <c r="K170" i="10"/>
  <c r="J170" i="10"/>
  <c r="O167" i="10"/>
  <c r="M167" i="10"/>
  <c r="K167" i="10"/>
  <c r="J167" i="10"/>
  <c r="O154" i="10"/>
  <c r="O136" i="10" s="1"/>
  <c r="M154" i="10"/>
  <c r="M136" i="10" s="1"/>
  <c r="K154" i="10"/>
  <c r="K136" i="10" s="1"/>
  <c r="J154" i="10"/>
  <c r="J136" i="10" s="1"/>
  <c r="I154" i="10"/>
  <c r="I136" i="10" s="1"/>
  <c r="H154" i="10"/>
  <c r="H112" i="10" s="1"/>
  <c r="G154" i="10"/>
  <c r="G136" i="10" s="1"/>
  <c r="G113" i="10" s="1"/>
  <c r="G112" i="10" s="1"/>
  <c r="O132" i="10"/>
  <c r="O114" i="10" s="1"/>
  <c r="M132" i="10"/>
  <c r="M114" i="10" s="1"/>
  <c r="K132" i="10"/>
  <c r="K114" i="10" s="1"/>
  <c r="J132" i="10"/>
  <c r="J114" i="10" s="1"/>
  <c r="I132" i="10"/>
  <c r="I114" i="10" s="1"/>
  <c r="H132" i="10"/>
  <c r="H114" i="10" s="1"/>
  <c r="G132" i="10"/>
  <c r="G114" i="10" s="1"/>
  <c r="O111" i="10"/>
  <c r="M111" i="10"/>
  <c r="K111" i="10"/>
  <c r="J111" i="10"/>
  <c r="I111" i="10"/>
  <c r="H111" i="10"/>
  <c r="G111" i="10"/>
  <c r="O110" i="10"/>
  <c r="M110" i="10"/>
  <c r="K110" i="10"/>
  <c r="J110" i="10"/>
  <c r="I110" i="10"/>
  <c r="H110" i="10"/>
  <c r="G110" i="10"/>
  <c r="O109" i="10"/>
  <c r="M109" i="10"/>
  <c r="K109" i="10"/>
  <c r="J109" i="10"/>
  <c r="I109" i="10"/>
  <c r="H109" i="10"/>
  <c r="G109" i="10"/>
  <c r="O108" i="10"/>
  <c r="M108" i="10"/>
  <c r="K108" i="10"/>
  <c r="J108" i="10"/>
  <c r="I108" i="10"/>
  <c r="H108" i="10"/>
  <c r="G108" i="10"/>
  <c r="O107" i="10"/>
  <c r="M107" i="10"/>
  <c r="K107" i="10"/>
  <c r="J107" i="10"/>
  <c r="I107" i="10"/>
  <c r="H107" i="10"/>
  <c r="G107" i="10"/>
  <c r="O106" i="10"/>
  <c r="M106" i="10"/>
  <c r="K106" i="10"/>
  <c r="J106" i="10"/>
  <c r="I106" i="10"/>
  <c r="H106" i="10"/>
  <c r="G106" i="10"/>
  <c r="O105" i="10"/>
  <c r="M105" i="10"/>
  <c r="K105" i="10"/>
  <c r="J105" i="10"/>
  <c r="I105" i="10"/>
  <c r="H105" i="10"/>
  <c r="G105" i="10"/>
  <c r="O104" i="10"/>
  <c r="M104" i="10"/>
  <c r="K104" i="10"/>
  <c r="J104" i="10"/>
  <c r="I104" i="10"/>
  <c r="H104" i="10"/>
  <c r="G104" i="10"/>
  <c r="O103" i="10"/>
  <c r="M103" i="10"/>
  <c r="K103" i="10"/>
  <c r="J103" i="10"/>
  <c r="I103" i="10"/>
  <c r="H103" i="10"/>
  <c r="G103" i="10"/>
  <c r="O102" i="10"/>
  <c r="M102" i="10"/>
  <c r="K102" i="10"/>
  <c r="J102" i="10"/>
  <c r="I102" i="10"/>
  <c r="H102" i="10"/>
  <c r="G102" i="10"/>
  <c r="O101" i="10"/>
  <c r="M101" i="10"/>
  <c r="K101" i="10"/>
  <c r="J101" i="10"/>
  <c r="I101" i="10"/>
  <c r="H101" i="10"/>
  <c r="G101" i="10"/>
  <c r="O100" i="10"/>
  <c r="M100" i="10"/>
  <c r="K100" i="10"/>
  <c r="J100" i="10"/>
  <c r="I100" i="10"/>
  <c r="H100" i="10"/>
  <c r="G100" i="10"/>
  <c r="O99" i="10"/>
  <c r="M99" i="10"/>
  <c r="K99" i="10"/>
  <c r="J99" i="10"/>
  <c r="I99" i="10"/>
  <c r="H99" i="10"/>
  <c r="G99" i="10"/>
  <c r="O98" i="10"/>
  <c r="M98" i="10"/>
  <c r="K98" i="10"/>
  <c r="J98" i="10"/>
  <c r="I98" i="10"/>
  <c r="H98" i="10"/>
  <c r="G98" i="10"/>
  <c r="O97" i="10"/>
  <c r="M97" i="10"/>
  <c r="K97" i="10"/>
  <c r="J97" i="10"/>
  <c r="I97" i="10"/>
  <c r="H97" i="10"/>
  <c r="G97" i="10"/>
  <c r="O96" i="10"/>
  <c r="M96" i="10"/>
  <c r="K96" i="10"/>
  <c r="J96" i="10"/>
  <c r="I96" i="10"/>
  <c r="H96" i="10"/>
  <c r="G96" i="10"/>
  <c r="O95" i="10"/>
  <c r="M95" i="10"/>
  <c r="K95" i="10"/>
  <c r="J95" i="10"/>
  <c r="I95" i="10"/>
  <c r="H95" i="10"/>
  <c r="G95" i="10"/>
  <c r="O94" i="10"/>
  <c r="M94" i="10"/>
  <c r="K94" i="10"/>
  <c r="J94" i="10"/>
  <c r="I94" i="10"/>
  <c r="H94" i="10"/>
  <c r="G94" i="10"/>
  <c r="O93" i="10"/>
  <c r="M93" i="10"/>
  <c r="K93" i="10"/>
  <c r="J93" i="10"/>
  <c r="I93" i="10"/>
  <c r="H93" i="10"/>
  <c r="G93" i="10"/>
  <c r="O92" i="10"/>
  <c r="M92" i="10"/>
  <c r="K92" i="10"/>
  <c r="J92" i="10"/>
  <c r="I92" i="10"/>
  <c r="H92" i="10"/>
  <c r="G92" i="10"/>
  <c r="G91" i="10" s="1"/>
  <c r="O90" i="10"/>
  <c r="M90" i="10"/>
  <c r="K90" i="10"/>
  <c r="J90" i="10"/>
  <c r="I90" i="10"/>
  <c r="H90" i="10"/>
  <c r="G90" i="10"/>
  <c r="O89" i="10"/>
  <c r="M89" i="10"/>
  <c r="K89" i="10"/>
  <c r="J89" i="10"/>
  <c r="I89" i="10"/>
  <c r="H89" i="10"/>
  <c r="G89" i="10"/>
  <c r="O88" i="10"/>
  <c r="M88" i="10"/>
  <c r="K88" i="10"/>
  <c r="J88" i="10"/>
  <c r="I88" i="10"/>
  <c r="H88" i="10"/>
  <c r="G88" i="10"/>
  <c r="O87" i="10"/>
  <c r="M87" i="10"/>
  <c r="K87" i="10"/>
  <c r="J87" i="10"/>
  <c r="I87" i="10"/>
  <c r="H87" i="10"/>
  <c r="G87" i="10"/>
  <c r="O86" i="10"/>
  <c r="M86" i="10"/>
  <c r="K86" i="10"/>
  <c r="J86" i="10"/>
  <c r="I86" i="10"/>
  <c r="H86" i="10"/>
  <c r="G86" i="10"/>
  <c r="O85" i="10"/>
  <c r="M85" i="10"/>
  <c r="K85" i="10"/>
  <c r="J85" i="10"/>
  <c r="I85" i="10"/>
  <c r="H85" i="10"/>
  <c r="G85" i="10"/>
  <c r="O84" i="10"/>
  <c r="M84" i="10"/>
  <c r="K84" i="10"/>
  <c r="J84" i="10"/>
  <c r="I84" i="10"/>
  <c r="H84" i="10"/>
  <c r="G84" i="10"/>
  <c r="O83" i="10"/>
  <c r="M83" i="10"/>
  <c r="K83" i="10"/>
  <c r="J83" i="10"/>
  <c r="I83" i="10"/>
  <c r="H83" i="10"/>
  <c r="G83" i="10"/>
  <c r="O82" i="10"/>
  <c r="M82" i="10"/>
  <c r="K82" i="10"/>
  <c r="J82" i="10"/>
  <c r="I82" i="10"/>
  <c r="H82" i="10"/>
  <c r="G82" i="10"/>
  <c r="O81" i="10"/>
  <c r="M81" i="10"/>
  <c r="K81" i="10"/>
  <c r="J81" i="10"/>
  <c r="I81" i="10"/>
  <c r="H81" i="10"/>
  <c r="G81" i="10"/>
  <c r="O80" i="10"/>
  <c r="M80" i="10"/>
  <c r="K80" i="10"/>
  <c r="J80" i="10"/>
  <c r="I80" i="10"/>
  <c r="H80" i="10"/>
  <c r="G80" i="10"/>
  <c r="O79" i="10"/>
  <c r="M79" i="10"/>
  <c r="K79" i="10"/>
  <c r="J79" i="10"/>
  <c r="I79" i="10"/>
  <c r="H79" i="10"/>
  <c r="G79" i="10"/>
  <c r="O78" i="10"/>
  <c r="M78" i="10"/>
  <c r="K78" i="10"/>
  <c r="J78" i="10"/>
  <c r="I78" i="10"/>
  <c r="H78" i="10"/>
  <c r="G78" i="10"/>
  <c r="O77" i="10"/>
  <c r="M77" i="10"/>
  <c r="K77" i="10"/>
  <c r="J77" i="10"/>
  <c r="I77" i="10"/>
  <c r="H77" i="10"/>
  <c r="G77" i="10"/>
  <c r="O76" i="10"/>
  <c r="M76" i="10"/>
  <c r="K76" i="10"/>
  <c r="J76" i="10"/>
  <c r="I76" i="10"/>
  <c r="H76" i="10"/>
  <c r="G76" i="10"/>
  <c r="O75" i="10"/>
  <c r="M75" i="10"/>
  <c r="K75" i="10"/>
  <c r="J75" i="10"/>
  <c r="I75" i="10"/>
  <c r="H75" i="10"/>
  <c r="G75" i="10"/>
  <c r="O74" i="10"/>
  <c r="M74" i="10"/>
  <c r="K74" i="10"/>
  <c r="J74" i="10"/>
  <c r="I74" i="10"/>
  <c r="H74" i="10"/>
  <c r="G74" i="10"/>
  <c r="O73" i="10"/>
  <c r="M73" i="10"/>
  <c r="K73" i="10"/>
  <c r="J73" i="10"/>
  <c r="I73" i="10"/>
  <c r="H73" i="10"/>
  <c r="G73" i="10"/>
  <c r="O72" i="10"/>
  <c r="M72" i="10"/>
  <c r="K72" i="10"/>
  <c r="J72" i="10"/>
  <c r="I72" i="10"/>
  <c r="H72" i="10"/>
  <c r="G72" i="10"/>
  <c r="O71" i="10"/>
  <c r="M71" i="10"/>
  <c r="K71" i="10"/>
  <c r="J71" i="10"/>
  <c r="I71" i="10"/>
  <c r="H71" i="10"/>
  <c r="G71" i="10"/>
  <c r="O70" i="10"/>
  <c r="M70" i="10"/>
  <c r="K70" i="10"/>
  <c r="J70" i="10"/>
  <c r="I70" i="10"/>
  <c r="H70" i="10"/>
  <c r="G70" i="10"/>
  <c r="O69" i="10"/>
  <c r="M69" i="10"/>
  <c r="K69" i="10"/>
  <c r="J69" i="10"/>
  <c r="I69" i="10"/>
  <c r="H69" i="10"/>
  <c r="G69" i="10"/>
  <c r="O68" i="10"/>
  <c r="M68" i="10"/>
  <c r="K68" i="10"/>
  <c r="J68" i="10"/>
  <c r="I68" i="10"/>
  <c r="H68" i="10"/>
  <c r="G68" i="10"/>
  <c r="O67" i="10"/>
  <c r="M67" i="10"/>
  <c r="K67" i="10"/>
  <c r="J67" i="10"/>
  <c r="I67" i="10"/>
  <c r="H67" i="10"/>
  <c r="G67" i="10"/>
  <c r="O66" i="10"/>
  <c r="M66" i="10"/>
  <c r="K66" i="10"/>
  <c r="J66" i="10"/>
  <c r="I66" i="10"/>
  <c r="H66" i="10"/>
  <c r="G66" i="10"/>
  <c r="O65" i="10"/>
  <c r="M65" i="10"/>
  <c r="K65" i="10"/>
  <c r="J65" i="10"/>
  <c r="I65" i="10"/>
  <c r="H65" i="10"/>
  <c r="G65" i="10"/>
  <c r="O64" i="10"/>
  <c r="M64" i="10"/>
  <c r="K64" i="10"/>
  <c r="J64" i="10"/>
  <c r="I64" i="10"/>
  <c r="H64" i="10"/>
  <c r="G64" i="10"/>
  <c r="O63" i="10"/>
  <c r="M63" i="10"/>
  <c r="K63" i="10"/>
  <c r="J63" i="10"/>
  <c r="I63" i="10"/>
  <c r="H63" i="10"/>
  <c r="G63" i="10"/>
  <c r="O62" i="10"/>
  <c r="M62" i="10"/>
  <c r="K62" i="10"/>
  <c r="J62" i="10"/>
  <c r="I62" i="10"/>
  <c r="H62" i="10"/>
  <c r="G62" i="10"/>
  <c r="O61" i="10"/>
  <c r="M61" i="10"/>
  <c r="K61" i="10"/>
  <c r="J61" i="10"/>
  <c r="I61" i="10"/>
  <c r="H61" i="10"/>
  <c r="G61" i="10"/>
  <c r="G60" i="10" s="1"/>
  <c r="O59" i="10"/>
  <c r="M59" i="10"/>
  <c r="K59" i="10"/>
  <c r="J59" i="10"/>
  <c r="I59" i="10"/>
  <c r="H59" i="10"/>
  <c r="G59" i="10"/>
  <c r="O58" i="10"/>
  <c r="M58" i="10"/>
  <c r="K58" i="10"/>
  <c r="J58" i="10"/>
  <c r="I58" i="10"/>
  <c r="H58" i="10"/>
  <c r="G58" i="10"/>
  <c r="O57" i="10"/>
  <c r="M57" i="10"/>
  <c r="K57" i="10"/>
  <c r="J57" i="10"/>
  <c r="I57" i="10"/>
  <c r="H57" i="10"/>
  <c r="G57" i="10"/>
  <c r="O56" i="10"/>
  <c r="M56" i="10"/>
  <c r="K56" i="10"/>
  <c r="J56" i="10"/>
  <c r="I56" i="10"/>
  <c r="H56" i="10"/>
  <c r="G56" i="10"/>
  <c r="O55" i="10"/>
  <c r="M55" i="10"/>
  <c r="K55" i="10"/>
  <c r="J55" i="10"/>
  <c r="I55" i="10"/>
  <c r="H55" i="10"/>
  <c r="G55" i="10"/>
  <c r="O54" i="10"/>
  <c r="M54" i="10"/>
  <c r="K54" i="10"/>
  <c r="J54" i="10"/>
  <c r="I54" i="10"/>
  <c r="H54" i="10"/>
  <c r="G54" i="10"/>
  <c r="O53" i="10"/>
  <c r="M53" i="10"/>
  <c r="K53" i="10"/>
  <c r="J53" i="10"/>
  <c r="I53" i="10"/>
  <c r="H53" i="10"/>
  <c r="G53" i="10"/>
  <c r="O52" i="10"/>
  <c r="M52" i="10"/>
  <c r="K52" i="10"/>
  <c r="J52" i="10"/>
  <c r="I52" i="10"/>
  <c r="H52" i="10"/>
  <c r="G52" i="10"/>
  <c r="O51" i="10"/>
  <c r="M51" i="10"/>
  <c r="K51" i="10"/>
  <c r="J51" i="10"/>
  <c r="I51" i="10"/>
  <c r="H51" i="10"/>
  <c r="G51" i="10"/>
  <c r="O50" i="10"/>
  <c r="M50" i="10"/>
  <c r="K50" i="10"/>
  <c r="J50" i="10"/>
  <c r="I50" i="10"/>
  <c r="H50" i="10"/>
  <c r="G50" i="10"/>
  <c r="O49" i="10"/>
  <c r="M49" i="10"/>
  <c r="K49" i="10"/>
  <c r="J49" i="10"/>
  <c r="I49" i="10"/>
  <c r="H49" i="10"/>
  <c r="G49" i="10"/>
  <c r="O48" i="10"/>
  <c r="M48" i="10"/>
  <c r="K48" i="10"/>
  <c r="J48" i="10"/>
  <c r="I48" i="10"/>
  <c r="H48" i="10"/>
  <c r="G48" i="10"/>
  <c r="O47" i="10"/>
  <c r="M47" i="10"/>
  <c r="K47" i="10"/>
  <c r="J47" i="10"/>
  <c r="I47" i="10"/>
  <c r="H47" i="10"/>
  <c r="G47" i="10"/>
  <c r="O46" i="10"/>
  <c r="M46" i="10"/>
  <c r="K46" i="10"/>
  <c r="J46" i="10"/>
  <c r="I46" i="10"/>
  <c r="H46" i="10"/>
  <c r="G46" i="10"/>
  <c r="O45" i="10"/>
  <c r="M45" i="10"/>
  <c r="K45" i="10"/>
  <c r="J45" i="10"/>
  <c r="I45" i="10"/>
  <c r="H45" i="10"/>
  <c r="G45" i="10"/>
  <c r="O44" i="10"/>
  <c r="M44" i="10"/>
  <c r="K44" i="10"/>
  <c r="J44" i="10"/>
  <c r="I44" i="10"/>
  <c r="H44" i="10"/>
  <c r="G44" i="10"/>
  <c r="O43" i="10"/>
  <c r="M43" i="10"/>
  <c r="K43" i="10"/>
  <c r="J43" i="10"/>
  <c r="I43" i="10"/>
  <c r="H43" i="10"/>
  <c r="G43" i="10"/>
  <c r="O42" i="10"/>
  <c r="M42" i="10"/>
  <c r="K42" i="10"/>
  <c r="J42" i="10"/>
  <c r="I42" i="10"/>
  <c r="H42" i="10"/>
  <c r="G42" i="10"/>
  <c r="O41" i="10"/>
  <c r="M41" i="10"/>
  <c r="K41" i="10"/>
  <c r="J41" i="10"/>
  <c r="I41" i="10"/>
  <c r="H41" i="10"/>
  <c r="G41" i="10"/>
  <c r="G40" i="10" s="1"/>
  <c r="O39" i="10"/>
  <c r="M39" i="10"/>
  <c r="K39" i="10"/>
  <c r="J39" i="10"/>
  <c r="I39" i="10"/>
  <c r="H39" i="10"/>
  <c r="G39" i="10"/>
  <c r="O38" i="10"/>
  <c r="M38" i="10"/>
  <c r="K38" i="10"/>
  <c r="J38" i="10"/>
  <c r="I38" i="10"/>
  <c r="H38" i="10"/>
  <c r="G38" i="10"/>
  <c r="O36" i="10"/>
  <c r="M36" i="10"/>
  <c r="K36" i="10"/>
  <c r="J36" i="10"/>
  <c r="I36" i="10"/>
  <c r="H36" i="10"/>
  <c r="G36" i="10"/>
  <c r="O35" i="10"/>
  <c r="M35" i="10"/>
  <c r="K35" i="10"/>
  <c r="J35" i="10"/>
  <c r="I35" i="10"/>
  <c r="H35" i="10"/>
  <c r="G35" i="10"/>
  <c r="O34" i="10"/>
  <c r="M34" i="10"/>
  <c r="K34" i="10"/>
  <c r="J34" i="10"/>
  <c r="I34" i="10"/>
  <c r="H34" i="10"/>
  <c r="G34" i="10"/>
  <c r="O33" i="10"/>
  <c r="M33" i="10"/>
  <c r="K33" i="10"/>
  <c r="J33" i="10"/>
  <c r="I33" i="10"/>
  <c r="H33" i="10"/>
  <c r="G33" i="10"/>
  <c r="O32" i="10"/>
  <c r="M32" i="10"/>
  <c r="K32" i="10"/>
  <c r="J32" i="10"/>
  <c r="I32" i="10"/>
  <c r="H32" i="10"/>
  <c r="G32" i="10"/>
  <c r="O31" i="10"/>
  <c r="M31" i="10"/>
  <c r="K31" i="10"/>
  <c r="J31" i="10"/>
  <c r="I31" i="10"/>
  <c r="H31" i="10"/>
  <c r="G31" i="10"/>
  <c r="O30" i="10"/>
  <c r="M30" i="10"/>
  <c r="K30" i="10"/>
  <c r="J30" i="10"/>
  <c r="I30" i="10"/>
  <c r="H30" i="10"/>
  <c r="G30" i="10"/>
  <c r="O29" i="10"/>
  <c r="M29" i="10"/>
  <c r="K29" i="10"/>
  <c r="J29" i="10"/>
  <c r="I29" i="10"/>
  <c r="H29" i="10"/>
  <c r="G29" i="10"/>
  <c r="O28" i="10"/>
  <c r="M28" i="10"/>
  <c r="K28" i="10"/>
  <c r="J28" i="10"/>
  <c r="I28" i="10"/>
  <c r="H28" i="10"/>
  <c r="G28" i="10"/>
  <c r="O27" i="10"/>
  <c r="M27" i="10"/>
  <c r="K27" i="10"/>
  <c r="J27" i="10"/>
  <c r="I27" i="10"/>
  <c r="H27" i="10"/>
  <c r="G27" i="10"/>
  <c r="O26" i="10"/>
  <c r="M26" i="10"/>
  <c r="K26" i="10"/>
  <c r="J26" i="10"/>
  <c r="I26" i="10"/>
  <c r="H26" i="10"/>
  <c r="G26" i="10"/>
  <c r="N447" i="2"/>
  <c r="O447" i="2" s="1"/>
  <c r="M446" i="2"/>
  <c r="K446" i="2"/>
  <c r="P445" i="2"/>
  <c r="O445" i="2"/>
  <c r="N445" i="2"/>
  <c r="O405" i="2"/>
  <c r="M405" i="2"/>
  <c r="K405" i="2"/>
  <c r="J405" i="2"/>
  <c r="O351" i="2"/>
  <c r="M351" i="2"/>
  <c r="K351" i="2"/>
  <c r="J351" i="2"/>
  <c r="O320" i="2"/>
  <c r="M320" i="2"/>
  <c r="K320" i="2"/>
  <c r="J320" i="2"/>
  <c r="O300" i="2"/>
  <c r="O299" i="2" s="1"/>
  <c r="M300" i="2"/>
  <c r="M299" i="2" s="1"/>
  <c r="K300" i="2"/>
  <c r="K299" i="2" s="1"/>
  <c r="J300" i="2"/>
  <c r="J299" i="2" s="1"/>
  <c r="O276" i="2"/>
  <c r="M276" i="2"/>
  <c r="K276" i="2"/>
  <c r="J276" i="2"/>
  <c r="O245" i="2"/>
  <c r="M245" i="2"/>
  <c r="K245" i="2"/>
  <c r="J245" i="2"/>
  <c r="O225" i="2"/>
  <c r="M225" i="2"/>
  <c r="K225" i="2"/>
  <c r="J225" i="2"/>
  <c r="O222" i="2"/>
  <c r="M222" i="2"/>
  <c r="K222" i="2"/>
  <c r="J222" i="2"/>
  <c r="O209" i="2"/>
  <c r="O191" i="2" s="1"/>
  <c r="O168" i="2" s="1"/>
  <c r="M209" i="2"/>
  <c r="M191" i="2" s="1"/>
  <c r="J209" i="2"/>
  <c r="J191" i="2" s="1"/>
  <c r="J168" i="2" s="1"/>
  <c r="J167" i="2" s="1"/>
  <c r="I209" i="2"/>
  <c r="I191" i="2" s="1"/>
  <c r="I168" i="2" s="1"/>
  <c r="I167" i="2" s="1"/>
  <c r="G17" i="12" s="1"/>
  <c r="G209" i="2"/>
  <c r="G191" i="2" s="1"/>
  <c r="G168" i="2" s="1"/>
  <c r="G167" i="2" s="1"/>
  <c r="O187" i="2"/>
  <c r="O169" i="2" s="1"/>
  <c r="M187" i="2"/>
  <c r="M169" i="2" s="1"/>
  <c r="K187" i="2"/>
  <c r="K169" i="2" s="1"/>
  <c r="J187" i="2"/>
  <c r="J169" i="2" s="1"/>
  <c r="I187" i="2"/>
  <c r="I169" i="2" s="1"/>
  <c r="G187" i="2"/>
  <c r="G169" i="2" s="1"/>
  <c r="K167" i="2"/>
  <c r="O166" i="2"/>
  <c r="M166" i="2"/>
  <c r="K166" i="2"/>
  <c r="J166" i="2"/>
  <c r="I166" i="2"/>
  <c r="G166" i="2"/>
  <c r="O165" i="2"/>
  <c r="M165" i="2"/>
  <c r="K165" i="2"/>
  <c r="J165" i="2"/>
  <c r="I165" i="2"/>
  <c r="G165" i="2"/>
  <c r="O164" i="2"/>
  <c r="M164" i="2"/>
  <c r="K164" i="2"/>
  <c r="J164" i="2"/>
  <c r="I164" i="2"/>
  <c r="G164" i="2"/>
  <c r="O163" i="2"/>
  <c r="M163" i="2"/>
  <c r="K163" i="2"/>
  <c r="J163" i="2"/>
  <c r="I163" i="2"/>
  <c r="G163" i="2"/>
  <c r="O162" i="2"/>
  <c r="M162" i="2"/>
  <c r="K162" i="2"/>
  <c r="J162" i="2"/>
  <c r="I162" i="2"/>
  <c r="G162" i="2"/>
  <c r="O161" i="2"/>
  <c r="M161" i="2"/>
  <c r="K161" i="2"/>
  <c r="J161" i="2"/>
  <c r="I161" i="2"/>
  <c r="G161" i="2"/>
  <c r="O160" i="2"/>
  <c r="M160" i="2"/>
  <c r="K160" i="2"/>
  <c r="J160" i="2"/>
  <c r="I160" i="2"/>
  <c r="G160" i="2"/>
  <c r="O159" i="2"/>
  <c r="M159" i="2"/>
  <c r="K159" i="2"/>
  <c r="J159" i="2"/>
  <c r="I159" i="2"/>
  <c r="G159" i="2"/>
  <c r="O158" i="2"/>
  <c r="M158" i="2"/>
  <c r="K158" i="2"/>
  <c r="J158" i="2"/>
  <c r="I158" i="2"/>
  <c r="G158" i="2"/>
  <c r="O157" i="2"/>
  <c r="M157" i="2"/>
  <c r="K157" i="2"/>
  <c r="J157" i="2"/>
  <c r="I157" i="2"/>
  <c r="G157" i="2"/>
  <c r="O156" i="2"/>
  <c r="M156" i="2"/>
  <c r="K156" i="2"/>
  <c r="J156" i="2"/>
  <c r="I156" i="2"/>
  <c r="G156" i="2"/>
  <c r="O155" i="2"/>
  <c r="M155" i="2"/>
  <c r="K155" i="2"/>
  <c r="J155" i="2"/>
  <c r="I155" i="2"/>
  <c r="G155" i="2"/>
  <c r="O154" i="2"/>
  <c r="M154" i="2"/>
  <c r="K154" i="2"/>
  <c r="J154" i="2"/>
  <c r="I154" i="2"/>
  <c r="G154" i="2"/>
  <c r="O153" i="2"/>
  <c r="M153" i="2"/>
  <c r="K153" i="2"/>
  <c r="J153" i="2"/>
  <c r="I153" i="2"/>
  <c r="G153" i="2"/>
  <c r="O152" i="2"/>
  <c r="M152" i="2"/>
  <c r="K152" i="2"/>
  <c r="J152" i="2"/>
  <c r="I152" i="2"/>
  <c r="G152" i="2"/>
  <c r="O151" i="2"/>
  <c r="M151" i="2"/>
  <c r="K151" i="2"/>
  <c r="J151" i="2"/>
  <c r="I151" i="2"/>
  <c r="G151" i="2"/>
  <c r="O150" i="2"/>
  <c r="M150" i="2"/>
  <c r="K150" i="2"/>
  <c r="J150" i="2"/>
  <c r="I150" i="2"/>
  <c r="G150" i="2"/>
  <c r="O149" i="2"/>
  <c r="M149" i="2"/>
  <c r="K149" i="2"/>
  <c r="J149" i="2"/>
  <c r="I149" i="2"/>
  <c r="G149" i="2"/>
  <c r="O148" i="2"/>
  <c r="M148" i="2"/>
  <c r="K148" i="2"/>
  <c r="J148" i="2"/>
  <c r="I148" i="2"/>
  <c r="G148" i="2"/>
  <c r="O147" i="2"/>
  <c r="M147" i="2"/>
  <c r="K147" i="2"/>
  <c r="J147" i="2"/>
  <c r="I147" i="2"/>
  <c r="I146" i="2" s="1"/>
  <c r="G147" i="2"/>
  <c r="G146" i="2" s="1"/>
  <c r="O145" i="2"/>
  <c r="M145" i="2"/>
  <c r="K145" i="2"/>
  <c r="J145" i="2"/>
  <c r="I145" i="2"/>
  <c r="G145" i="2"/>
  <c r="O144" i="2"/>
  <c r="M144" i="2"/>
  <c r="K144" i="2"/>
  <c r="J144" i="2"/>
  <c r="I144" i="2"/>
  <c r="G144" i="2"/>
  <c r="O143" i="2"/>
  <c r="O19" i="2" s="1"/>
  <c r="M143" i="2"/>
  <c r="M19" i="2" s="1"/>
  <c r="K143" i="2"/>
  <c r="K19" i="2" s="1"/>
  <c r="J143" i="2"/>
  <c r="J19" i="2" s="1"/>
  <c r="I143" i="2"/>
  <c r="G143" i="2"/>
  <c r="O142" i="2"/>
  <c r="M142" i="2"/>
  <c r="K142" i="2"/>
  <c r="J142" i="2"/>
  <c r="I142" i="2"/>
  <c r="G142" i="2"/>
  <c r="O141" i="2"/>
  <c r="M141" i="2"/>
  <c r="K141" i="2"/>
  <c r="J141" i="2"/>
  <c r="I141" i="2"/>
  <c r="G141" i="2"/>
  <c r="O140" i="2"/>
  <c r="M140" i="2"/>
  <c r="K140" i="2"/>
  <c r="J140" i="2"/>
  <c r="I140" i="2"/>
  <c r="G140" i="2"/>
  <c r="O139" i="2"/>
  <c r="M139" i="2"/>
  <c r="K139" i="2"/>
  <c r="J139" i="2"/>
  <c r="I139" i="2"/>
  <c r="G139" i="2"/>
  <c r="O138" i="2"/>
  <c r="M138" i="2"/>
  <c r="K138" i="2"/>
  <c r="J138" i="2"/>
  <c r="I138" i="2"/>
  <c r="G138" i="2"/>
  <c r="O137" i="2"/>
  <c r="M137" i="2"/>
  <c r="K137" i="2"/>
  <c r="J137" i="2"/>
  <c r="I137" i="2"/>
  <c r="G137" i="2"/>
  <c r="O136" i="2"/>
  <c r="M136" i="2"/>
  <c r="K136" i="2"/>
  <c r="J136" i="2"/>
  <c r="I136" i="2"/>
  <c r="G136" i="2"/>
  <c r="O135" i="2"/>
  <c r="M135" i="2"/>
  <c r="K135" i="2"/>
  <c r="J135" i="2"/>
  <c r="I135" i="2"/>
  <c r="G135" i="2"/>
  <c r="O134" i="2"/>
  <c r="M134" i="2"/>
  <c r="K134" i="2"/>
  <c r="J134" i="2"/>
  <c r="I134" i="2"/>
  <c r="G134" i="2"/>
  <c r="O133" i="2"/>
  <c r="M133" i="2"/>
  <c r="K133" i="2"/>
  <c r="J133" i="2"/>
  <c r="I133" i="2"/>
  <c r="G133" i="2"/>
  <c r="O132" i="2"/>
  <c r="M132" i="2"/>
  <c r="K132" i="2"/>
  <c r="J132" i="2"/>
  <c r="I132" i="2"/>
  <c r="G132" i="2"/>
  <c r="O131" i="2"/>
  <c r="M131" i="2"/>
  <c r="K131" i="2"/>
  <c r="J131" i="2"/>
  <c r="I131" i="2"/>
  <c r="G131" i="2"/>
  <c r="O130" i="2"/>
  <c r="M130" i="2"/>
  <c r="K130" i="2"/>
  <c r="J130" i="2"/>
  <c r="I130" i="2"/>
  <c r="G130" i="2"/>
  <c r="O129" i="2"/>
  <c r="M129" i="2"/>
  <c r="K129" i="2"/>
  <c r="J129" i="2"/>
  <c r="I129" i="2"/>
  <c r="G129" i="2"/>
  <c r="O128" i="2"/>
  <c r="M128" i="2"/>
  <c r="K128" i="2"/>
  <c r="J128" i="2"/>
  <c r="I128" i="2"/>
  <c r="G128" i="2"/>
  <c r="O127" i="2"/>
  <c r="M127" i="2"/>
  <c r="K127" i="2"/>
  <c r="J127" i="2"/>
  <c r="I127" i="2"/>
  <c r="G127" i="2"/>
  <c r="O126" i="2"/>
  <c r="M126" i="2"/>
  <c r="K126" i="2"/>
  <c r="J126" i="2"/>
  <c r="I126" i="2"/>
  <c r="G126" i="2"/>
  <c r="O125" i="2"/>
  <c r="M125" i="2"/>
  <c r="K125" i="2"/>
  <c r="J125" i="2"/>
  <c r="I125" i="2"/>
  <c r="G125" i="2"/>
  <c r="O124" i="2"/>
  <c r="M124" i="2"/>
  <c r="K124" i="2"/>
  <c r="J124" i="2"/>
  <c r="I124" i="2"/>
  <c r="G124" i="2"/>
  <c r="O123" i="2"/>
  <c r="M123" i="2"/>
  <c r="K123" i="2"/>
  <c r="J123" i="2"/>
  <c r="I123" i="2"/>
  <c r="G123" i="2"/>
  <c r="O122" i="2"/>
  <c r="M122" i="2"/>
  <c r="K122" i="2"/>
  <c r="J122" i="2"/>
  <c r="I122" i="2"/>
  <c r="G122" i="2"/>
  <c r="O121" i="2"/>
  <c r="M121" i="2"/>
  <c r="K121" i="2"/>
  <c r="J121" i="2"/>
  <c r="I121" i="2"/>
  <c r="G121" i="2"/>
  <c r="O120" i="2"/>
  <c r="M120" i="2"/>
  <c r="K120" i="2"/>
  <c r="J120" i="2"/>
  <c r="I120" i="2"/>
  <c r="G120" i="2"/>
  <c r="O119" i="2"/>
  <c r="M119" i="2"/>
  <c r="K119" i="2"/>
  <c r="J119" i="2"/>
  <c r="I119" i="2"/>
  <c r="G119" i="2"/>
  <c r="O118" i="2"/>
  <c r="M118" i="2"/>
  <c r="K118" i="2"/>
  <c r="J118" i="2"/>
  <c r="I118" i="2"/>
  <c r="G118" i="2"/>
  <c r="O117" i="2"/>
  <c r="M117" i="2"/>
  <c r="K117" i="2"/>
  <c r="J117" i="2"/>
  <c r="I117" i="2"/>
  <c r="G117" i="2"/>
  <c r="O116" i="2"/>
  <c r="M116" i="2"/>
  <c r="K116" i="2"/>
  <c r="J116" i="2"/>
  <c r="I116" i="2"/>
  <c r="I115" i="2" s="1"/>
  <c r="G116" i="2"/>
  <c r="G115" i="2" s="1"/>
  <c r="O114" i="2"/>
  <c r="M114" i="2"/>
  <c r="K114" i="2"/>
  <c r="J114" i="2"/>
  <c r="I114" i="2"/>
  <c r="G114" i="2"/>
  <c r="O113" i="2"/>
  <c r="M113" i="2"/>
  <c r="K113" i="2"/>
  <c r="J113" i="2"/>
  <c r="I113" i="2"/>
  <c r="G113" i="2"/>
  <c r="O112" i="2"/>
  <c r="O18" i="2" s="1"/>
  <c r="M112" i="2"/>
  <c r="M18" i="2" s="1"/>
  <c r="K112" i="2"/>
  <c r="K18" i="2" s="1"/>
  <c r="J112" i="2"/>
  <c r="J18" i="2" s="1"/>
  <c r="I112" i="2"/>
  <c r="G112" i="2"/>
  <c r="O111" i="2"/>
  <c r="M111" i="2"/>
  <c r="K111" i="2"/>
  <c r="J111" i="2"/>
  <c r="I111" i="2"/>
  <c r="G111" i="2"/>
  <c r="O110" i="2"/>
  <c r="M110" i="2"/>
  <c r="K110" i="2"/>
  <c r="J110" i="2"/>
  <c r="I110" i="2"/>
  <c r="G110" i="2"/>
  <c r="O109" i="2"/>
  <c r="M109" i="2"/>
  <c r="K109" i="2"/>
  <c r="J109" i="2"/>
  <c r="I109" i="2"/>
  <c r="G109" i="2"/>
  <c r="O108" i="2"/>
  <c r="M108" i="2"/>
  <c r="K108" i="2"/>
  <c r="J108" i="2"/>
  <c r="I108" i="2"/>
  <c r="G108" i="2"/>
  <c r="O107" i="2"/>
  <c r="M107" i="2"/>
  <c r="K107" i="2"/>
  <c r="J107" i="2"/>
  <c r="I107" i="2"/>
  <c r="G107" i="2"/>
  <c r="O106" i="2"/>
  <c r="M106" i="2"/>
  <c r="K106" i="2"/>
  <c r="J106" i="2"/>
  <c r="I106" i="2"/>
  <c r="G106" i="2"/>
  <c r="O105" i="2"/>
  <c r="M105" i="2"/>
  <c r="K105" i="2"/>
  <c r="J105" i="2"/>
  <c r="I105" i="2"/>
  <c r="G105" i="2"/>
  <c r="O104" i="2"/>
  <c r="M104" i="2"/>
  <c r="K104" i="2"/>
  <c r="J104" i="2"/>
  <c r="I104" i="2"/>
  <c r="G104" i="2"/>
  <c r="O103" i="2"/>
  <c r="M103" i="2"/>
  <c r="K103" i="2"/>
  <c r="J103" i="2"/>
  <c r="I103" i="2"/>
  <c r="G103" i="2"/>
  <c r="O102" i="2"/>
  <c r="M102" i="2"/>
  <c r="K102" i="2"/>
  <c r="J102" i="2"/>
  <c r="I102" i="2"/>
  <c r="G102" i="2"/>
  <c r="O101" i="2"/>
  <c r="M101" i="2"/>
  <c r="K101" i="2"/>
  <c r="J101" i="2"/>
  <c r="I101" i="2"/>
  <c r="G101" i="2"/>
  <c r="O100" i="2"/>
  <c r="M100" i="2"/>
  <c r="K100" i="2"/>
  <c r="J100" i="2"/>
  <c r="I100" i="2"/>
  <c r="G100" i="2"/>
  <c r="O99" i="2"/>
  <c r="M99" i="2"/>
  <c r="K99" i="2"/>
  <c r="J99" i="2"/>
  <c r="I99" i="2"/>
  <c r="G99" i="2"/>
  <c r="O98" i="2"/>
  <c r="M98" i="2"/>
  <c r="K98" i="2"/>
  <c r="J98" i="2"/>
  <c r="I98" i="2"/>
  <c r="G98" i="2"/>
  <c r="O97" i="2"/>
  <c r="M97" i="2"/>
  <c r="K97" i="2"/>
  <c r="J97" i="2"/>
  <c r="I97" i="2"/>
  <c r="G97" i="2"/>
  <c r="O96" i="2"/>
  <c r="M96" i="2"/>
  <c r="K96" i="2"/>
  <c r="J96" i="2"/>
  <c r="I96" i="2"/>
  <c r="I95" i="2" s="1"/>
  <c r="G96" i="2"/>
  <c r="G95" i="2" s="1"/>
  <c r="O94" i="2"/>
  <c r="M94" i="2"/>
  <c r="K94" i="2"/>
  <c r="J94" i="2"/>
  <c r="I94" i="2"/>
  <c r="G94" i="2"/>
  <c r="O93" i="2"/>
  <c r="M93" i="2"/>
  <c r="K93" i="2"/>
  <c r="J93" i="2"/>
  <c r="I93" i="2"/>
  <c r="G93" i="2"/>
  <c r="O91" i="2"/>
  <c r="M91" i="2"/>
  <c r="K91" i="2"/>
  <c r="J91" i="2"/>
  <c r="I91" i="2"/>
  <c r="G91" i="2"/>
  <c r="O90" i="2"/>
  <c r="M90" i="2"/>
  <c r="K90" i="2"/>
  <c r="J90" i="2"/>
  <c r="I90" i="2"/>
  <c r="G90" i="2"/>
  <c r="O89" i="2"/>
  <c r="O16" i="2" s="1"/>
  <c r="M89" i="2"/>
  <c r="M16" i="2" s="1"/>
  <c r="K89" i="2"/>
  <c r="K16" i="2" s="1"/>
  <c r="J89" i="2"/>
  <c r="J16" i="2" s="1"/>
  <c r="I89" i="2"/>
  <c r="G89" i="2"/>
  <c r="O88" i="2"/>
  <c r="M88" i="2"/>
  <c r="K88" i="2"/>
  <c r="J88" i="2"/>
  <c r="I88" i="2"/>
  <c r="G88" i="2"/>
  <c r="O87" i="2"/>
  <c r="M87" i="2"/>
  <c r="K87" i="2"/>
  <c r="J87" i="2"/>
  <c r="I87" i="2"/>
  <c r="G87" i="2"/>
  <c r="O86" i="2"/>
  <c r="M86" i="2"/>
  <c r="K86" i="2"/>
  <c r="J86" i="2"/>
  <c r="I86" i="2"/>
  <c r="G86" i="2"/>
  <c r="O85" i="2"/>
  <c r="M85" i="2"/>
  <c r="K85" i="2"/>
  <c r="J85" i="2"/>
  <c r="I85" i="2"/>
  <c r="G85" i="2"/>
  <c r="O84" i="2"/>
  <c r="M84" i="2"/>
  <c r="K84" i="2"/>
  <c r="J84" i="2"/>
  <c r="I84" i="2"/>
  <c r="G84" i="2"/>
  <c r="O83" i="2"/>
  <c r="M83" i="2"/>
  <c r="K83" i="2"/>
  <c r="J83" i="2"/>
  <c r="I83" i="2"/>
  <c r="G83" i="2"/>
  <c r="O82" i="2"/>
  <c r="M82" i="2"/>
  <c r="K82" i="2"/>
  <c r="J82" i="2"/>
  <c r="I82" i="2"/>
  <c r="G82" i="2"/>
  <c r="O81" i="2"/>
  <c r="M81" i="2"/>
  <c r="K81" i="2"/>
  <c r="J81" i="2"/>
  <c r="I81" i="2"/>
  <c r="G81" i="2"/>
  <c r="P50" i="2"/>
  <c r="O50" i="2"/>
  <c r="N50" i="2"/>
  <c r="M50" i="2"/>
  <c r="I45" i="2"/>
  <c r="N42" i="2"/>
  <c r="K42" i="2"/>
  <c r="G42" i="2"/>
  <c r="O41" i="2"/>
  <c r="L41" i="2"/>
  <c r="I41" i="2"/>
  <c r="O40" i="2"/>
  <c r="L40" i="2"/>
  <c r="I40" i="2"/>
  <c r="K39" i="2"/>
  <c r="G39" i="2"/>
  <c r="O24" i="2"/>
  <c r="P43" i="2" s="1"/>
  <c r="M24" i="2"/>
  <c r="M43" i="2" s="1"/>
  <c r="K24" i="2"/>
  <c r="J43" i="2" s="1"/>
  <c r="I43" i="2" s="1"/>
  <c r="J24" i="2"/>
  <c r="O15" i="2"/>
  <c r="M15" i="2"/>
  <c r="K15" i="2"/>
  <c r="J15" i="2"/>
  <c r="O14" i="2"/>
  <c r="M14" i="2"/>
  <c r="K14" i="2"/>
  <c r="J14" i="2"/>
  <c r="O404" i="9"/>
  <c r="M404" i="9"/>
  <c r="K404" i="9"/>
  <c r="J404" i="9"/>
  <c r="O350" i="9"/>
  <c r="M350" i="9"/>
  <c r="K350" i="9"/>
  <c r="J350" i="9"/>
  <c r="O319" i="9"/>
  <c r="M319" i="9"/>
  <c r="K319" i="9"/>
  <c r="J319" i="9"/>
  <c r="O299" i="9"/>
  <c r="O298" i="9" s="1"/>
  <c r="M299" i="9"/>
  <c r="M298" i="9" s="1"/>
  <c r="K299" i="9"/>
  <c r="K298" i="9" s="1"/>
  <c r="J299" i="9"/>
  <c r="J298" i="9" s="1"/>
  <c r="O275" i="9"/>
  <c r="M275" i="9"/>
  <c r="K275" i="9"/>
  <c r="J275" i="9"/>
  <c r="O244" i="9"/>
  <c r="M244" i="9"/>
  <c r="K244" i="9"/>
  <c r="J244" i="9"/>
  <c r="O224" i="9"/>
  <c r="M224" i="9"/>
  <c r="K224" i="9"/>
  <c r="J224" i="9"/>
  <c r="O221" i="9"/>
  <c r="M221" i="9"/>
  <c r="K221" i="9"/>
  <c r="J221" i="9"/>
  <c r="O208" i="9"/>
  <c r="O190" i="9" s="1"/>
  <c r="M208" i="9"/>
  <c r="M190" i="9" s="1"/>
  <c r="K208" i="9"/>
  <c r="K190" i="9" s="1"/>
  <c r="J208" i="9"/>
  <c r="J190" i="9" s="1"/>
  <c r="I208" i="9"/>
  <c r="I190" i="9" s="1"/>
  <c r="G208" i="9"/>
  <c r="G190" i="9" s="1"/>
  <c r="G167" i="9" s="1"/>
  <c r="G166" i="9" s="1"/>
  <c r="O186" i="9"/>
  <c r="O168" i="9" s="1"/>
  <c r="M186" i="9"/>
  <c r="M168" i="9" s="1"/>
  <c r="K186" i="9"/>
  <c r="K168" i="9" s="1"/>
  <c r="J186" i="9"/>
  <c r="J168" i="9" s="1"/>
  <c r="I186" i="9"/>
  <c r="I168" i="9" s="1"/>
  <c r="O165" i="9"/>
  <c r="M165" i="9"/>
  <c r="K165" i="9"/>
  <c r="I165" i="9"/>
  <c r="O164" i="9"/>
  <c r="M164" i="9"/>
  <c r="K164" i="9"/>
  <c r="I164" i="9"/>
  <c r="O163" i="9"/>
  <c r="M163" i="9"/>
  <c r="K163" i="9"/>
  <c r="I163" i="9"/>
  <c r="O162" i="9"/>
  <c r="M162" i="9"/>
  <c r="K162" i="9"/>
  <c r="I162" i="9"/>
  <c r="O161" i="9"/>
  <c r="M161" i="9"/>
  <c r="K161" i="9"/>
  <c r="I161" i="9"/>
  <c r="O160" i="9"/>
  <c r="M160" i="9"/>
  <c r="K160" i="9"/>
  <c r="I160" i="9"/>
  <c r="O159" i="9"/>
  <c r="M159" i="9"/>
  <c r="K159" i="9"/>
  <c r="I159" i="9"/>
  <c r="O158" i="9"/>
  <c r="M158" i="9"/>
  <c r="K158" i="9"/>
  <c r="I158" i="9"/>
  <c r="O157" i="9"/>
  <c r="M157" i="9"/>
  <c r="K157" i="9"/>
  <c r="I157" i="9"/>
  <c r="O156" i="9"/>
  <c r="M156" i="9"/>
  <c r="K156" i="9"/>
  <c r="I156" i="9"/>
  <c r="O155" i="9"/>
  <c r="M155" i="9"/>
  <c r="K155" i="9"/>
  <c r="I155" i="9"/>
  <c r="O154" i="9"/>
  <c r="M154" i="9"/>
  <c r="K154" i="9"/>
  <c r="I154" i="9"/>
  <c r="O153" i="9"/>
  <c r="M153" i="9"/>
  <c r="K153" i="9"/>
  <c r="I153" i="9"/>
  <c r="O152" i="9"/>
  <c r="M152" i="9"/>
  <c r="K152" i="9"/>
  <c r="I152" i="9"/>
  <c r="O151" i="9"/>
  <c r="M151" i="9"/>
  <c r="K151" i="9"/>
  <c r="I151" i="9"/>
  <c r="O150" i="9"/>
  <c r="M150" i="9"/>
  <c r="K150" i="9"/>
  <c r="I150" i="9"/>
  <c r="O149" i="9"/>
  <c r="M149" i="9"/>
  <c r="K149" i="9"/>
  <c r="I149" i="9"/>
  <c r="O148" i="9"/>
  <c r="M148" i="9"/>
  <c r="K148" i="9"/>
  <c r="I148" i="9"/>
  <c r="O147" i="9"/>
  <c r="M147" i="9"/>
  <c r="K147" i="9"/>
  <c r="I147" i="9"/>
  <c r="O146" i="9"/>
  <c r="M146" i="9"/>
  <c r="K146" i="9"/>
  <c r="I146" i="9"/>
  <c r="O144" i="9"/>
  <c r="M144" i="9"/>
  <c r="K144" i="9"/>
  <c r="I144" i="9"/>
  <c r="O143" i="9"/>
  <c r="M143" i="9"/>
  <c r="K143" i="9"/>
  <c r="I143" i="9"/>
  <c r="O142" i="9"/>
  <c r="O19" i="9" s="1"/>
  <c r="M142" i="9"/>
  <c r="M19" i="9" s="1"/>
  <c r="K142" i="9"/>
  <c r="K19" i="9" s="1"/>
  <c r="I142" i="9"/>
  <c r="J19" i="9" s="1"/>
  <c r="O141" i="9"/>
  <c r="M141" i="9"/>
  <c r="K141" i="9"/>
  <c r="I141" i="9"/>
  <c r="O140" i="9"/>
  <c r="M140" i="9"/>
  <c r="K140" i="9"/>
  <c r="I140" i="9"/>
  <c r="O139" i="9"/>
  <c r="M139" i="9"/>
  <c r="K139" i="9"/>
  <c r="I139" i="9"/>
  <c r="O138" i="9"/>
  <c r="M138" i="9"/>
  <c r="K138" i="9"/>
  <c r="I138" i="9"/>
  <c r="O137" i="9"/>
  <c r="M137" i="9"/>
  <c r="K137" i="9"/>
  <c r="I137" i="9"/>
  <c r="O136" i="9"/>
  <c r="M136" i="9"/>
  <c r="K136" i="9"/>
  <c r="I136" i="9"/>
  <c r="O135" i="9"/>
  <c r="M135" i="9"/>
  <c r="K135" i="9"/>
  <c r="I135" i="9"/>
  <c r="O134" i="9"/>
  <c r="M134" i="9"/>
  <c r="K134" i="9"/>
  <c r="I134" i="9"/>
  <c r="O133" i="9"/>
  <c r="M133" i="9"/>
  <c r="K133" i="9"/>
  <c r="I133" i="9"/>
  <c r="O132" i="9"/>
  <c r="M132" i="9"/>
  <c r="K132" i="9"/>
  <c r="I132" i="9"/>
  <c r="O131" i="9"/>
  <c r="M131" i="9"/>
  <c r="K131" i="9"/>
  <c r="I131" i="9"/>
  <c r="O130" i="9"/>
  <c r="M130" i="9"/>
  <c r="K130" i="9"/>
  <c r="I130" i="9"/>
  <c r="O129" i="9"/>
  <c r="M129" i="9"/>
  <c r="K129" i="9"/>
  <c r="I129" i="9"/>
  <c r="O128" i="9"/>
  <c r="M128" i="9"/>
  <c r="K128" i="9"/>
  <c r="I128" i="9"/>
  <c r="O127" i="9"/>
  <c r="M127" i="9"/>
  <c r="K127" i="9"/>
  <c r="I127" i="9"/>
  <c r="O126" i="9"/>
  <c r="M126" i="9"/>
  <c r="K126" i="9"/>
  <c r="I126" i="9"/>
  <c r="O125" i="9"/>
  <c r="M125" i="9"/>
  <c r="K125" i="9"/>
  <c r="I125" i="9"/>
  <c r="O124" i="9"/>
  <c r="M124" i="9"/>
  <c r="K124" i="9"/>
  <c r="I124" i="9"/>
  <c r="O123" i="9"/>
  <c r="M123" i="9"/>
  <c r="K123" i="9"/>
  <c r="I123" i="9"/>
  <c r="O122" i="9"/>
  <c r="M122" i="9"/>
  <c r="K122" i="9"/>
  <c r="I122" i="9"/>
  <c r="O121" i="9"/>
  <c r="M121" i="9"/>
  <c r="K121" i="9"/>
  <c r="I121" i="9"/>
  <c r="O120" i="9"/>
  <c r="M120" i="9"/>
  <c r="K120" i="9"/>
  <c r="I120" i="9"/>
  <c r="O119" i="9"/>
  <c r="M119" i="9"/>
  <c r="K119" i="9"/>
  <c r="I119" i="9"/>
  <c r="O118" i="9"/>
  <c r="M118" i="9"/>
  <c r="K118" i="9"/>
  <c r="I118" i="9"/>
  <c r="O117" i="9"/>
  <c r="M117" i="9"/>
  <c r="K117" i="9"/>
  <c r="I117" i="9"/>
  <c r="O116" i="9"/>
  <c r="M116" i="9"/>
  <c r="K116" i="9"/>
  <c r="I116" i="9"/>
  <c r="O115" i="9"/>
  <c r="M115" i="9"/>
  <c r="K115" i="9"/>
  <c r="I115" i="9"/>
  <c r="O113" i="9"/>
  <c r="M113" i="9"/>
  <c r="K113" i="9"/>
  <c r="I113" i="9"/>
  <c r="O112" i="9"/>
  <c r="M112" i="9"/>
  <c r="K112" i="9"/>
  <c r="I112" i="9"/>
  <c r="O111" i="9"/>
  <c r="O18" i="9" s="1"/>
  <c r="M111" i="9"/>
  <c r="M18" i="9" s="1"/>
  <c r="K111" i="9"/>
  <c r="K18" i="9" s="1"/>
  <c r="I111" i="9"/>
  <c r="J18" i="9" s="1"/>
  <c r="O110" i="9"/>
  <c r="M110" i="9"/>
  <c r="K110" i="9"/>
  <c r="I110" i="9"/>
  <c r="O109" i="9"/>
  <c r="M109" i="9"/>
  <c r="K109" i="9"/>
  <c r="I109" i="9"/>
  <c r="O108" i="9"/>
  <c r="M108" i="9"/>
  <c r="K108" i="9"/>
  <c r="I108" i="9"/>
  <c r="O107" i="9"/>
  <c r="M107" i="9"/>
  <c r="K107" i="9"/>
  <c r="I107" i="9"/>
  <c r="O106" i="9"/>
  <c r="M106" i="9"/>
  <c r="K106" i="9"/>
  <c r="I106" i="9"/>
  <c r="O105" i="9"/>
  <c r="M105" i="9"/>
  <c r="K105" i="9"/>
  <c r="I105" i="9"/>
  <c r="O104" i="9"/>
  <c r="M104" i="9"/>
  <c r="K104" i="9"/>
  <c r="I104" i="9"/>
  <c r="O103" i="9"/>
  <c r="M103" i="9"/>
  <c r="K103" i="9"/>
  <c r="I103" i="9"/>
  <c r="O102" i="9"/>
  <c r="M102" i="9"/>
  <c r="K102" i="9"/>
  <c r="I102" i="9"/>
  <c r="O101" i="9"/>
  <c r="M101" i="9"/>
  <c r="K101" i="9"/>
  <c r="I101" i="9"/>
  <c r="O100" i="9"/>
  <c r="M100" i="9"/>
  <c r="K100" i="9"/>
  <c r="I100" i="9"/>
  <c r="O99" i="9"/>
  <c r="M99" i="9"/>
  <c r="K99" i="9"/>
  <c r="I99" i="9"/>
  <c r="O98" i="9"/>
  <c r="M98" i="9"/>
  <c r="K98" i="9"/>
  <c r="I98" i="9"/>
  <c r="O97" i="9"/>
  <c r="M97" i="9"/>
  <c r="K97" i="9"/>
  <c r="I97" i="9"/>
  <c r="O96" i="9"/>
  <c r="M96" i="9"/>
  <c r="K96" i="9"/>
  <c r="I96" i="9"/>
  <c r="O95" i="9"/>
  <c r="M95" i="9"/>
  <c r="K95" i="9"/>
  <c r="I95" i="9"/>
  <c r="O93" i="9"/>
  <c r="M93" i="9"/>
  <c r="K93" i="9"/>
  <c r="I93" i="9"/>
  <c r="O92" i="9"/>
  <c r="M92" i="9"/>
  <c r="K92" i="9"/>
  <c r="I92" i="9"/>
  <c r="O90" i="9"/>
  <c r="M90" i="9"/>
  <c r="K90" i="9"/>
  <c r="I90" i="9"/>
  <c r="O89" i="9"/>
  <c r="M89" i="9"/>
  <c r="K89" i="9"/>
  <c r="I89" i="9"/>
  <c r="O88" i="9"/>
  <c r="O16" i="9" s="1"/>
  <c r="M88" i="9"/>
  <c r="M16" i="9" s="1"/>
  <c r="K88" i="9"/>
  <c r="K16" i="9" s="1"/>
  <c r="I88" i="9"/>
  <c r="J16" i="9" s="1"/>
  <c r="O87" i="9"/>
  <c r="M87" i="9"/>
  <c r="K87" i="9"/>
  <c r="I87" i="9"/>
  <c r="O86" i="9"/>
  <c r="M86" i="9"/>
  <c r="K86" i="9"/>
  <c r="I86" i="9"/>
  <c r="O85" i="9"/>
  <c r="M85" i="9"/>
  <c r="K85" i="9"/>
  <c r="I85" i="9"/>
  <c r="O84" i="9"/>
  <c r="M84" i="9"/>
  <c r="K84" i="9"/>
  <c r="I84" i="9"/>
  <c r="O83" i="9"/>
  <c r="M83" i="9"/>
  <c r="K83" i="9"/>
  <c r="I83" i="9"/>
  <c r="O82" i="9"/>
  <c r="M82" i="9"/>
  <c r="K82" i="9"/>
  <c r="I82" i="9"/>
  <c r="O81" i="9"/>
  <c r="M81" i="9"/>
  <c r="K81" i="9"/>
  <c r="I81" i="9"/>
  <c r="O80" i="9"/>
  <c r="M80" i="9"/>
  <c r="K80" i="9"/>
  <c r="I80" i="9"/>
  <c r="M15" i="9"/>
  <c r="P50" i="9"/>
  <c r="O50" i="9"/>
  <c r="N50" i="9"/>
  <c r="M50" i="9"/>
  <c r="I45" i="9"/>
  <c r="N42" i="9"/>
  <c r="K42" i="9"/>
  <c r="G42" i="9"/>
  <c r="O41" i="9"/>
  <c r="L41" i="9"/>
  <c r="I41" i="9"/>
  <c r="O40" i="9"/>
  <c r="L40" i="9"/>
  <c r="I40" i="9"/>
  <c r="K39" i="9"/>
  <c r="G39" i="9"/>
  <c r="O24" i="9"/>
  <c r="P43" i="9" s="1"/>
  <c r="M24" i="9"/>
  <c r="M43" i="9" s="1"/>
  <c r="K24" i="9"/>
  <c r="J43" i="9" s="1"/>
  <c r="I43" i="9" s="1"/>
  <c r="J24" i="9"/>
  <c r="O15" i="9"/>
  <c r="K15" i="9"/>
  <c r="J15" i="9"/>
  <c r="O14" i="9"/>
  <c r="M14" i="9"/>
  <c r="K14" i="9"/>
  <c r="J14" i="9"/>
  <c r="Q448" i="11"/>
  <c r="P448" i="11"/>
  <c r="O448" i="11"/>
  <c r="N448" i="11"/>
  <c r="L448" i="11"/>
  <c r="O406" i="11"/>
  <c r="M406" i="11"/>
  <c r="K406" i="11"/>
  <c r="J406" i="11"/>
  <c r="O352" i="11"/>
  <c r="M352" i="11"/>
  <c r="K352" i="11"/>
  <c r="J352" i="11"/>
  <c r="O321" i="11"/>
  <c r="M321" i="11"/>
  <c r="K321" i="11"/>
  <c r="J321" i="11"/>
  <c r="O301" i="11"/>
  <c r="O300" i="11" s="1"/>
  <c r="M301" i="11"/>
  <c r="M300" i="11" s="1"/>
  <c r="K301" i="11"/>
  <c r="K300" i="11" s="1"/>
  <c r="J301" i="11"/>
  <c r="J300" i="11" s="1"/>
  <c r="O277" i="11"/>
  <c r="M277" i="11"/>
  <c r="K277" i="11"/>
  <c r="J277" i="11"/>
  <c r="O246" i="11"/>
  <c r="M246" i="11"/>
  <c r="K246" i="11"/>
  <c r="J246" i="11"/>
  <c r="O226" i="11"/>
  <c r="M226" i="11"/>
  <c r="K226" i="11"/>
  <c r="J226" i="11"/>
  <c r="O223" i="11"/>
  <c r="M223" i="11"/>
  <c r="K223" i="11"/>
  <c r="J223" i="11"/>
  <c r="M192" i="11"/>
  <c r="K192" i="11"/>
  <c r="O192" i="11"/>
  <c r="O188" i="11"/>
  <c r="O170" i="11" s="1"/>
  <c r="M188" i="11"/>
  <c r="M170" i="11" s="1"/>
  <c r="K188" i="11"/>
  <c r="K170" i="11" s="1"/>
  <c r="O167" i="11"/>
  <c r="M167" i="11"/>
  <c r="K167" i="11"/>
  <c r="J167" i="11"/>
  <c r="I167" i="11"/>
  <c r="O166" i="11"/>
  <c r="M166" i="11"/>
  <c r="K166" i="11"/>
  <c r="J166" i="11"/>
  <c r="I166" i="11"/>
  <c r="O165" i="11"/>
  <c r="M165" i="11"/>
  <c r="K165" i="11"/>
  <c r="J165" i="11"/>
  <c r="I165" i="11"/>
  <c r="O164" i="11"/>
  <c r="M164" i="11"/>
  <c r="K164" i="11"/>
  <c r="J164" i="11"/>
  <c r="I164" i="11"/>
  <c r="O163" i="11"/>
  <c r="M163" i="11"/>
  <c r="K163" i="11"/>
  <c r="J163" i="11"/>
  <c r="I163" i="11"/>
  <c r="O162" i="11"/>
  <c r="M162" i="11"/>
  <c r="K162" i="11"/>
  <c r="J162" i="11"/>
  <c r="I162" i="11"/>
  <c r="O161" i="11"/>
  <c r="M161" i="11"/>
  <c r="K161" i="11"/>
  <c r="J161" i="11"/>
  <c r="I161" i="11"/>
  <c r="O160" i="11"/>
  <c r="M160" i="11"/>
  <c r="K160" i="11"/>
  <c r="J160" i="11"/>
  <c r="I160" i="11"/>
  <c r="O159" i="11"/>
  <c r="M159" i="11"/>
  <c r="K159" i="11"/>
  <c r="J159" i="11"/>
  <c r="I159" i="11"/>
  <c r="O158" i="11"/>
  <c r="M158" i="11"/>
  <c r="K158" i="11"/>
  <c r="J158" i="11"/>
  <c r="I158" i="11"/>
  <c r="O157" i="11"/>
  <c r="M157" i="11"/>
  <c r="K157" i="11"/>
  <c r="J157" i="11"/>
  <c r="I157" i="11"/>
  <c r="O156" i="11"/>
  <c r="M156" i="11"/>
  <c r="K156" i="11"/>
  <c r="J156" i="11"/>
  <c r="I156" i="11"/>
  <c r="O155" i="11"/>
  <c r="M155" i="11"/>
  <c r="K155" i="11"/>
  <c r="J155" i="11"/>
  <c r="I155" i="11"/>
  <c r="O154" i="11"/>
  <c r="M154" i="11"/>
  <c r="K154" i="11"/>
  <c r="J154" i="11"/>
  <c r="I154" i="11"/>
  <c r="O153" i="11"/>
  <c r="M153" i="11"/>
  <c r="K153" i="11"/>
  <c r="J153" i="11"/>
  <c r="I153" i="11"/>
  <c r="O152" i="11"/>
  <c r="M152" i="11"/>
  <c r="K152" i="11"/>
  <c r="J152" i="11"/>
  <c r="I152" i="11"/>
  <c r="O151" i="11"/>
  <c r="M151" i="11"/>
  <c r="K151" i="11"/>
  <c r="J151" i="11"/>
  <c r="I151" i="11"/>
  <c r="O150" i="11"/>
  <c r="M150" i="11"/>
  <c r="K150" i="11"/>
  <c r="J150" i="11"/>
  <c r="I150" i="11"/>
  <c r="O149" i="11"/>
  <c r="M149" i="11"/>
  <c r="K149" i="11"/>
  <c r="J149" i="11"/>
  <c r="I149" i="11"/>
  <c r="O148" i="11"/>
  <c r="M148" i="11"/>
  <c r="K148" i="11"/>
  <c r="J148" i="11"/>
  <c r="I148" i="11"/>
  <c r="O146" i="11"/>
  <c r="M146" i="11"/>
  <c r="K146" i="11"/>
  <c r="J146" i="11"/>
  <c r="I146" i="11"/>
  <c r="O145" i="11"/>
  <c r="M145" i="11"/>
  <c r="K145" i="11"/>
  <c r="J145" i="11"/>
  <c r="I145" i="11"/>
  <c r="O144" i="11"/>
  <c r="M144" i="11"/>
  <c r="K144" i="11"/>
  <c r="J144" i="11"/>
  <c r="I144" i="11"/>
  <c r="O143" i="11"/>
  <c r="M143" i="11"/>
  <c r="K143" i="11"/>
  <c r="J143" i="11"/>
  <c r="I143" i="11"/>
  <c r="O142" i="11"/>
  <c r="M142" i="11"/>
  <c r="K142" i="11"/>
  <c r="J142" i="11"/>
  <c r="I142" i="11"/>
  <c r="O141" i="11"/>
  <c r="M141" i="11"/>
  <c r="K141" i="11"/>
  <c r="J141" i="11"/>
  <c r="I141" i="11"/>
  <c r="O140" i="11"/>
  <c r="M140" i="11"/>
  <c r="K140" i="11"/>
  <c r="J140" i="11"/>
  <c r="I140" i="11"/>
  <c r="O139" i="11"/>
  <c r="M139" i="11"/>
  <c r="K139" i="11"/>
  <c r="J139" i="11"/>
  <c r="I139" i="11"/>
  <c r="O138" i="11"/>
  <c r="M138" i="11"/>
  <c r="K138" i="11"/>
  <c r="J138" i="11"/>
  <c r="I138" i="11"/>
  <c r="O137" i="11"/>
  <c r="M137" i="11"/>
  <c r="K137" i="11"/>
  <c r="J137" i="11"/>
  <c r="I137" i="11"/>
  <c r="O136" i="11"/>
  <c r="M136" i="11"/>
  <c r="K136" i="11"/>
  <c r="J136" i="11"/>
  <c r="I136" i="11"/>
  <c r="O135" i="11"/>
  <c r="M135" i="11"/>
  <c r="K135" i="11"/>
  <c r="J135" i="11"/>
  <c r="I135" i="11"/>
  <c r="O134" i="11"/>
  <c r="M134" i="11"/>
  <c r="K134" i="11"/>
  <c r="J134" i="11"/>
  <c r="I134" i="11"/>
  <c r="O133" i="11"/>
  <c r="M133" i="11"/>
  <c r="K133" i="11"/>
  <c r="J133" i="11"/>
  <c r="I133" i="11"/>
  <c r="O132" i="11"/>
  <c r="M132" i="11"/>
  <c r="K132" i="11"/>
  <c r="J132" i="11"/>
  <c r="I132" i="11"/>
  <c r="O131" i="11"/>
  <c r="M131" i="11"/>
  <c r="K131" i="11"/>
  <c r="J131" i="11"/>
  <c r="I131" i="11"/>
  <c r="O130" i="11"/>
  <c r="M130" i="11"/>
  <c r="K130" i="11"/>
  <c r="J130" i="11"/>
  <c r="I130" i="11"/>
  <c r="O129" i="11"/>
  <c r="M129" i="11"/>
  <c r="K129" i="11"/>
  <c r="J129" i="11"/>
  <c r="I129" i="11"/>
  <c r="O128" i="11"/>
  <c r="M128" i="11"/>
  <c r="K128" i="11"/>
  <c r="J128" i="11"/>
  <c r="I128" i="11"/>
  <c r="O127" i="11"/>
  <c r="M127" i="11"/>
  <c r="K127" i="11"/>
  <c r="J127" i="11"/>
  <c r="I127" i="11"/>
  <c r="O126" i="11"/>
  <c r="M126" i="11"/>
  <c r="K126" i="11"/>
  <c r="J126" i="11"/>
  <c r="I126" i="11"/>
  <c r="O125" i="11"/>
  <c r="M125" i="11"/>
  <c r="K125" i="11"/>
  <c r="J125" i="11"/>
  <c r="I125" i="11"/>
  <c r="O124" i="11"/>
  <c r="M124" i="11"/>
  <c r="K124" i="11"/>
  <c r="J124" i="11"/>
  <c r="I124" i="11"/>
  <c r="O123" i="11"/>
  <c r="M123" i="11"/>
  <c r="K123" i="11"/>
  <c r="J123" i="11"/>
  <c r="I123" i="11"/>
  <c r="O122" i="11"/>
  <c r="M122" i="11"/>
  <c r="K122" i="11"/>
  <c r="J122" i="11"/>
  <c r="I122" i="11"/>
  <c r="O121" i="11"/>
  <c r="M121" i="11"/>
  <c r="K121" i="11"/>
  <c r="J121" i="11"/>
  <c r="I121" i="11"/>
  <c r="O120" i="11"/>
  <c r="M120" i="11"/>
  <c r="K120" i="11"/>
  <c r="J120" i="11"/>
  <c r="I120" i="11"/>
  <c r="O119" i="11"/>
  <c r="M119" i="11"/>
  <c r="K119" i="11"/>
  <c r="J119" i="11"/>
  <c r="I119" i="11"/>
  <c r="O118" i="11"/>
  <c r="M118" i="11"/>
  <c r="K118" i="11"/>
  <c r="J118" i="11"/>
  <c r="I118" i="11"/>
  <c r="O117" i="11"/>
  <c r="M117" i="11"/>
  <c r="K117" i="11"/>
  <c r="J117" i="11"/>
  <c r="I117" i="11"/>
  <c r="O115" i="11"/>
  <c r="M115" i="11"/>
  <c r="K115" i="11"/>
  <c r="J115" i="11"/>
  <c r="I115" i="11"/>
  <c r="O114" i="11"/>
  <c r="M114" i="11"/>
  <c r="K114" i="11"/>
  <c r="J114" i="11"/>
  <c r="I114" i="11"/>
  <c r="O113" i="11"/>
  <c r="M113" i="11"/>
  <c r="K113" i="11"/>
  <c r="J113" i="11"/>
  <c r="I113" i="11"/>
  <c r="O112" i="11"/>
  <c r="M112" i="11"/>
  <c r="K112" i="11"/>
  <c r="J112" i="11"/>
  <c r="I112" i="11"/>
  <c r="O111" i="11"/>
  <c r="M111" i="11"/>
  <c r="K111" i="11"/>
  <c r="J111" i="11"/>
  <c r="I111" i="11"/>
  <c r="O110" i="11"/>
  <c r="M110" i="11"/>
  <c r="K110" i="11"/>
  <c r="J110" i="11"/>
  <c r="I110" i="11"/>
  <c r="O109" i="11"/>
  <c r="M109" i="11"/>
  <c r="K109" i="11"/>
  <c r="J109" i="11"/>
  <c r="I109" i="11"/>
  <c r="O108" i="11"/>
  <c r="M108" i="11"/>
  <c r="K108" i="11"/>
  <c r="J108" i="11"/>
  <c r="I108" i="11"/>
  <c r="O107" i="11"/>
  <c r="M107" i="11"/>
  <c r="K107" i="11"/>
  <c r="J107" i="11"/>
  <c r="I107" i="11"/>
  <c r="O106" i="11"/>
  <c r="M106" i="11"/>
  <c r="K106" i="11"/>
  <c r="J106" i="11"/>
  <c r="I106" i="11"/>
  <c r="O105" i="11"/>
  <c r="M105" i="11"/>
  <c r="K105" i="11"/>
  <c r="J105" i="11"/>
  <c r="I105" i="11"/>
  <c r="O104" i="11"/>
  <c r="M104" i="11"/>
  <c r="K104" i="11"/>
  <c r="J104" i="11"/>
  <c r="I104" i="11"/>
  <c r="O103" i="11"/>
  <c r="M103" i="11"/>
  <c r="K103" i="11"/>
  <c r="J103" i="11"/>
  <c r="I103" i="11"/>
  <c r="O102" i="11"/>
  <c r="M102" i="11"/>
  <c r="K102" i="11"/>
  <c r="J102" i="11"/>
  <c r="I102" i="11"/>
  <c r="O101" i="11"/>
  <c r="M101" i="11"/>
  <c r="K101" i="11"/>
  <c r="J101" i="11"/>
  <c r="I101" i="11"/>
  <c r="O100" i="11"/>
  <c r="M100" i="11"/>
  <c r="K100" i="11"/>
  <c r="J100" i="11"/>
  <c r="I100" i="11"/>
  <c r="O99" i="11"/>
  <c r="M99" i="11"/>
  <c r="K99" i="11"/>
  <c r="J99" i="11"/>
  <c r="I99" i="11"/>
  <c r="O98" i="11"/>
  <c r="M98" i="11"/>
  <c r="K98" i="11"/>
  <c r="J98" i="11"/>
  <c r="I98" i="11"/>
  <c r="O97" i="11"/>
  <c r="M97" i="11"/>
  <c r="K97" i="11"/>
  <c r="J97" i="11"/>
  <c r="I97" i="11"/>
  <c r="O95" i="11"/>
  <c r="M95" i="11"/>
  <c r="K95" i="11"/>
  <c r="J95" i="11"/>
  <c r="I95" i="11"/>
  <c r="O94" i="11"/>
  <c r="M94" i="11"/>
  <c r="K94" i="11"/>
  <c r="J94" i="11"/>
  <c r="I94" i="11"/>
  <c r="O92" i="11"/>
  <c r="M92" i="11"/>
  <c r="K92" i="11"/>
  <c r="J92" i="11"/>
  <c r="I92" i="11"/>
  <c r="O91" i="11"/>
  <c r="M91" i="11"/>
  <c r="K91" i="11"/>
  <c r="J91" i="11"/>
  <c r="I91" i="11"/>
  <c r="O90" i="11"/>
  <c r="M90" i="11"/>
  <c r="K90" i="11"/>
  <c r="J90" i="11"/>
  <c r="I90" i="11"/>
  <c r="O89" i="11"/>
  <c r="M89" i="11"/>
  <c r="K89" i="11"/>
  <c r="J89" i="11"/>
  <c r="I89" i="11"/>
  <c r="O88" i="11"/>
  <c r="M88" i="11"/>
  <c r="K88" i="11"/>
  <c r="J88" i="11"/>
  <c r="I88" i="11"/>
  <c r="O87" i="11"/>
  <c r="M87" i="11"/>
  <c r="K87" i="11"/>
  <c r="J87" i="11"/>
  <c r="I87" i="11"/>
  <c r="O86" i="11"/>
  <c r="M86" i="11"/>
  <c r="K86" i="11"/>
  <c r="J86" i="11"/>
  <c r="I86" i="11"/>
  <c r="O85" i="11"/>
  <c r="M85" i="11"/>
  <c r="K85" i="11"/>
  <c r="J85" i="11"/>
  <c r="I85" i="11"/>
  <c r="O84" i="11"/>
  <c r="M84" i="11"/>
  <c r="K84" i="11"/>
  <c r="J84" i="11"/>
  <c r="I84" i="11"/>
  <c r="O83" i="11"/>
  <c r="M83" i="11"/>
  <c r="K83" i="11"/>
  <c r="J83" i="11"/>
  <c r="I83" i="11"/>
  <c r="O82" i="11"/>
  <c r="M82" i="11"/>
  <c r="K82" i="11"/>
  <c r="J82" i="11"/>
  <c r="I82" i="11"/>
  <c r="O16" i="11"/>
  <c r="K15" i="11"/>
  <c r="P51" i="11"/>
  <c r="O51" i="11"/>
  <c r="N51" i="11"/>
  <c r="M51" i="11"/>
  <c r="I46" i="11"/>
  <c r="N43" i="11"/>
  <c r="K43" i="11"/>
  <c r="G43" i="11"/>
  <c r="O42" i="11"/>
  <c r="L42" i="11"/>
  <c r="I42" i="11"/>
  <c r="O41" i="11"/>
  <c r="L41" i="11"/>
  <c r="I41" i="11"/>
  <c r="K40" i="11"/>
  <c r="G40" i="11"/>
  <c r="O25" i="11"/>
  <c r="P44" i="11" s="1"/>
  <c r="M25" i="11"/>
  <c r="M44" i="11" s="1"/>
  <c r="K25" i="11"/>
  <c r="J44" i="11" s="1"/>
  <c r="J25" i="11"/>
  <c r="J16" i="11"/>
  <c r="N75" i="2" l="1"/>
  <c r="N74" i="2"/>
  <c r="S35" i="13"/>
  <c r="K35" i="13"/>
  <c r="P35" i="13" s="1"/>
  <c r="Q35" i="13"/>
  <c r="K91" i="9"/>
  <c r="K17" i="9" s="1"/>
  <c r="K13" i="9" s="1"/>
  <c r="K12" i="9" s="1"/>
  <c r="K32" i="9" s="1"/>
  <c r="K145" i="9"/>
  <c r="O95" i="2"/>
  <c r="O242" i="1"/>
  <c r="O241" i="1" s="1"/>
  <c r="M242" i="1"/>
  <c r="M241" i="1" s="1"/>
  <c r="J146" i="2"/>
  <c r="J115" i="2"/>
  <c r="M93" i="11"/>
  <c r="M17" i="11" s="1"/>
  <c r="L450" i="2"/>
  <c r="K18" i="12"/>
  <c r="M145" i="9"/>
  <c r="O297" i="9"/>
  <c r="O296" i="9" s="1"/>
  <c r="O114" i="9"/>
  <c r="J242" i="1"/>
  <c r="J241" i="1" s="1"/>
  <c r="J243" i="10"/>
  <c r="J242" i="10" s="1"/>
  <c r="O36" i="1"/>
  <c r="K93" i="11"/>
  <c r="K17" i="11" s="1"/>
  <c r="I36" i="1"/>
  <c r="M39" i="1"/>
  <c r="O93" i="11"/>
  <c r="O17" i="11" s="1"/>
  <c r="J297" i="9"/>
  <c r="J296" i="9" s="1"/>
  <c r="M92" i="2"/>
  <c r="M17" i="2" s="1"/>
  <c r="M13" i="2" s="1"/>
  <c r="M12" i="2" s="1"/>
  <c r="M32" i="2" s="1"/>
  <c r="M44" i="2" s="1"/>
  <c r="L44" i="2" s="1"/>
  <c r="M95" i="2"/>
  <c r="M243" i="10"/>
  <c r="M242" i="10" s="1"/>
  <c r="M297" i="9"/>
  <c r="M296" i="9" s="1"/>
  <c r="J246" i="8"/>
  <c r="J245" i="8" s="1"/>
  <c r="K246" i="8"/>
  <c r="K245" i="8" s="1"/>
  <c r="M246" i="8"/>
  <c r="M245" i="8" s="1"/>
  <c r="O116" i="11"/>
  <c r="O19" i="11" s="1"/>
  <c r="M94" i="9"/>
  <c r="M115" i="2"/>
  <c r="K146" i="2"/>
  <c r="K116" i="11"/>
  <c r="K19" i="11" s="1"/>
  <c r="O115" i="2"/>
  <c r="M146" i="2"/>
  <c r="K96" i="11"/>
  <c r="K18" i="11" s="1"/>
  <c r="G92" i="2"/>
  <c r="J298" i="2"/>
  <c r="J297" i="2" s="1"/>
  <c r="I92" i="2"/>
  <c r="K298" i="2"/>
  <c r="K297" i="2" s="1"/>
  <c r="J299" i="11"/>
  <c r="J298" i="11" s="1"/>
  <c r="M91" i="9"/>
  <c r="M17" i="9" s="1"/>
  <c r="M13" i="9" s="1"/>
  <c r="M12" i="9" s="1"/>
  <c r="M32" i="9" s="1"/>
  <c r="M44" i="9" s="1"/>
  <c r="L44" i="9" s="1"/>
  <c r="M298" i="2"/>
  <c r="M297" i="2" s="1"/>
  <c r="O59" i="1"/>
  <c r="M147" i="11"/>
  <c r="M20" i="11" s="1"/>
  <c r="K299" i="11"/>
  <c r="K298" i="11" s="1"/>
  <c r="O91" i="9"/>
  <c r="O17" i="9" s="1"/>
  <c r="M114" i="9"/>
  <c r="O298" i="2"/>
  <c r="O297" i="2" s="1"/>
  <c r="H39" i="1"/>
  <c r="K297" i="9"/>
  <c r="K296" i="9" s="1"/>
  <c r="K36" i="1"/>
  <c r="O246" i="8"/>
  <c r="O245" i="8" s="1"/>
  <c r="I93" i="11"/>
  <c r="J17" i="11" s="1"/>
  <c r="K94" i="9"/>
  <c r="I114" i="9"/>
  <c r="O243" i="10"/>
  <c r="O242" i="10" s="1"/>
  <c r="K114" i="9"/>
  <c r="I147" i="11"/>
  <c r="J20" i="11" s="1"/>
  <c r="I60" i="10"/>
  <c r="O145" i="9"/>
  <c r="K147" i="11"/>
  <c r="K20" i="11" s="1"/>
  <c r="I145" i="9"/>
  <c r="O147" i="11"/>
  <c r="O20" i="11" s="1"/>
  <c r="M299" i="11"/>
  <c r="M298" i="11" s="1"/>
  <c r="O94" i="9"/>
  <c r="O90" i="1"/>
  <c r="O299" i="11"/>
  <c r="O298" i="11" s="1"/>
  <c r="I94" i="9"/>
  <c r="G36" i="1"/>
  <c r="K243" i="10"/>
  <c r="K242" i="10" s="1"/>
  <c r="M96" i="11"/>
  <c r="M18" i="11" s="1"/>
  <c r="M116" i="11"/>
  <c r="M19" i="11" s="1"/>
  <c r="I91" i="9"/>
  <c r="J17" i="9" s="1"/>
  <c r="J13" i="9" s="1"/>
  <c r="J12" i="9" s="1"/>
  <c r="J32" i="9" s="1"/>
  <c r="J23" i="9" s="1"/>
  <c r="J93" i="11"/>
  <c r="O96" i="11"/>
  <c r="O18" i="11" s="1"/>
  <c r="O92" i="2"/>
  <c r="O17" i="2" s="1"/>
  <c r="O13" i="2" s="1"/>
  <c r="O12" i="2" s="1"/>
  <c r="O32" i="2" s="1"/>
  <c r="K115" i="2"/>
  <c r="K90" i="1"/>
  <c r="J95" i="2"/>
  <c r="I116" i="11"/>
  <c r="J19" i="11" s="1"/>
  <c r="H90" i="1"/>
  <c r="J116" i="11"/>
  <c r="O146" i="2"/>
  <c r="J90" i="1"/>
  <c r="K39" i="1"/>
  <c r="H59" i="1"/>
  <c r="O40" i="10"/>
  <c r="M90" i="1"/>
  <c r="O39" i="1"/>
  <c r="J59" i="1"/>
  <c r="M91" i="10"/>
  <c r="I96" i="11"/>
  <c r="J18" i="11" s="1"/>
  <c r="M59" i="1"/>
  <c r="J96" i="11"/>
  <c r="J147" i="11"/>
  <c r="J167" i="9"/>
  <c r="J166" i="9" s="1"/>
  <c r="J37" i="10"/>
  <c r="J40" i="10"/>
  <c r="I40" i="10"/>
  <c r="H91" i="10"/>
  <c r="J91" i="10"/>
  <c r="M167" i="9"/>
  <c r="M166" i="9" s="1"/>
  <c r="K167" i="9"/>
  <c r="K166" i="9" s="1"/>
  <c r="K16" i="12" s="1"/>
  <c r="G41" i="8"/>
  <c r="K169" i="11"/>
  <c r="K449" i="11" s="1"/>
  <c r="O169" i="11"/>
  <c r="O168" i="11" s="1"/>
  <c r="O13" i="9"/>
  <c r="O12" i="9" s="1"/>
  <c r="O32" i="9" s="1"/>
  <c r="P44" i="9" s="1"/>
  <c r="O44" i="9" s="1"/>
  <c r="J169" i="11"/>
  <c r="J168" i="11" s="1"/>
  <c r="I169" i="11"/>
  <c r="I168" i="11" s="1"/>
  <c r="M169" i="11"/>
  <c r="M168" i="11" s="1"/>
  <c r="M168" i="2"/>
  <c r="M167" i="2" s="1"/>
  <c r="K112" i="1"/>
  <c r="K111" i="1" s="1"/>
  <c r="J112" i="1"/>
  <c r="J111" i="1" s="1"/>
  <c r="G21" i="12"/>
  <c r="J64" i="8"/>
  <c r="K95" i="8"/>
  <c r="O95" i="8"/>
  <c r="H95" i="8"/>
  <c r="M95" i="8"/>
  <c r="K44" i="8"/>
  <c r="J44" i="8"/>
  <c r="H64" i="8"/>
  <c r="M64" i="8"/>
  <c r="O64" i="8"/>
  <c r="I41" i="8"/>
  <c r="K41" i="8"/>
  <c r="O41" i="8"/>
  <c r="J41" i="8"/>
  <c r="O113" i="10"/>
  <c r="O112" i="10" s="1"/>
  <c r="U22" i="10" s="1"/>
  <c r="K113" i="10"/>
  <c r="I113" i="10"/>
  <c r="I112" i="10" s="1"/>
  <c r="G19" i="12" s="1"/>
  <c r="H37" i="10"/>
  <c r="M37" i="10"/>
  <c r="K60" i="10"/>
  <c r="O60" i="10"/>
  <c r="G37" i="10"/>
  <c r="K37" i="10"/>
  <c r="K40" i="10"/>
  <c r="J60" i="10"/>
  <c r="I91" i="10"/>
  <c r="O91" i="10"/>
  <c r="M113" i="10"/>
  <c r="M112" i="10" s="1"/>
  <c r="T22" i="10" s="1"/>
  <c r="K95" i="2"/>
  <c r="N446" i="2"/>
  <c r="O167" i="9"/>
  <c r="O166" i="9" s="1"/>
  <c r="K92" i="2"/>
  <c r="K17" i="2" s="1"/>
  <c r="K13" i="2" s="1"/>
  <c r="K12" i="2" s="1"/>
  <c r="K32" i="2" s="1"/>
  <c r="K23" i="2" s="1"/>
  <c r="J39" i="2" s="1"/>
  <c r="I39" i="2" s="1"/>
  <c r="I37" i="10"/>
  <c r="O37" i="10"/>
  <c r="H60" i="10"/>
  <c r="M60" i="10"/>
  <c r="K91" i="10"/>
  <c r="J113" i="10"/>
  <c r="J112" i="10" s="1"/>
  <c r="J95" i="8"/>
  <c r="O112" i="1"/>
  <c r="O111" i="1" s="1"/>
  <c r="J92" i="2"/>
  <c r="J17" i="2" s="1"/>
  <c r="J13" i="2" s="1"/>
  <c r="J12" i="2" s="1"/>
  <c r="J32" i="2" s="1"/>
  <c r="J23" i="2" s="1"/>
  <c r="H40" i="10"/>
  <c r="M40" i="10"/>
  <c r="H41" i="8"/>
  <c r="M41" i="8"/>
  <c r="H44" i="8"/>
  <c r="M44" i="8"/>
  <c r="O44" i="8"/>
  <c r="K64" i="8"/>
  <c r="H36" i="1"/>
  <c r="J36" i="1"/>
  <c r="M36" i="1"/>
  <c r="J39" i="1"/>
  <c r="K59" i="1"/>
  <c r="M112" i="1"/>
  <c r="M111" i="1" s="1"/>
  <c r="O20" i="1" s="1"/>
  <c r="J15" i="11"/>
  <c r="K16" i="11"/>
  <c r="L43" i="9"/>
  <c r="I167" i="9"/>
  <c r="I166" i="9" s="1"/>
  <c r="G15" i="12" s="1"/>
  <c r="L43" i="2"/>
  <c r="O44" i="11"/>
  <c r="O43" i="9"/>
  <c r="O43" i="2"/>
  <c r="O15" i="11"/>
  <c r="I44" i="11"/>
  <c r="L44" i="11"/>
  <c r="P447" i="2"/>
  <c r="P446" i="2" s="1"/>
  <c r="O446" i="2"/>
  <c r="O167" i="2"/>
  <c r="O75" i="2" l="1"/>
  <c r="O74" i="2"/>
  <c r="N19" i="1"/>
  <c r="N20" i="1"/>
  <c r="P19" i="1"/>
  <c r="P20" i="1"/>
  <c r="T20" i="10"/>
  <c r="T23" i="10"/>
  <c r="P74" i="2"/>
  <c r="P75" i="2"/>
  <c r="U25" i="10"/>
  <c r="U20" i="10"/>
  <c r="U23" i="10"/>
  <c r="K17" i="12"/>
  <c r="O18" i="12"/>
  <c r="P18" i="12"/>
  <c r="O16" i="12"/>
  <c r="P16" i="12"/>
  <c r="O35" i="13"/>
  <c r="O19" i="1"/>
  <c r="K112" i="10"/>
  <c r="S22" i="10" s="1"/>
  <c r="T25" i="10" s="1"/>
  <c r="O21" i="10"/>
  <c r="P21" i="10"/>
  <c r="N450" i="2"/>
  <c r="K25" i="12"/>
  <c r="O76" i="11"/>
  <c r="O77" i="11"/>
  <c r="M18" i="12"/>
  <c r="N18" i="12"/>
  <c r="M23" i="2"/>
  <c r="M39" i="2" s="1"/>
  <c r="L39" i="2" s="1"/>
  <c r="L452" i="2"/>
  <c r="K28" i="13"/>
  <c r="P28" i="13" s="1"/>
  <c r="K14" i="11"/>
  <c r="K13" i="11" s="1"/>
  <c r="K33" i="11" s="1"/>
  <c r="J45" i="11" s="1"/>
  <c r="J44" i="2"/>
  <c r="J42" i="2" s="1"/>
  <c r="I42" i="2" s="1"/>
  <c r="P450" i="2"/>
  <c r="N452" i="2"/>
  <c r="N74" i="9"/>
  <c r="N75" i="9"/>
  <c r="Q18" i="12"/>
  <c r="Q17" i="12" s="1"/>
  <c r="P74" i="9"/>
  <c r="P75" i="9"/>
  <c r="O75" i="9"/>
  <c r="O74" i="9"/>
  <c r="P77" i="11"/>
  <c r="P76" i="11"/>
  <c r="N21" i="12"/>
  <c r="O23" i="2"/>
  <c r="P39" i="2" s="1"/>
  <c r="P44" i="2"/>
  <c r="O44" i="2" s="1"/>
  <c r="O14" i="11"/>
  <c r="O13" i="11" s="1"/>
  <c r="O33" i="11" s="1"/>
  <c r="O24" i="11" s="1"/>
  <c r="P40" i="11" s="1"/>
  <c r="J14" i="11"/>
  <c r="J13" i="11" s="1"/>
  <c r="J33" i="11" s="1"/>
  <c r="J24" i="11" s="1"/>
  <c r="O23" i="9"/>
  <c r="P39" i="9" s="1"/>
  <c r="K168" i="11"/>
  <c r="G13" i="12"/>
  <c r="J44" i="9"/>
  <c r="I44" i="9" s="1"/>
  <c r="K23" i="9"/>
  <c r="J39" i="9" s="1"/>
  <c r="I39" i="9" s="1"/>
  <c r="S25" i="12"/>
  <c r="S24" i="12" s="1"/>
  <c r="Q20" i="12"/>
  <c r="Q19" i="12" s="1"/>
  <c r="S20" i="12"/>
  <c r="S19" i="12" s="1"/>
  <c r="Q16" i="12"/>
  <c r="Q15" i="12" s="1"/>
  <c r="Q14" i="12"/>
  <c r="Q13" i="12" s="1"/>
  <c r="Q25" i="12"/>
  <c r="Q24" i="12" s="1"/>
  <c r="M23" i="9"/>
  <c r="M39" i="9" s="1"/>
  <c r="L39" i="9" s="1"/>
  <c r="S16" i="12"/>
  <c r="S14" i="12"/>
  <c r="S13" i="12" s="1"/>
  <c r="M35" i="13"/>
  <c r="N35" i="13"/>
  <c r="S28" i="13"/>
  <c r="Q28" i="13"/>
  <c r="R32" i="13" s="1"/>
  <c r="S18" i="12"/>
  <c r="S17" i="12" s="1"/>
  <c r="M17" i="12"/>
  <c r="M42" i="2"/>
  <c r="L42" i="2" s="1"/>
  <c r="M15" i="11"/>
  <c r="M16" i="11"/>
  <c r="P42" i="9"/>
  <c r="O42" i="9" s="1"/>
  <c r="M42" i="9"/>
  <c r="L42" i="9" s="1"/>
  <c r="S20" i="10" l="1"/>
  <c r="S23" i="10"/>
  <c r="N25" i="12"/>
  <c r="O25" i="12"/>
  <c r="P25" i="12"/>
  <c r="N17" i="12"/>
  <c r="P17" i="12"/>
  <c r="O17" i="12"/>
  <c r="T32" i="13"/>
  <c r="T30" i="13"/>
  <c r="O28" i="13"/>
  <c r="T35" i="13"/>
  <c r="N21" i="10"/>
  <c r="K20" i="12"/>
  <c r="K24" i="11"/>
  <c r="J40" i="11" s="1"/>
  <c r="I40" i="11" s="1"/>
  <c r="I44" i="2"/>
  <c r="K14" i="12"/>
  <c r="N77" i="11"/>
  <c r="N76" i="11"/>
  <c r="J42" i="9"/>
  <c r="I42" i="9" s="1"/>
  <c r="L33" i="13"/>
  <c r="L30" i="13"/>
  <c r="L35" i="13"/>
  <c r="L37" i="13"/>
  <c r="K40" i="13"/>
  <c r="L39" i="13"/>
  <c r="L32" i="13"/>
  <c r="L36" i="13"/>
  <c r="M28" i="13"/>
  <c r="K44" i="13"/>
  <c r="K42" i="13" s="1"/>
  <c r="K41" i="13" s="1"/>
  <c r="N28" i="13"/>
  <c r="S15" i="12"/>
  <c r="S10" i="12" s="1"/>
  <c r="T34" i="12" s="1"/>
  <c r="M23" i="12"/>
  <c r="M16" i="12"/>
  <c r="P45" i="11"/>
  <c r="P43" i="11" s="1"/>
  <c r="O43" i="11" s="1"/>
  <c r="R35" i="13"/>
  <c r="P42" i="2"/>
  <c r="O42" i="2" s="1"/>
  <c r="P452" i="2"/>
  <c r="N23" i="12"/>
  <c r="M25" i="12"/>
  <c r="K24" i="12"/>
  <c r="N16" i="12"/>
  <c r="K15" i="12"/>
  <c r="T33" i="13"/>
  <c r="R30" i="13"/>
  <c r="Q10" i="12"/>
  <c r="R34" i="12" s="1"/>
  <c r="T37" i="13"/>
  <c r="T39" i="13"/>
  <c r="T36" i="13"/>
  <c r="S40" i="13"/>
  <c r="Q40" i="13"/>
  <c r="R37" i="13"/>
  <c r="R39" i="13"/>
  <c r="R36" i="13"/>
  <c r="R33" i="13"/>
  <c r="M21" i="12"/>
  <c r="M14" i="11"/>
  <c r="M13" i="11" s="1"/>
  <c r="M33" i="11" s="1"/>
  <c r="M45" i="11" s="1"/>
  <c r="I45" i="11"/>
  <c r="J43" i="11"/>
  <c r="I43" i="11" s="1"/>
  <c r="N24" i="12" l="1"/>
  <c r="P24" i="12"/>
  <c r="O24" i="12"/>
  <c r="N20" i="12"/>
  <c r="O20" i="12"/>
  <c r="P20" i="12"/>
  <c r="M20" i="12"/>
  <c r="O15" i="12"/>
  <c r="P15" i="12"/>
  <c r="N14" i="12"/>
  <c r="P14" i="12"/>
  <c r="O14" i="12"/>
  <c r="K19" i="12"/>
  <c r="M40" i="13"/>
  <c r="O40" i="13"/>
  <c r="Q43" i="13"/>
  <c r="Q44" i="13" s="1"/>
  <c r="Q42" i="13" s="1"/>
  <c r="Q41" i="13" s="1"/>
  <c r="M44" i="13"/>
  <c r="M42" i="13" s="1"/>
  <c r="M41" i="13" s="1"/>
  <c r="L28" i="13"/>
  <c r="R16" i="12"/>
  <c r="R35" i="12"/>
  <c r="R36" i="12"/>
  <c r="T35" i="12"/>
  <c r="T36" i="12"/>
  <c r="M24" i="12"/>
  <c r="O45" i="11"/>
  <c r="T16" i="12"/>
  <c r="K13" i="12"/>
  <c r="M14" i="12"/>
  <c r="M24" i="11"/>
  <c r="M40" i="11" s="1"/>
  <c r="L40" i="11" s="1"/>
  <c r="N15" i="12"/>
  <c r="M15" i="12"/>
  <c r="R28" i="13"/>
  <c r="T14" i="12"/>
  <c r="T13" i="12" s="1"/>
  <c r="T33" i="12"/>
  <c r="T32" i="12" s="1"/>
  <c r="T29" i="12"/>
  <c r="T28" i="12" s="1"/>
  <c r="T20" i="12"/>
  <c r="R18" i="12"/>
  <c r="R17" i="12" s="1"/>
  <c r="R23" i="12"/>
  <c r="R21" i="12" s="1"/>
  <c r="R33" i="12"/>
  <c r="R32" i="12" s="1"/>
  <c r="Q8" i="12"/>
  <c r="R27" i="12" s="1"/>
  <c r="R14" i="12"/>
  <c r="R13" i="12" s="1"/>
  <c r="R29" i="12"/>
  <c r="R28" i="12" s="1"/>
  <c r="R12" i="12"/>
  <c r="R11" i="12" s="1"/>
  <c r="R25" i="12"/>
  <c r="R24" i="12" s="1"/>
  <c r="R20" i="12"/>
  <c r="R19" i="12" s="1"/>
  <c r="T12" i="12"/>
  <c r="T11" i="12" s="1"/>
  <c r="S8" i="12"/>
  <c r="T18" i="12"/>
  <c r="T25" i="12"/>
  <c r="T24" i="12" s="1"/>
  <c r="T17" i="12"/>
  <c r="T19" i="12"/>
  <c r="T23" i="12"/>
  <c r="T21" i="12" s="1"/>
  <c r="L45" i="11"/>
  <c r="M43" i="11"/>
  <c r="L43" i="11" s="1"/>
  <c r="I384" i="18"/>
  <c r="I383" i="18" s="1"/>
  <c r="I113" i="18" s="1"/>
  <c r="I112" i="18" s="1"/>
  <c r="N19" i="12" l="1"/>
  <c r="O19" i="12"/>
  <c r="P19" i="12"/>
  <c r="M19" i="12"/>
  <c r="K10" i="12"/>
  <c r="L33" i="12" s="1"/>
  <c r="L32" i="12" s="1"/>
  <c r="O13" i="12"/>
  <c r="P13" i="12"/>
  <c r="P10" i="12"/>
  <c r="O10" i="12"/>
  <c r="T27" i="12"/>
  <c r="T26" i="12" s="1"/>
  <c r="S43" i="13"/>
  <c r="S44" i="13" s="1"/>
  <c r="S42" i="13" s="1"/>
  <c r="S41" i="13" s="1"/>
  <c r="N13" i="12"/>
  <c r="M13" i="12"/>
  <c r="T31" i="12"/>
  <c r="T30" i="12" s="1"/>
  <c r="G30" i="12"/>
  <c r="N31" i="12"/>
  <c r="M31" i="12"/>
  <c r="T15" i="12"/>
  <c r="R26" i="12"/>
  <c r="R15" i="12"/>
  <c r="R31" i="12"/>
  <c r="R30" i="12" s="1"/>
  <c r="L34" i="12" l="1"/>
  <c r="L25" i="12"/>
  <c r="L24" i="12" s="1"/>
  <c r="L12" i="12"/>
  <c r="L11" i="12" s="1"/>
  <c r="L23" i="12"/>
  <c r="L21" i="12" s="1"/>
  <c r="L29" i="12"/>
  <c r="L28" i="12" s="1"/>
  <c r="K8" i="12"/>
  <c r="L31" i="12"/>
  <c r="L30" i="12" s="1"/>
  <c r="L20" i="12"/>
  <c r="L19" i="12" s="1"/>
  <c r="L16" i="12"/>
  <c r="L15" i="12" s="1"/>
  <c r="L18" i="12"/>
  <c r="L17" i="12" s="1"/>
  <c r="L14" i="12"/>
  <c r="L13" i="12" s="1"/>
  <c r="L27" i="12"/>
  <c r="L26" i="12" s="1"/>
  <c r="T10" i="12"/>
  <c r="T8" i="12" s="1"/>
  <c r="N30" i="12"/>
  <c r="M30" i="12"/>
  <c r="G10" i="12"/>
  <c r="H16" i="12" s="1"/>
  <c r="R8" i="12"/>
  <c r="O8" i="12" l="1"/>
  <c r="P8" i="12"/>
  <c r="L36" i="12"/>
  <c r="L35" i="12"/>
  <c r="L8" i="12"/>
  <c r="H14" i="12"/>
  <c r="H13" i="12" s="1"/>
  <c r="H18" i="12"/>
  <c r="H17" i="12" s="1"/>
  <c r="H20" i="12"/>
  <c r="H19" i="12" s="1"/>
  <c r="H12" i="12"/>
  <c r="H11" i="12" s="1"/>
  <c r="H27" i="12"/>
  <c r="H26" i="12" s="1"/>
  <c r="H23" i="12"/>
  <c r="H21" i="12" s="1"/>
  <c r="H29" i="12"/>
  <c r="H28" i="12" s="1"/>
  <c r="H33" i="12"/>
  <c r="H32" i="12" s="1"/>
  <c r="H25" i="12"/>
  <c r="H24" i="12" s="1"/>
  <c r="G8" i="12"/>
  <c r="N10" i="12"/>
  <c r="M10" i="12"/>
  <c r="H31" i="12"/>
  <c r="H30" i="12" s="1"/>
  <c r="H15" i="12" l="1"/>
  <c r="H36" i="12"/>
  <c r="H35" i="12"/>
  <c r="N8" i="12"/>
  <c r="M8" i="12"/>
  <c r="H34" i="12" l="1"/>
  <c r="H8" i="12" s="1"/>
</calcChain>
</file>

<file path=xl/sharedStrings.xml><?xml version="1.0" encoding="utf-8"?>
<sst xmlns="http://schemas.openxmlformats.org/spreadsheetml/2006/main" count="10407" uniqueCount="662">
  <si>
    <t>Tabelul 3</t>
  </si>
  <si>
    <t>Sinteza programelor de cheltuieli ale FAOAM</t>
  </si>
  <si>
    <t>Cod</t>
  </si>
  <si>
    <t>Sursa</t>
  </si>
  <si>
    <t>Bugetul de Stat</t>
  </si>
  <si>
    <t xml:space="preserve">Autoritatea publică </t>
  </si>
  <si>
    <t>Ministerul Sănătăţii</t>
  </si>
  <si>
    <t>Instituţia</t>
  </si>
  <si>
    <r>
      <rPr>
        <b/>
        <sz val="12"/>
        <color rgb="FFFF0000"/>
        <rFont val="Times New Roman"/>
        <family val="1"/>
        <charset val="238"/>
      </rPr>
      <t>A. Sinteza propunerii de buget</t>
    </r>
    <r>
      <rPr>
        <sz val="12"/>
        <color rgb="FFFF0000"/>
        <rFont val="Times New Roman"/>
        <family val="1"/>
        <charset val="238"/>
      </rPr>
      <t xml:space="preserve"> </t>
    </r>
    <r>
      <rPr>
        <i/>
        <sz val="12"/>
        <color rgb="FFFF0000"/>
        <rFont val="Times New Roman"/>
        <family val="1"/>
        <charset val="238"/>
      </rPr>
      <t>(se completează automat în SIMF), mii lei</t>
    </r>
  </si>
  <si>
    <t>Denumirea</t>
  </si>
  <si>
    <t>F1</t>
  </si>
  <si>
    <t>Eco (k2)</t>
  </si>
  <si>
    <t>Executat</t>
  </si>
  <si>
    <t>Aprobat</t>
  </si>
  <si>
    <t>Proiect</t>
  </si>
  <si>
    <t>Estimat</t>
  </si>
  <si>
    <t>A.1. CHELTUIELI, total</t>
  </si>
  <si>
    <t>X</t>
  </si>
  <si>
    <t>07</t>
  </si>
  <si>
    <t>Cheltuieli de personal</t>
  </si>
  <si>
    <t>Bunuri şi servicii</t>
  </si>
  <si>
    <t>Prestaţii sociale</t>
  </si>
  <si>
    <t>Alte cheltuieli</t>
  </si>
  <si>
    <t>Mijloace fixe</t>
  </si>
  <si>
    <t>Stocuri de materiale circulante</t>
  </si>
  <si>
    <t>S3</t>
  </si>
  <si>
    <t>S5</t>
  </si>
  <si>
    <t>A.2.RESURSE, total (A2=A2.1+A2.2+A2.3)</t>
  </si>
  <si>
    <t>A.2.1. Resurse colectate interne,  total</t>
  </si>
  <si>
    <t>Încasări de la prestarea serviciilor cu plată</t>
  </si>
  <si>
    <t xml:space="preserve">Plata pentru locatiunea bunurilor patrimoniului public </t>
  </si>
  <si>
    <t>A.2.2. Resurse colectate externe,  total</t>
  </si>
  <si>
    <t>A.2.3. Resurse generale, total A.2.3=A.1-(A.2.1+A.2.2)</t>
  </si>
  <si>
    <t>x</t>
  </si>
  <si>
    <r>
      <rPr>
        <b/>
        <sz val="12"/>
        <color rgb="FFFF0000"/>
        <rFont val="Times New Roman"/>
        <family val="1"/>
        <charset val="238"/>
      </rPr>
      <t xml:space="preserve">B. Sinteza limitelor de cheltuieli </t>
    </r>
    <r>
      <rPr>
        <i/>
        <sz val="12"/>
        <color rgb="FFFF0000"/>
        <rFont val="Times New Roman"/>
        <family val="1"/>
        <charset val="238"/>
      </rPr>
      <t>(se completează automat în SIMF), mii lei</t>
    </r>
  </si>
  <si>
    <t>2016 Proiect</t>
  </si>
  <si>
    <t>2017 Estimat</t>
  </si>
  <si>
    <t>2018 Estimat</t>
  </si>
  <si>
    <t>Cheltuieli (r/c),             resurse  (S3)</t>
  </si>
  <si>
    <t>Stabilit</t>
  </si>
  <si>
    <t>Deviere +/-</t>
  </si>
  <si>
    <t>Propus</t>
  </si>
  <si>
    <t>TOTAL</t>
  </si>
  <si>
    <t xml:space="preserve"> Cheltuieli recurente</t>
  </si>
  <si>
    <t>09</t>
  </si>
  <si>
    <t>r</t>
  </si>
  <si>
    <t>Investiţii capitale</t>
  </si>
  <si>
    <t>c</t>
  </si>
  <si>
    <t>Resurse colectate</t>
  </si>
  <si>
    <t>Resurse generale</t>
  </si>
  <si>
    <r>
      <rPr>
        <b/>
        <sz val="12"/>
        <color theme="1"/>
        <rFont val="Times New Roman"/>
        <family val="1"/>
        <charset val="238"/>
      </rPr>
      <t xml:space="preserve">C. Estimarea resurselor colectate de autorități/instituții, </t>
    </r>
    <r>
      <rPr>
        <b/>
        <i/>
        <sz val="12"/>
        <color theme="1"/>
        <rFont val="Times New Roman"/>
        <family val="1"/>
        <charset val="238"/>
      </rPr>
      <t>mii lei</t>
    </r>
  </si>
  <si>
    <t>Descriere</t>
  </si>
  <si>
    <t>Sursa (S3S4)</t>
  </si>
  <si>
    <t>Originea sursei (S5)</t>
  </si>
  <si>
    <t>Donator (S6)</t>
  </si>
  <si>
    <t>F3</t>
  </si>
  <si>
    <t>P3 (7xx)</t>
  </si>
  <si>
    <t>Eco k6</t>
  </si>
  <si>
    <t>Subgrupa</t>
  </si>
  <si>
    <t>Servicii medicale generale</t>
  </si>
  <si>
    <t>0721</t>
  </si>
  <si>
    <t>Program</t>
  </si>
  <si>
    <t>Sănătatea publică şi serviciile medicale</t>
  </si>
  <si>
    <t>Subprogram</t>
  </si>
  <si>
    <t>Asistență medicală primară</t>
  </si>
  <si>
    <t>05</t>
  </si>
  <si>
    <t>Scop</t>
  </si>
  <si>
    <t>Acces la servicii medicale primare de calitate pentru toți cetățenii Republicii Moldova</t>
  </si>
  <si>
    <t>Descriere succintă</t>
  </si>
  <si>
    <t>II. Indicatorii de performanţă</t>
  </si>
  <si>
    <t>Categoria</t>
  </si>
  <si>
    <t>Unitatea de măsură</t>
  </si>
  <si>
    <t>De rezultat</t>
  </si>
  <si>
    <t>r1</t>
  </si>
  <si>
    <t>%</t>
  </si>
  <si>
    <t>r2</t>
  </si>
  <si>
    <t>De produs</t>
  </si>
  <si>
    <t>o1</t>
  </si>
  <si>
    <t>unităţi</t>
  </si>
  <si>
    <t>o2</t>
  </si>
  <si>
    <t>o3</t>
  </si>
  <si>
    <t>De eficienţă</t>
  </si>
  <si>
    <t>e1</t>
  </si>
  <si>
    <t>lei</t>
  </si>
  <si>
    <t>e2</t>
  </si>
  <si>
    <r>
      <rPr>
        <b/>
        <sz val="12"/>
        <color theme="1"/>
        <rFont val="Times New Roman"/>
        <family val="1"/>
        <charset val="238"/>
      </rPr>
      <t xml:space="preserve">III. Cheltuieli, </t>
    </r>
    <r>
      <rPr>
        <b/>
        <i/>
        <sz val="12"/>
        <color theme="1"/>
        <rFont val="Times New Roman"/>
        <family val="1"/>
        <charset val="238"/>
      </rPr>
      <t>mii lei</t>
    </r>
  </si>
  <si>
    <t>P3</t>
  </si>
  <si>
    <t>Eco (k6)</t>
  </si>
  <si>
    <t xml:space="preserve">CHELTUIELI </t>
  </si>
  <si>
    <t>CHELTUIELI DE PERSONAL</t>
  </si>
  <si>
    <t>Remunerarea muncii</t>
  </si>
  <si>
    <t>Remunerarea muncii angajaţilor conform statelor</t>
  </si>
  <si>
    <t>Salariul de bază</t>
  </si>
  <si>
    <t>Sporuri şi suplimente la salariul de bază</t>
  </si>
  <si>
    <t>Ajutor material</t>
  </si>
  <si>
    <t>Premieri</t>
  </si>
  <si>
    <t xml:space="preserve">  Majorări conform deciziilor autorităţilor locale abilitate</t>
  </si>
  <si>
    <t xml:space="preserve">Alte plăţi salariale </t>
  </si>
  <si>
    <t xml:space="preserve">Remunerarea  muncii  temporare </t>
  </si>
  <si>
    <t>Alte plăţi băneşti ale angajaţilor</t>
  </si>
  <si>
    <t>Compensaţie pentru chiria spaţiului locativ şi pentru serviciile</t>
  </si>
  <si>
    <t>Indemnizaţii pentru membrii personalului misiunilor diplomatice şi al oficiilor  consulare</t>
  </si>
  <si>
    <t>Alte plăţi</t>
  </si>
  <si>
    <t>Contribuţii şi prime de asigurari obligatorii</t>
  </si>
  <si>
    <t>Contribuţii de asigurări sociale de stat obligatorii</t>
  </si>
  <si>
    <t>Prime de asigurare obligatorie de asistenţă medicală</t>
  </si>
  <si>
    <t>Prime de asigurare obligatorie de asistenţă medicală achitate de angajatori pe teritoriul ţării</t>
  </si>
  <si>
    <t>BUNURI ŞI SERVICII</t>
  </si>
  <si>
    <t>Servicii</t>
  </si>
  <si>
    <t>Servicii energetice şi comunale</t>
  </si>
  <si>
    <t>Energie electrică</t>
  </si>
  <si>
    <t>Gaze</t>
  </si>
  <si>
    <t>Energie termică</t>
  </si>
  <si>
    <t>Apă şi canalizare</t>
  </si>
  <si>
    <t>Alte servicii comunale</t>
  </si>
  <si>
    <t>Servicii informaţionale şi de telecomunicaţii</t>
  </si>
  <si>
    <t>Servicii informaţionale</t>
  </si>
  <si>
    <t xml:space="preserve">Servicii de telecomunicaţii           </t>
  </si>
  <si>
    <t>Servicii de locaţiune</t>
  </si>
  <si>
    <t>Servicii de transport</t>
  </si>
  <si>
    <t>Servicii de reparaţii curente</t>
  </si>
  <si>
    <t>Formare profesională</t>
  </si>
  <si>
    <t>Deplasări de serviciu</t>
  </si>
  <si>
    <t>Deplasări de serviciu  în interiorul ţării</t>
  </si>
  <si>
    <t>Deplasări de serviciu peste hotare</t>
  </si>
  <si>
    <t>Servicii medicale</t>
  </si>
  <si>
    <t>Servicii de asigurare medicală achitate peste hotare</t>
  </si>
  <si>
    <t>Alte servicii</t>
  </si>
  <si>
    <t xml:space="preserve">Servicii editoriale </t>
  </si>
  <si>
    <t>Servicii de protocol</t>
  </si>
  <si>
    <t>Servicii de cercetări ştiinţifice contractate</t>
  </si>
  <si>
    <t>Servicii de pază</t>
  </si>
  <si>
    <t xml:space="preserve">Servicii judiciare </t>
  </si>
  <si>
    <t>Servicii de evaluare a activelor</t>
  </si>
  <si>
    <t>Servicii bancare</t>
  </si>
  <si>
    <t>Servicii poştale</t>
  </si>
  <si>
    <t>Servicii neatribuite altor alineate</t>
  </si>
  <si>
    <t>PRESTAŢII SOCIALE</t>
  </si>
  <si>
    <t xml:space="preserve">Prestaţii de asigurări sociale </t>
  </si>
  <si>
    <t>Indemnizații pentru incapacitatea temporară de muncă achitate din mijloacele financiare ale angajaturlui</t>
  </si>
  <si>
    <t>ALTE CHELTUIELI</t>
  </si>
  <si>
    <t xml:space="preserve">Alte cheltuieli curente </t>
  </si>
  <si>
    <t>Burse</t>
  </si>
  <si>
    <t>Burse de studii</t>
  </si>
  <si>
    <t>Burse de studii studenţilor autohtoni</t>
  </si>
  <si>
    <t>Burse de studii studenţilor de peste hotarele republicii</t>
  </si>
  <si>
    <t>Burse sociale</t>
  </si>
  <si>
    <t>Burse sociale studenților autohtoni</t>
  </si>
  <si>
    <t>Burse sociale studenților de peste hotarele republicii</t>
  </si>
  <si>
    <t>Alte plăţi asociate cu bursele</t>
  </si>
  <si>
    <t>Comanda de stat pentru pregătirea cadrelor</t>
  </si>
  <si>
    <t>Alte cheltuieli curente</t>
  </si>
  <si>
    <t>Alte cheltuieli capitale</t>
  </si>
  <si>
    <t>Cheltuieli capitale pentru lucrări topografogeodezice, de cartografie şi cadastru</t>
  </si>
  <si>
    <t>TRANSFERURI ACORDATE ÎN CADRUL BUGETULUI PUBLIC NAŢIONAL</t>
  </si>
  <si>
    <t>Transferuri capitale acordate cu destinaţie specială între bugetul de stat şi fondurile asigurării obligatorii de asistenţă medicală</t>
  </si>
  <si>
    <t xml:space="preserve">Active nefinanciare </t>
  </si>
  <si>
    <t>Reparatie capitala</t>
  </si>
  <si>
    <t>Investii capitale</t>
  </si>
  <si>
    <t>Mărfuri</t>
  </si>
  <si>
    <t>MIJLOACE FIXE</t>
  </si>
  <si>
    <t>Clădiri</t>
  </si>
  <si>
    <t>Majorarea valorii clădirilor</t>
  </si>
  <si>
    <t>Procurarea clădirilor</t>
  </si>
  <si>
    <t>Reparaţii capitale ale clădirilor</t>
  </si>
  <si>
    <t>Realizarea clădirilor</t>
  </si>
  <si>
    <t>Reparaţii capitale ale construcţiilor speciale</t>
  </si>
  <si>
    <t>Instalaţii de transmisie</t>
  </si>
  <si>
    <t>Majorarea valorii instalaţiilor de transmisie</t>
  </si>
  <si>
    <t>Procurarea instalaţiilor de transmisie</t>
  </si>
  <si>
    <t>Reparaţii capitale ale instalaţiilor de transmisie</t>
  </si>
  <si>
    <t>Micşorarea valorii  instalaţiilor de transmisie</t>
  </si>
  <si>
    <t>Realizarea instalaţiilor de transmisie</t>
  </si>
  <si>
    <t>Maşini şi utilaje</t>
  </si>
  <si>
    <t>Procurarea maşinilor şi utilajelor</t>
  </si>
  <si>
    <t>Reparaţii capitale ale maşinilor şi utilajelor</t>
  </si>
  <si>
    <t>Micşorarea valorii maşinilor şi utilajelor</t>
  </si>
  <si>
    <t>Mijloace de transport</t>
  </si>
  <si>
    <t>Procurarea mijloacelor de transport</t>
  </si>
  <si>
    <t>Reparaţii capitale ale mijloacelor de transport</t>
  </si>
  <si>
    <t>Unelte şi scule, inventar de producere şi gospodăresc</t>
  </si>
  <si>
    <t xml:space="preserve">Procurarea uneltelor şi sculelor, inventarului de producere   </t>
  </si>
  <si>
    <t>Reparaţii capitale ale uneltelor şi sculelor, inventarului de producere şi gospodăresc</t>
  </si>
  <si>
    <t xml:space="preserve">Realizarea uneltelor şi sculelor, inventarului de producere  </t>
  </si>
  <si>
    <t>Active nemateriale</t>
  </si>
  <si>
    <t>Alte mijloace fixe</t>
  </si>
  <si>
    <t>Procurarea altor mijloace fixe</t>
  </si>
  <si>
    <t>Reparaţii capitale ale altor mijloace fixe</t>
  </si>
  <si>
    <t>Investiţii capitale în active în curs de execuţie</t>
  </si>
  <si>
    <t>Investiţii capitale în active nemateriale  în curs de execuţie</t>
  </si>
  <si>
    <t>Investiţii capitale în active materiale  în curs de execuţie</t>
  </si>
  <si>
    <t>STOCURI DE MATERIALE CIRCULANTE</t>
  </si>
  <si>
    <t>Combustibil, carburanţi şi lubrifianţi</t>
  </si>
  <si>
    <t>Procurarea combustibilului, carburanţilor şi lubrifianţilor</t>
  </si>
  <si>
    <t>Realizarea combustibilului, carburanţilor şi lubrifianţilor</t>
  </si>
  <si>
    <t>Piese de schimb</t>
  </si>
  <si>
    <t>Procurarea pieselor de schimb</t>
  </si>
  <si>
    <t>Realizarea pieselor de schimb</t>
  </si>
  <si>
    <t xml:space="preserve"> Produse alimentare</t>
  </si>
  <si>
    <t xml:space="preserve">Majorarea valorii produselor alimentare </t>
  </si>
  <si>
    <t>Procurarea produselor alimentare</t>
  </si>
  <si>
    <t>Medicamente şi materiale sanitare</t>
  </si>
  <si>
    <t>Procurarea medicamentelor şi materialelor sanitare</t>
  </si>
  <si>
    <t>Materiale pentru scopuri didactice, ştiinţifice şi alte scopuri</t>
  </si>
  <si>
    <t>Procurarea materialelor pentru scopuri didactice, ştiinţifice şi alte scopuri</t>
  </si>
  <si>
    <t>Materiale de uz gospodăresc şi rechizite  de birou</t>
  </si>
  <si>
    <t>Majorarea valorii  materialelor  de uz gospodăresc şi rechizitelor  de birou</t>
  </si>
  <si>
    <t>Procurarea materialelor de uz gospodăresc şi rechizitelor</t>
  </si>
  <si>
    <t>Materiale de construcţie</t>
  </si>
  <si>
    <t>Procurarea materialelor de construcţie</t>
  </si>
  <si>
    <t>Accesorii de pat, îmbrăcăminte, încălţăminte</t>
  </si>
  <si>
    <t>Procurarea accesoriilor de pat, îmbrăcămintei, încălţămintei</t>
  </si>
  <si>
    <t>Asistenţă medicală primară</t>
  </si>
  <si>
    <t>00187</t>
  </si>
  <si>
    <t>Majorări conform deciziilor autorităţilor locale abilitate</t>
  </si>
  <si>
    <t xml:space="preserve">  Compensaţie pentru alimentaţie</t>
  </si>
  <si>
    <t xml:space="preserve">  Compensaţie pentru transport</t>
  </si>
  <si>
    <t xml:space="preserve">  Compensaţie pentru echipament</t>
  </si>
  <si>
    <t xml:space="preserve">  MIJLOACE FIXE</t>
  </si>
  <si>
    <t>00204</t>
  </si>
  <si>
    <r>
      <rPr>
        <b/>
        <sz val="12"/>
        <color theme="1"/>
        <rFont val="Times New Roman"/>
        <family val="1"/>
        <charset val="238"/>
      </rPr>
      <t>E. Estimarea investiţiilor capitale pe proiecte,</t>
    </r>
    <r>
      <rPr>
        <b/>
        <i/>
        <sz val="12"/>
        <color theme="1"/>
        <rFont val="Times New Roman"/>
        <family val="1"/>
        <charset val="238"/>
      </rPr>
      <t xml:space="preserve"> mii lei</t>
    </r>
  </si>
  <si>
    <t>Costul total al proiectului</t>
  </si>
  <si>
    <t>Anul de lansare a proiectului</t>
  </si>
  <si>
    <t>Soldul costului de deviz la 01.01.2015</t>
  </si>
  <si>
    <t>Soldul costului de deviz la                 01.01 2016</t>
  </si>
  <si>
    <t>P1P2</t>
  </si>
  <si>
    <t>Executare scontată</t>
  </si>
  <si>
    <t>10=(8-9)</t>
  </si>
  <si>
    <t>Nota</t>
  </si>
  <si>
    <t>La r2 şi o3 au fost incluşi medicii care au inscrişi mai mult de 200 persoane pînă la 2000 persoane</t>
  </si>
  <si>
    <t>plan</t>
  </si>
  <si>
    <t>exec.</t>
  </si>
  <si>
    <t>la contractarea</t>
  </si>
  <si>
    <t>Numărul populaţiei inscrise la medicul de familie</t>
  </si>
  <si>
    <t>Suma destinată medicamentelor compensate</t>
  </si>
  <si>
    <t>Suma destinată AMP fără medicamente compensate</t>
  </si>
  <si>
    <t>cu medicamente compensate</t>
  </si>
  <si>
    <t>Servicii medicale specializate</t>
  </si>
  <si>
    <t>0722</t>
  </si>
  <si>
    <t>Asistență medicală specializată de ambulator</t>
  </si>
  <si>
    <t>06</t>
  </si>
  <si>
    <t>Acces la servicii medicale specializate de ambulator calitative pentru persoanele asigurate</t>
  </si>
  <si>
    <t>Acest subprogram se realizează de către prestatorii de servicii medicale care acordă asistenţă medicală specializată de ambulator conform contractelor încheiate cu Compania Naţională de Asigurări în Medicină</t>
  </si>
  <si>
    <t>De eficiență</t>
  </si>
  <si>
    <t>Asistenţă medicală specializată de ambulatoriu</t>
  </si>
  <si>
    <t>00178</t>
  </si>
  <si>
    <t>Numarul persoanelor asigurate inregistrate la medic de familie</t>
  </si>
  <si>
    <t>Numarul total de IMS ce presteaza servicii AMSA fara stomatologie</t>
  </si>
  <si>
    <t>Numarul total de IMS ce presteaza servicii AMSA cu stomatologie</t>
  </si>
  <si>
    <t>Numarul total de IMS ce presteaza servicii AMSA</t>
  </si>
  <si>
    <t>r2 - calculul a fost efectuat pentru 36 IMS raionale din care in 15 au crescut numarul de vizite la 1 pers asigurata</t>
  </si>
  <si>
    <t>Alte servicii în domeniul ocrotirii sănătăţii</t>
  </si>
  <si>
    <t>0769</t>
  </si>
  <si>
    <t>Îngrijiri medicale comunitare și la domiciliu</t>
  </si>
  <si>
    <t>08</t>
  </si>
  <si>
    <t>2. Numărul de vizite  în cadrul  serviciilor de sănătate prietinoase tinerilor.</t>
  </si>
  <si>
    <t>r3</t>
  </si>
  <si>
    <t>3. Numărul de vizite  în cadrul  centrelor comunitare de sănătate mintală</t>
  </si>
  <si>
    <t>00192</t>
  </si>
  <si>
    <t>Sume destinate IMD inclusiv pentru Centre sanatate prieten tinerilor si Centre comunitare de sanatate mintală</t>
  </si>
  <si>
    <t>Sume destinate IMD fără Centre sanatate prieten tinerilor si Centre comunitare de sanatate mintală</t>
  </si>
  <si>
    <t>Centre contractat</t>
  </si>
  <si>
    <t>Formularul nr.3</t>
  </si>
  <si>
    <t>Serviciile medicinei de urgenţă şi paramedicale</t>
  </si>
  <si>
    <t>0724</t>
  </si>
  <si>
    <t>Asistență medicală urgentă prespitalicească</t>
  </si>
  <si>
    <t>Acces la servicii medicale prestate în asistența medicală urgentă prespitalicească de calitate pentru toți cetățenii Republicii Moldova</t>
  </si>
  <si>
    <t xml:space="preserve">1. Rata mortalităţii populaţiei deservite la etapa prespitalicească </t>
  </si>
  <si>
    <t>mii lei</t>
  </si>
  <si>
    <t>Asistenţă medicală urgentă prespitalicească</t>
  </si>
  <si>
    <t>00196</t>
  </si>
  <si>
    <t>înregistrată la medicul de familie</t>
  </si>
  <si>
    <t>2. Numărul total de solicitări cărora li sa acordat asistență medicală urgentă prespitalicească la 1000 populație</t>
  </si>
  <si>
    <t>Servicii spitaliceşti generale</t>
  </si>
  <si>
    <t>0731</t>
  </si>
  <si>
    <t>Asistență medicală spitalicească</t>
  </si>
  <si>
    <t>10</t>
  </si>
  <si>
    <t>Acces la servicii medicale spitalicești calitative pentru persoanele asigurate</t>
  </si>
  <si>
    <t>zile</t>
  </si>
  <si>
    <t>o4</t>
  </si>
  <si>
    <t>o5</t>
  </si>
  <si>
    <t>e3</t>
  </si>
  <si>
    <t>Asistenţă medicală spitalicească</t>
  </si>
  <si>
    <t>00179</t>
  </si>
  <si>
    <t xml:space="preserve">Rind o5 = </t>
  </si>
  <si>
    <t>cota de 0,08% din suma totală pe AMS</t>
  </si>
  <si>
    <t>Anii</t>
  </si>
  <si>
    <t>nr populatiei asigurate</t>
  </si>
  <si>
    <t>Servicii medicale de înaltă performanță</t>
  </si>
  <si>
    <t>11</t>
  </si>
  <si>
    <t>Acces la servicii medicale de înaltă performanță pentru persoanele asigurate</t>
  </si>
  <si>
    <t>Servicii medicale de înaltă performanţă</t>
  </si>
  <si>
    <t>00197</t>
  </si>
  <si>
    <t>Numarul de IMS care prestea SIP contractate</t>
  </si>
  <si>
    <t>Poziţii revăzute în lista serviciilor SIP</t>
  </si>
  <si>
    <t>0</t>
  </si>
  <si>
    <t>Numărul total de IMS  contractate</t>
  </si>
  <si>
    <t>Private contractate</t>
  </si>
  <si>
    <t>IMSP</t>
  </si>
  <si>
    <t>Private sip</t>
  </si>
  <si>
    <t>publice SIP</t>
  </si>
  <si>
    <t>Total are SIP</t>
  </si>
  <si>
    <t xml:space="preserve">I. Descriere narativă </t>
  </si>
  <si>
    <t>00176</t>
  </si>
  <si>
    <t>Structura FAOAM conform clasificaţiei economice (% în total, devieri +/-)</t>
  </si>
  <si>
    <t>Denumire</t>
  </si>
  <si>
    <t>Cod Eco</t>
  </si>
  <si>
    <t>% din total</t>
  </si>
  <si>
    <t xml:space="preserve">% </t>
  </si>
  <si>
    <t xml:space="preserve"> I. Venituri, total</t>
  </si>
  <si>
    <t>1</t>
  </si>
  <si>
    <t>1. Prime de asigurări obligatorii de asistenţă medicală, total</t>
  </si>
  <si>
    <t>inclusiv:</t>
  </si>
  <si>
    <t>1221</t>
  </si>
  <si>
    <t>1.2 Prime de asigurare obligatorie de asistenţă medicală în sumă fixă, achitate de persoane fizice cu reşedinţa sau domiciliul în Republica Moldova</t>
  </si>
  <si>
    <t>1222</t>
  </si>
  <si>
    <t>14</t>
  </si>
  <si>
    <t>1922</t>
  </si>
  <si>
    <t>-</t>
  </si>
  <si>
    <t xml:space="preserve"> II. Cheltuieli, total</t>
  </si>
  <si>
    <t>2+3</t>
  </si>
  <si>
    <t>- sub aspectul categoriilor economice</t>
  </si>
  <si>
    <r>
      <t>1. Cheltuieli de personal,</t>
    </r>
    <r>
      <rPr>
        <i/>
        <sz val="8"/>
        <rFont val="Calibri"/>
        <family val="2"/>
        <charset val="238"/>
        <scheme val="minor"/>
      </rPr>
      <t xml:space="preserve"> total</t>
    </r>
  </si>
  <si>
    <t>21</t>
  </si>
  <si>
    <t xml:space="preserve">1.1  Remunerarea muncii </t>
  </si>
  <si>
    <t>2111</t>
  </si>
  <si>
    <t>2121</t>
  </si>
  <si>
    <t>2122</t>
  </si>
  <si>
    <t>2. Bunuri şi servicii</t>
  </si>
  <si>
    <t>22</t>
  </si>
  <si>
    <t>3. Prestaţii sociale</t>
  </si>
  <si>
    <t>27</t>
  </si>
  <si>
    <r>
      <t>4. Mijloace fixe</t>
    </r>
    <r>
      <rPr>
        <i/>
        <sz val="8"/>
        <rFont val="Calibri"/>
        <family val="2"/>
        <charset val="238"/>
        <scheme val="minor"/>
      </rPr>
      <t xml:space="preserve"> </t>
    </r>
  </si>
  <si>
    <t>31</t>
  </si>
  <si>
    <t>5. Stocuri de materiale circulante</t>
  </si>
  <si>
    <t>33</t>
  </si>
  <si>
    <t>III. Sold bugetar</t>
  </si>
  <si>
    <t>1-(2+3)</t>
  </si>
  <si>
    <t>IV. Sursele de finanţare, total</t>
  </si>
  <si>
    <t>Modificarea soldurilor de mijloace băneşti</t>
  </si>
  <si>
    <t>9</t>
  </si>
  <si>
    <t xml:space="preserve">Sold de mijloace bănești la începutul perioadei  </t>
  </si>
  <si>
    <t xml:space="preserve">Sold de mijloace bănești la sfârșitul perioadei  </t>
  </si>
  <si>
    <t>Tabelul 2</t>
  </si>
  <si>
    <t>Structura FAOAM pe programe de cheltuieli (% în total, devieri +/-)</t>
  </si>
  <si>
    <t>P1-P2</t>
  </si>
  <si>
    <t>CHELTUIELI, total</t>
  </si>
  <si>
    <t>PROGRAM ''Sănătatea publică și serviciile medicale"</t>
  </si>
  <si>
    <t>80.00</t>
  </si>
  <si>
    <t>80.02</t>
  </si>
  <si>
    <t>Managementul autorităților administrative centrale</t>
  </si>
  <si>
    <t>00010</t>
  </si>
  <si>
    <t>80.05</t>
  </si>
  <si>
    <t>80.06</t>
  </si>
  <si>
    <t>80.08</t>
  </si>
  <si>
    <t>80.09</t>
  </si>
  <si>
    <t>80.10</t>
  </si>
  <si>
    <t>80.11</t>
  </si>
  <si>
    <t>80.17</t>
  </si>
  <si>
    <t>Servicii  medicale acordate prin sistemul de asigurare obligatorie de asistenţă medicală</t>
  </si>
  <si>
    <t>80.18</t>
  </si>
  <si>
    <t xml:space="preserve">Programe de sănătate cu destinaţie specială </t>
  </si>
  <si>
    <t>00180</t>
  </si>
  <si>
    <t>80.19</t>
  </si>
  <si>
    <t xml:space="preserve">Consolidarea bazei tehnico-materiale </t>
  </si>
  <si>
    <t>00069</t>
  </si>
  <si>
    <t>15</t>
  </si>
  <si>
    <t>Administrarea  sistemului de  asigurări obligatorii de asistenţă medicală</t>
  </si>
  <si>
    <t>0762</t>
  </si>
  <si>
    <t>Administrare a fondurilor de asigurare obligatorie de asistență medicală</t>
  </si>
  <si>
    <t>02</t>
  </si>
  <si>
    <t>Fondurile asigurării obligatorii de asistenţă medicală sunt gestionate într-un mod eficient pentru a garanta accesul populației asigurate la serviciile de sănătate prevăzute de Programul unic al asigurării obligatorii de asistenţă medicală</t>
  </si>
  <si>
    <t>unități</t>
  </si>
  <si>
    <t xml:space="preserve"> lei</t>
  </si>
  <si>
    <t xml:space="preserve">Aprobat </t>
  </si>
  <si>
    <t>Deplasări de serviciu în interiorul țării</t>
  </si>
  <si>
    <t>Indemnizații la încetarea acţiunii contractului de muncă</t>
  </si>
  <si>
    <t>Majorarea valorii mașinelor și utilajelor</t>
  </si>
  <si>
    <t>Majorarea valorii mijloacelor de transport</t>
  </si>
  <si>
    <t>Majorarea valorii uneltelor şi sculelor, inventarului de producere şi gospodăresc</t>
  </si>
  <si>
    <t>Majorarea valorii activelor nemateriale</t>
  </si>
  <si>
    <t>Procurarea activelor nemateriale</t>
  </si>
  <si>
    <t>Majorarea valorii combustibilului, carburanţilor şi lubrifianţilor</t>
  </si>
  <si>
    <t>Majorarea valorii pieselor de schimb</t>
  </si>
  <si>
    <t>Majorarea valorii medicamentelor și materialelor sanitare</t>
  </si>
  <si>
    <t>Majorarea valorii altor materiale</t>
  </si>
  <si>
    <t>Management al fondului de rezervă al asigurării obligatorii de asistență medicală</t>
  </si>
  <si>
    <t>17</t>
  </si>
  <si>
    <t>Fondul de rezervă al AOAM gestionat eficient pentru a garanta prestarea la timp a serviciilor medicale persoanelor care au nevoie de tratament urgent</t>
  </si>
  <si>
    <t xml:space="preserve">Obiective </t>
  </si>
  <si>
    <t>Acest subprogram prevede gestionarea fondului de rezervă al asigurării obligatorii de asistență medicală</t>
  </si>
  <si>
    <r>
      <rPr>
        <b/>
        <sz val="12"/>
        <color theme="1"/>
        <rFont val="Times New Roman"/>
        <family val="1"/>
        <charset val="204"/>
      </rPr>
      <t xml:space="preserve">III. Cheltuieli, </t>
    </r>
    <r>
      <rPr>
        <b/>
        <i/>
        <sz val="12"/>
        <color theme="1"/>
        <rFont val="Times New Roman"/>
        <family val="1"/>
        <charset val="204"/>
      </rPr>
      <t>mii lei</t>
    </r>
  </si>
  <si>
    <t>Servicii medicale acordate prin sistemul de asigurare obligatorie de asistenţă medicală</t>
  </si>
  <si>
    <r>
      <rPr>
        <b/>
        <sz val="12"/>
        <color theme="1"/>
        <rFont val="Times New Roman"/>
        <family val="1"/>
        <charset val="204"/>
      </rPr>
      <t>E. Estimarea investiţiilor capitale pe proiecte,</t>
    </r>
    <r>
      <rPr>
        <b/>
        <i/>
        <sz val="12"/>
        <color theme="1"/>
        <rFont val="Times New Roman"/>
        <family val="1"/>
        <charset val="204"/>
      </rPr>
      <t xml:space="preserve"> mii lei</t>
    </r>
  </si>
  <si>
    <t>Numărul populaţiei inscrise la medicul de familie (pentru e1)</t>
  </si>
  <si>
    <t>Servicii de sănătate publică</t>
  </si>
  <si>
    <t>0740</t>
  </si>
  <si>
    <t>Programe naționale și speciale în domeniul ocrotirii sănătății</t>
  </si>
  <si>
    <t>18</t>
  </si>
  <si>
    <t>Dezvoltarea și modernizarea instituțiilor în domeniul ocrotirii sănătății</t>
  </si>
  <si>
    <t>19</t>
  </si>
  <si>
    <r>
      <t xml:space="preserve">III. Cheltuieli, </t>
    </r>
    <r>
      <rPr>
        <b/>
        <i/>
        <sz val="12"/>
        <color theme="1"/>
        <rFont val="Times New Roman"/>
        <family val="1"/>
        <charset val="204"/>
      </rPr>
      <t>mii lei</t>
    </r>
  </si>
  <si>
    <t>Consolidarea bazei tehnico-materiale</t>
  </si>
  <si>
    <r>
      <t>E. Estimarea investiţiilor capitale pe proiecte,</t>
    </r>
    <r>
      <rPr>
        <b/>
        <i/>
        <sz val="12"/>
        <color theme="1"/>
        <rFont val="Times New Roman"/>
        <family val="1"/>
        <charset val="204"/>
      </rPr>
      <t xml:space="preserve"> mii lei</t>
    </r>
  </si>
  <si>
    <t xml:space="preserve">Ministru           </t>
  </si>
  <si>
    <t xml:space="preserve">Ruxanda GLAVAN  </t>
  </si>
  <si>
    <t>Şeful Direcţiei Buget, finanţe şi asigurări</t>
  </si>
  <si>
    <t>Denis VALAC</t>
  </si>
  <si>
    <t>Data prezentării      _______________________</t>
  </si>
  <si>
    <t>Numărul total de IMS publice contractate</t>
  </si>
  <si>
    <t>Majorarea valorii mașinilor și utilajelor</t>
  </si>
  <si>
    <t>Investiții capitale</t>
  </si>
  <si>
    <t>Construcții speciale în curs de execuție</t>
  </si>
  <si>
    <t>Procurarea altor materiale</t>
  </si>
  <si>
    <t>80.15</t>
  </si>
  <si>
    <t xml:space="preserve">                  </t>
  </si>
  <si>
    <t xml:space="preserve">                                                                                                                                                                               </t>
  </si>
  <si>
    <t>00509</t>
  </si>
  <si>
    <t>Servicii destinate compensării medicamentelor și dispozitivelor medicale</t>
  </si>
  <si>
    <t>Asigurarea compensării medicamentelor</t>
  </si>
  <si>
    <t>Asigurarea compensării dispozitivelor medicale</t>
  </si>
  <si>
    <t>12</t>
  </si>
  <si>
    <t>143</t>
  </si>
  <si>
    <t>persoane</t>
  </si>
  <si>
    <t>80.22</t>
  </si>
  <si>
    <t>00515</t>
  </si>
  <si>
    <t>00516</t>
  </si>
  <si>
    <t>Tabelul 4</t>
  </si>
  <si>
    <t>Cheltuieli administrative şi efectivul de personal pe FAOAM</t>
  </si>
  <si>
    <t xml:space="preserve">Cod </t>
  </si>
  <si>
    <t>executat</t>
  </si>
  <si>
    <t>aprobat</t>
  </si>
  <si>
    <t>proiect</t>
  </si>
  <si>
    <t>estimat</t>
  </si>
  <si>
    <r>
      <t>I. Cheltuieli în total,</t>
    </r>
    <r>
      <rPr>
        <b/>
        <i/>
        <sz val="10"/>
        <color theme="1"/>
        <rFont val="Calibri"/>
        <family val="2"/>
        <charset val="204"/>
        <scheme val="minor"/>
      </rPr>
      <t xml:space="preserve"> </t>
    </r>
    <r>
      <rPr>
        <b/>
        <sz val="10"/>
        <color theme="1"/>
        <rFont val="Calibri"/>
        <family val="2"/>
        <charset val="204"/>
        <scheme val="minor"/>
      </rPr>
      <t>mii lei</t>
    </r>
  </si>
  <si>
    <t>2</t>
  </si>
  <si>
    <t>Cifre de control</t>
  </si>
  <si>
    <t>1. Cheltuieli de personal, total</t>
  </si>
  <si>
    <t xml:space="preserve">Inclusiv </t>
  </si>
  <si>
    <t>2.1 Servicii energetice și comunale</t>
  </si>
  <si>
    <t>2221</t>
  </si>
  <si>
    <t>2.2 Servicii informaționale și de telecomunicații</t>
  </si>
  <si>
    <t>2222</t>
  </si>
  <si>
    <t>2.3 Servicii de locațiune</t>
  </si>
  <si>
    <t>2223</t>
  </si>
  <si>
    <t>2.4 Servicii de transport</t>
  </si>
  <si>
    <t>2224</t>
  </si>
  <si>
    <t>2.5 Servicii de reparații curente</t>
  </si>
  <si>
    <t>2225</t>
  </si>
  <si>
    <t>2.6 Formarea profesională</t>
  </si>
  <si>
    <t>2226</t>
  </si>
  <si>
    <t>2.7 Deplasari de serviciu</t>
  </si>
  <si>
    <t>2227</t>
  </si>
  <si>
    <t xml:space="preserve">2.8 Alte servicii </t>
  </si>
  <si>
    <t>2229</t>
  </si>
  <si>
    <t>3.1 Indemnizații la încetarea acţiunii contractului de muncă</t>
  </si>
  <si>
    <t>2732</t>
  </si>
  <si>
    <t>2735</t>
  </si>
  <si>
    <t>4. Mijloace fixe</t>
  </si>
  <si>
    <t>4.1 Majorarea valorii clădirilor</t>
  </si>
  <si>
    <t>3111</t>
  </si>
  <si>
    <t xml:space="preserve">4.2 Majorarea valorii mașinilor și utilajelor </t>
  </si>
  <si>
    <t>3141</t>
  </si>
  <si>
    <t>4.3 Majorarea valorii mijloacelor de transport</t>
  </si>
  <si>
    <t>3151</t>
  </si>
  <si>
    <t>3161</t>
  </si>
  <si>
    <t>3171</t>
  </si>
  <si>
    <t>5.1 Majorarea valorii combustibilului, carburanților șI lubrifianților</t>
  </si>
  <si>
    <t>3311</t>
  </si>
  <si>
    <t>5.2 Majorarea valorii pieselor de schimb</t>
  </si>
  <si>
    <t>3321</t>
  </si>
  <si>
    <t>3341</t>
  </si>
  <si>
    <t>5.4 Majorarea valorii materialelor de uz gospodăresc și rechizitelor de birou</t>
  </si>
  <si>
    <t>3361</t>
  </si>
  <si>
    <t>3391</t>
  </si>
  <si>
    <t>7. Salariul mediu lunar, lei</t>
  </si>
  <si>
    <t xml:space="preserve">Asigurarea accesului la specialitățile de bază în cadrul asistenței medicale specializate de ambulator acordate de către prestatorii de servicii medicale amplasați în raioanele Republicii Moldova
</t>
  </si>
  <si>
    <t>Sporirea accesului la servicii medicale de înaltă performanță persoanelor asigurate</t>
  </si>
  <si>
    <t>1.Subprogramul “Administrare a fondurilor asigurării obligatorii de asistenţă medicală”</t>
  </si>
  <si>
    <t xml:space="preserve">2.Subprogramul“Asistenţa medicală primară” </t>
  </si>
  <si>
    <t>4.Subprogramul “Îngrijiri medicale comunitare şi la domiciliu”</t>
  </si>
  <si>
    <t>5.Subprogramul “Asistenţa medicală urgentă prespitalicească”</t>
  </si>
  <si>
    <t>6.Subprogramul “Asistenţa medicală spitalicească”</t>
  </si>
  <si>
    <t>7.Subprogramul  “Servicii medicale de înaltă performanţă”</t>
  </si>
  <si>
    <t>9.Subprogramul “Management al fondului de rezervă al asigurării obligatorii de asistenţă medicală”</t>
  </si>
  <si>
    <t>10.Subprogramul “Programe naţionale şi speciale în domeniul ocrotirii sănătăţii”</t>
  </si>
  <si>
    <t>11.Subprogramul  “Dezvoltarea şi modernizarea instituţiilor în domeniul ocrotirii sănătăţii”</t>
  </si>
  <si>
    <t>12 .Subprogramul “Servicii destinate compensării medicamentelor și dispozitivelor medicale”</t>
  </si>
  <si>
    <t>3.Subprogramul“Asistenţa medicală specializată de ambulator”</t>
  </si>
  <si>
    <t>Asistenţă medicală specializată de ambulator</t>
  </si>
  <si>
    <t>Acces la servicii medicale de îngrijiri paliative calitative pentru persoanele asigurate</t>
  </si>
  <si>
    <t>Acest subprogram include prestarea serviciilor medicale paliative populaţiei în cadrul prestatorilor de servcii medicale conform contractelor încheiate cu Compania Naţională de Asigurări în Medicină</t>
  </si>
  <si>
    <t xml:space="preserve">Asigurarea accesului la servicii medicale de îngrijiri paliative prestate persoanele asigurate                                                                    </t>
  </si>
  <si>
    <t>1. Procentul de creștere a numărului de zile-pat de îngrijiri paliative prestate persoanelor asigurate față de anul precedent</t>
  </si>
  <si>
    <t>2. Procentul de creștere a numărului de vizite de îngrijiri paliative prestate persoanelor asigurate față de anul precedent</t>
  </si>
  <si>
    <t>Asigurarea finanțării ritmice a asistenței medicale urgente prespitalicești persoanelor asigurate și neasigurate pe întreg teritoriul Republicii Moldova</t>
  </si>
  <si>
    <t>Acest subprogram include asistenţa medicală de înaltă performanță acordată de către prestatorii de servicii medicale conform contractelor încheiate cu Compania Naţională de Asigurări în Medicină</t>
  </si>
  <si>
    <t>Acest subprogram include prestarea serviciilor medicale populaţiei în cadrul instituţiilor medico-sanitare spitaliceşti conform contractelor încheiate cu Compania Naţională de Asigurări în Medicină</t>
  </si>
  <si>
    <t>141</t>
  </si>
  <si>
    <t>145</t>
  </si>
  <si>
    <t>8.Subprogramul  “Servicii de îngrijire paliativă”</t>
  </si>
  <si>
    <t>Servicii de îngrijire paliativă</t>
  </si>
  <si>
    <t xml:space="preserve">Îngrijirea paliativă </t>
  </si>
  <si>
    <t>12=9/7</t>
  </si>
  <si>
    <t>11 =9-7</t>
  </si>
  <si>
    <t>144</t>
  </si>
  <si>
    <t>inclusiv investiții capitale</t>
  </si>
  <si>
    <t>4.3 Majorarea valorii uneltelor și sculelor, inventarului de producere și gospodăresc</t>
  </si>
  <si>
    <t>4.4 Majorarea valorii activelor nemateriale</t>
  </si>
  <si>
    <t>3.1 Indemnizații pentru incapacitatea temporară de muncă achitate din mijloacele financiare ale angajatorului</t>
  </si>
  <si>
    <t>1.2  Contribuţii de asigurări sociale de stat obligatorii</t>
  </si>
  <si>
    <t>1.3  Prime de asigurare obligatorie de asistenţă medicală</t>
  </si>
  <si>
    <t>Deplasări de serviciu peste hotarele țării</t>
  </si>
  <si>
    <t>Indemnizații pentru incapacitatea temporară de muncă achitate din mijloacele financiare ale angajatorului</t>
  </si>
  <si>
    <t>1.1  Remunerarea muncii angajaților conform statelor</t>
  </si>
  <si>
    <t>5.3 Majorarea valorii medicamentelor și materialelor sanitare</t>
  </si>
  <si>
    <t>Acest subprogram include realizarea măsurilor de profilaxie (de prevenire a riscurilor de îmbolnăvire, informarea populaţiei în vederea promovării unui mod sănătos de viaţă, prevenirea şi reducerea stărilor epidemiologice la nivel naţional, alte activităţi de profilaxie şi prevenire a riscurilor de îmbolnăvire) din fondul măsurilor de profilaxie (FMP), finanțate de către Compania Naţională de Asigurări în Medicină</t>
  </si>
  <si>
    <t>Prestarea serviciilor medicale calitative populației</t>
  </si>
  <si>
    <t>Sporirea calității serviciilor medicale, eficienței și randamentului prestatorilor de servicii medicale publice prin îmbunătățirea bazei tehnico-materiale a instituţiilor medico-sanitare publice</t>
  </si>
  <si>
    <t>2. Granturi primite</t>
  </si>
  <si>
    <t>13</t>
  </si>
  <si>
    <t>1321</t>
  </si>
  <si>
    <t>2.1 Granturi curente primite de la organizații internaționale pentru susținerea FAOAM</t>
  </si>
  <si>
    <t>Majorarea valorii  materialelor  de construcție</t>
  </si>
  <si>
    <t>Majorarea valorii  accesoriilor de pat, îmbrăcămintei, încălțămintei</t>
  </si>
  <si>
    <t>Procurarea accesoriilor de pat, îmbrăcămintei, încălțămintei</t>
  </si>
  <si>
    <t>3371</t>
  </si>
  <si>
    <t>3381</t>
  </si>
  <si>
    <t>5.5 Majorarea valorii materialelor de construcție</t>
  </si>
  <si>
    <t>5.7 Majorarea valorii altor materiale</t>
  </si>
  <si>
    <t>5.6 Majorarea valorii accesoriilor de pat, îmbrăcămintei,încălțămintei</t>
  </si>
  <si>
    <t>Tabelul nr.1</t>
  </si>
  <si>
    <t>doze</t>
  </si>
  <si>
    <t>din care:</t>
  </si>
  <si>
    <t>Procurarea materialelor de construcție</t>
  </si>
  <si>
    <t xml:space="preserve">Ponderea cheltuielilor executate din Fondul măsurilor de profilaxie faţă de cele aprobate  </t>
  </si>
  <si>
    <t xml:space="preserve">Ponderea cheltuielilor din FMP în veniturile FAOAM, exceptând sumele cu destinație specială  </t>
  </si>
  <si>
    <t xml:space="preserve">Numărul peroanelor care au beneficiat de examinări profilactice (screening) finanțate din FMP </t>
  </si>
  <si>
    <t xml:space="preserve">Cheltuielile anuale din fondul măsurilor de profilaxie pe cap de locuitor </t>
  </si>
  <si>
    <t>0,2</t>
  </si>
  <si>
    <t>Numărul de doze de vaccinuri opționale (suplimentare) achiziționate din FMP</t>
  </si>
  <si>
    <t>Dezvoltarea activelor nematreiale</t>
  </si>
  <si>
    <t>Sănătate publică fortificată prin realizarea și promovarea măsurilor de reducere a riscurilor de îmbolnăvire și activităților de depistare precoce a îmbolnăvirilor</t>
  </si>
  <si>
    <t>Îmbunătățirea și eficientizarea informării populației privind măsurile de reducere a riscurilor de îmbolnăvire și accesul la serviciile medicale specifice, inclusiv prin imunizări</t>
  </si>
  <si>
    <t xml:space="preserve">Numărul persoanelor care au beneficiat de vaccinuri opționale (suplimentare) finanțate din FMP </t>
  </si>
  <si>
    <t>Servicii medicale acordate prin sistemul asigurărilor asigurărilor obligatorii de asistență medicală (tratament cu iod radioactiv în România)</t>
  </si>
  <si>
    <t xml:space="preserve">lei </t>
  </si>
  <si>
    <t xml:space="preserve">
Menținerea gradului de acoperire cu AOAM de cel puțin 83%</t>
  </si>
  <si>
    <t>Majorarea numărului de cazuri procurate în cadrul AMS cu accent pe programele speciale</t>
  </si>
  <si>
    <t xml:space="preserve"> </t>
  </si>
  <si>
    <t>8,2</t>
  </si>
  <si>
    <t>1579,20</t>
  </si>
  <si>
    <t>0,3</t>
  </si>
  <si>
    <t>Devieri 2026/2025 aprobat</t>
  </si>
  <si>
    <t>Gradul de acoperire cu AOAM</t>
  </si>
  <si>
    <t>Ponderea bugetului executat de către CNAM faţă de cel aprobat</t>
  </si>
  <si>
    <t xml:space="preserve">Numărul de contracte pentru diferiți prestatori de servicii medicale </t>
  </si>
  <si>
    <t>Numărul evaluărilor la IMSP</t>
  </si>
  <si>
    <t>Cheltuielile medii ale FAOAM pe cap de locuitor, înregistrat la medicul de familie</t>
  </si>
  <si>
    <t>Acest subprogram include implementarea politicilor în domeniul asigurării obligatorii de asistenţă medicală, planificarea veniturilor şi cheltuielilor, contractarea prestatorilor de servicii. Activităţile din acest subprogram sunt realizate de către Compania Naţională de Asigurări în Medicină.</t>
  </si>
  <si>
    <t>Acoperirea a 100% de servicii medicale pentru persoanele care au nevoie de tratament urgent în cazul situațiilor neprevăzute (epidemiologice) sau neacumulării veniturilor la nivel planificat</t>
  </si>
  <si>
    <t>Acest subprogram prevede asigurarea dezvoltării bazei tehnico-materiale a instituţiilor medico-sanitare publice prin procurarea utilajului medical performant, reparația edificiilor și alte destinații, conform priorităților de finanțare stabilite din  fondul de dezvoltare şi modernizare a prestatorilor publici de servicii medicale (fondul de dezvoltare) al Companiei Naţionale de Asigurări în Medicină.</t>
  </si>
  <si>
    <t>Ponderea medicilor de familie pe listele cărora sunt înscrise cumulativ  până la 2200 persoane</t>
  </si>
  <si>
    <t>Ponderea vizitelor profilactice la medicul de familie</t>
  </si>
  <si>
    <t xml:space="preserve">Ponderea beneficiarilor unici care au efectuat vizite la medicul de familie în totalul populatie înscrise pe lista  medicului de familie </t>
  </si>
  <si>
    <t>Numărul total de vizite la medicul de familie</t>
  </si>
  <si>
    <t>Numărul de vizite profilactice la medicul de familie</t>
  </si>
  <si>
    <t xml:space="preserve">Numărul medicilor de familie pe listele cărora sunt înscrise cumulativ până la 2200 persoane </t>
  </si>
  <si>
    <t>Numărul beneficiarilor unici care au efectuat vizite la medicul de familie</t>
  </si>
  <si>
    <t>Cheltuielile FAOAM pentru AMP  pe cap de locuitor, înregistrat la medicul de familie</t>
  </si>
  <si>
    <t xml:space="preserve">Costul mediu al unei vizite </t>
  </si>
  <si>
    <t>Obiective</t>
  </si>
  <si>
    <t xml:space="preserve">Ponderea IMS care oferă servicii medicale pe specialitățile de bază </t>
  </si>
  <si>
    <t>Ponderea beneficiarilor unici care au efectuat vizite la medicul de familie în totalul persoanelor asigurate</t>
  </si>
  <si>
    <t xml:space="preserve">Numărul de IMS care oferă servicii medicale pe specialitățile de bază </t>
  </si>
  <si>
    <t>Numărul de vizite în condiții de ambulatoriu</t>
  </si>
  <si>
    <t>Numărul beneficiarilor unici care au efectuat vizite în condiții de ambulator</t>
  </si>
  <si>
    <t xml:space="preserve">Cheltuielile medii ale FAOAM pentru asistența medicală specializată de ambulator pe persoană asigurată, înregistrată la medicul de familie </t>
  </si>
  <si>
    <t>Costul mediu al unei vizite la medicul specialist</t>
  </si>
  <si>
    <t>Numărul beneficiarilor unici la care au fost efectuate vizite de îngrijiri medicale la domiciliu</t>
  </si>
  <si>
    <t>Costul mediu al unei vizite de îngrijiri medicale comunitare și la domiciliu (fără vizite la centre de sănătate prietenoase tinerilor şi comunitare de sănătate mintală)</t>
  </si>
  <si>
    <t>Numărul total de solicitări la 1000 populație</t>
  </si>
  <si>
    <t>Cheltuieli  FAOAM pentru AMU  pe cap de locuitor, înregistrat la medicul de familie</t>
  </si>
  <si>
    <t>Ponderea cazurilor tratate acute validate din numărul total de cazuri prestate validate</t>
  </si>
  <si>
    <t>Procentul de diminuare a duratei medii de spitalizare faţă de anul precedent</t>
  </si>
  <si>
    <t>Numărul cazurilor tratate acute prestate validate, inclusiv chirurgia de zi</t>
  </si>
  <si>
    <t>Numărul cazurilor tratate cronice prestate validate</t>
  </si>
  <si>
    <t>Numărul total de zile de spitalizare prestate (acute) validate, inclusiv chirurgia de zi</t>
  </si>
  <si>
    <t>Durata medie de spitalizare a cazurilor tratate acute validate, inclusiv chirurgia de zi</t>
  </si>
  <si>
    <t>Suma executată pentru cazuri acute, inclusiv chirurgia de zi</t>
  </si>
  <si>
    <t>Costul mediu pentru un caz tratat acut validat, inclusiv chirurgia de zi</t>
  </si>
  <si>
    <t>Costul mediu al unei zile de spitalizare prestate (acute) validate, inclusiv chirurgia de zi</t>
  </si>
  <si>
    <t>Cheltuielile medii ale FAOAM pentru asistența medicală spitalicească pe persoană asigurată</t>
  </si>
  <si>
    <t>Procentul de creștere a numărului de servicii medicale  de înaltă performanță prestate persoanelor asigurate față de anul precedent</t>
  </si>
  <si>
    <t>Numărul de poziții în lista serviciilor de înaltă performanță</t>
  </si>
  <si>
    <t>Numărul de servicii de înaltă performanță prestate persoanelor asigurate</t>
  </si>
  <si>
    <t>Cheltuielile medii ale FAOAM pentru servicii medicale de înaltă performanță pe persoană asigurată</t>
  </si>
  <si>
    <t>Costul mediu al unui serviciu de înaltă performanță prestat</t>
  </si>
  <si>
    <t>Procentul de creștere a numărului de vizite de îngrijiri paliative prestate persoanelor asigurate față de anul precedent</t>
  </si>
  <si>
    <t>Numărul total de zile-pat îngrijiri paliative prestate</t>
  </si>
  <si>
    <t>Numărul total de vizite de îngrijiri paliative prestate</t>
  </si>
  <si>
    <t>Cheltuielile medii ale FAOAM pentru zile-pat de îngrijiri paliative pe persoană asigurată</t>
  </si>
  <si>
    <t>Cheltuielile medii ale FAOAM pentru servicii medicale de îngrijiri paliative la domicilui pe persoană asigurată</t>
  </si>
  <si>
    <t>Cheltuielile medii ale FAOAM pentru o vizită de îngrijire paliativa prestata la domiciliu</t>
  </si>
  <si>
    <t>Rata populației care beneficiază de medicamente și dispozitve medicale compensate.</t>
  </si>
  <si>
    <t xml:space="preserve">Numărul de beneficiari de medicamente compensate
</t>
  </si>
  <si>
    <t>Numărul de beneficiari de dispozitive medicale compensate</t>
  </si>
  <si>
    <t>Rata medie de compensare a medicamentelor și dispozitivelor medicale compensate per o rețetă</t>
  </si>
  <si>
    <t xml:space="preserve">Suma medie compensată per beneficiar </t>
  </si>
  <si>
    <t xml:space="preserve">Acoperirea cheltuielilor suplimentare legate de prestarea serviciilor medicale și farmaceutice  din resursele fondului de rezervă </t>
  </si>
  <si>
    <t xml:space="preserve">Cheltuielile din fondul de rezervă </t>
  </si>
  <si>
    <t xml:space="preserve">Ponderea executării planului </t>
  </si>
  <si>
    <t xml:space="preserve">Ponderea cheltuielilor din Fondul de dezvoltare executat faţă de cel aprobat </t>
  </si>
  <si>
    <t xml:space="preserve">Ponderea cheltuielilor din Fondul de dezvoltare în veniturile FAOAM, exceptând sumele cu destinație specială  </t>
  </si>
  <si>
    <t>Numărul PSM publice beneficiari de mijloace financiare din fondul de dezvoltare</t>
  </si>
  <si>
    <t>Numărul PSM publice dotate cu utilaj medical performant din mijloacele financiare ale fondului de dezvoltare</t>
  </si>
  <si>
    <t>Sporirea accesului populației la medicamente și dispozitive medicale compensate</t>
  </si>
  <si>
    <t>Acest subprogram prevede compensarea costurilor la medicamente și dispozitive medicale prescrise de către prestatorii de servicii medicale pentru tratamentul pacienților în condiții de ambulator, și ulterior eliberate populației de către farmacii, conform contractelor încheiate cu Compania Națională de Asigurări în Medicină</t>
  </si>
  <si>
    <t>Rectificat</t>
  </si>
  <si>
    <t>Devieri 2026/2025 rectificat</t>
  </si>
  <si>
    <t>rectificat</t>
  </si>
  <si>
    <t>1.1 Prime de asigurare obligatorie de asistenţă medicală, în formă de contribuţie procentuală la salariu şi la alte recompense achitate de angajați</t>
  </si>
  <si>
    <t>2. Alte venituri</t>
  </si>
  <si>
    <t>2.1 Dobînzi încasate</t>
  </si>
  <si>
    <t>2.2 Amenzi şi sancţiuni</t>
  </si>
  <si>
    <t>2.3 Donații voluntare din surse externe</t>
  </si>
  <si>
    <t>2.4 Alte venituri</t>
  </si>
  <si>
    <t>3. Transferuri primite între bugetul de stat şi fondurile asigurării obligatorii de asistenţă medicală, total</t>
  </si>
  <si>
    <t>3.1 Transferuri de la bugetul de stat  pentru asigurarea medicală a categoriilor de persoane asigurate de Guvern</t>
  </si>
  <si>
    <t>3.2 Transferuri de la bugetul de stat  pentru compensarea veniturilor ratate, conform art.3 din Legea nr.39-XVI din 2 martie 2006</t>
  </si>
  <si>
    <t>3.3 Transferuri de la bugetul de stat  pentru realizarea programelor naţionale de ocrotire a sănătăţii</t>
  </si>
  <si>
    <t xml:space="preserve">3.5 dispoziția CSE nr.61 din 27.02.2023 (fondul de intervenție al Guvernului) Gestionarea crizei refugiaților  </t>
  </si>
  <si>
    <t>3.4 Transferuri de la bugetul de stat  pentru implementarea Planului de creștere economică</t>
  </si>
  <si>
    <t>13=11-7</t>
  </si>
  <si>
    <t>14=11/7</t>
  </si>
  <si>
    <t>15=11-9</t>
  </si>
  <si>
    <t>Cheltuielile anuale din fondul de dezvoltare pe cap de locuitor (fără mijloacele financiare prevăzute cu destinație specială conform legii)</t>
  </si>
  <si>
    <t>30.09.25</t>
  </si>
  <si>
    <t>asigurați</t>
  </si>
  <si>
    <t>30.09.2025</t>
  </si>
  <si>
    <t>asigurați 30.09.2025</t>
  </si>
  <si>
    <t>Populația 30.09.2025</t>
  </si>
  <si>
    <t>Procentul de creștere a numărului de vizite de îngrijiri medicale la domiciliu față de anul precedent</t>
  </si>
  <si>
    <t xml:space="preserve">Numărul de vizite privind îngrijirile medicale la domiciliu </t>
  </si>
  <si>
    <t xml:space="preserve">Cheltuielile medii ale FAOAM pentru îngrijiri medicale la domiciliu per beneficiar </t>
  </si>
  <si>
    <t>Cheltuielile medii ale FAOAM pentru îngrijiri medicale  la domiciliu pe persoană asigurată</t>
  </si>
  <si>
    <t xml:space="preserve">Numărul de prestatori de servicii medicale la domiciliu, contractate de CNAM </t>
  </si>
  <si>
    <t>Asigurarea accesului la serviciile medicale primare de calitate pentru toţi cetăţenii Republicii Moldova, precum și sporirea numărului de servicii de îngrijiri medicale comunitare prestate persoanelor asigurate</t>
  </si>
  <si>
    <t>Acest subprogram include asigurarea serviciilor medicale de către prestatorii de servicii medicale în baza principiului medicinii de familie, precum și a îngrijirilor medicale comunitare, conform contractelor incheiate cu Compania Naţională de Asigurări în Medicină</t>
  </si>
  <si>
    <t>Acces la îngrijiri medicalela domiciliu oferit de prestatorii de servicii medicale pentru persoanele asigurate</t>
  </si>
  <si>
    <t>Sporirea numărului de servicii de îngrijiri medicale  la domiciliu prestate persoanelor asigurate</t>
  </si>
  <si>
    <t>Acest subprogram include servicii prestate de către prestatorii de servicii medicale, inclusiv asociaţiile şi organizaţiile autorizate pentru prestarea de îngrijiri medicale la domiciliu, conform contractelor incheiate cu Compania Naţională de Asigurări în Medicină</t>
  </si>
  <si>
    <t>Acest subprogram estre destinat acordării asistenţei medicale urgente prespitalicești persoanelor asigurate și neasigurate pe întreg teritoriul Republicii Moldova, precum și activității Unităților de primire urgente/Camerelor de gardă, conform contractelor incheiate cu Compania Naţională de Asigurări în Medicină</t>
  </si>
  <si>
    <t>Procentul creşterii sumei destinate AMU faţă de anul precedent (fără sumele destinate unităților de primire urgență și camerelor de gardă)</t>
  </si>
  <si>
    <t>Suma totală destinată AMU (fără sumele destinate unităților de primire urgență și camerelor de gardă)</t>
  </si>
  <si>
    <t>Costul mediu al unei solicitări în asistența medicală urgentă prespitalicească (fără sumele destinate unităților de primire urgență și camerelor de gardă)</t>
  </si>
  <si>
    <t>Procentul de creștere a numărului de zile-pat de îngrijiri paliative prestate</t>
  </si>
  <si>
    <r>
      <t>6. Efectivul de personal,</t>
    </r>
    <r>
      <rPr>
        <sz val="10"/>
        <rFont val="Calibri"/>
        <family val="2"/>
        <scheme val="minor"/>
      </rPr>
      <t xml:space="preserve"> </t>
    </r>
    <r>
      <rPr>
        <b/>
        <sz val="10"/>
        <rFont val="Calibri"/>
        <family val="2"/>
        <scheme val="minor"/>
      </rPr>
      <t>unităţi</t>
    </r>
  </si>
  <si>
    <t>1.2 Remunerarea muncii temporare</t>
  </si>
  <si>
    <t>2112</t>
  </si>
  <si>
    <t>1.3  Contribuţii de asigurări sociale de stat obligatorii</t>
  </si>
  <si>
    <t>1. Asigurarea accesului beneficiarilor la medicamente și dispozitive medicale compensate, inclusiv prin extinderea listei medicamentelor compensate cu medicamente noi, compensarea medicamentelor pentru boli noi;
2. Asigurarea accesului pacienților oncologici și pacienților diabetici la dispozitive medicale compensate în condiții ambulator.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</si>
</sst>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
    <numFmt numFmtId="166" formatCode="0.0%"/>
    <numFmt numFmtId="167" formatCode="0.0"/>
    <numFmt numFmtId="168" formatCode="0.000%"/>
    <numFmt numFmtId="169" formatCode="#,##0.000"/>
    <numFmt numFmtId="170" formatCode="0.000000"/>
    <numFmt numFmtId="171" formatCode="_ * #,##0_ ;_ * \-#,##0_ ;_ * &quot;-&quot;??_ ;_ @_ "/>
    <numFmt numFmtId="172" formatCode="0.0000%"/>
    <numFmt numFmtId="173" formatCode="0.000"/>
  </numFmts>
  <fonts count="128" x14ac:knownFonts="1">
    <font>
      <sz val="11"/>
      <color theme="1"/>
      <name val="Calibri"/>
      <charset val="204"/>
      <scheme val="minor"/>
    </font>
    <font>
      <b/>
      <sz val="10"/>
      <color theme="1"/>
      <name val="Times New Roman"/>
      <family val="1"/>
      <charset val="238"/>
    </font>
    <font>
      <sz val="12"/>
      <color theme="1"/>
      <name val="Times New Roman"/>
      <family val="1"/>
      <charset val="238"/>
    </font>
    <font>
      <b/>
      <sz val="14"/>
      <color theme="1"/>
      <name val="Times New Roman"/>
      <family val="1"/>
      <charset val="238"/>
    </font>
    <font>
      <b/>
      <sz val="12"/>
      <color theme="1"/>
      <name val="Times New Roman"/>
      <family val="1"/>
      <charset val="238"/>
    </font>
    <font>
      <sz val="10"/>
      <name val="Times New Roman"/>
      <family val="1"/>
      <charset val="238"/>
    </font>
    <font>
      <sz val="12"/>
      <name val="Times New Roman"/>
      <family val="1"/>
      <charset val="238"/>
    </font>
    <font>
      <b/>
      <sz val="11"/>
      <color theme="1"/>
      <name val="Times New Roman"/>
      <family val="1"/>
      <charset val="238"/>
    </font>
    <font>
      <sz val="10"/>
      <color theme="1"/>
      <name val="Times New Roman"/>
      <family val="1"/>
      <charset val="238"/>
    </font>
    <font>
      <sz val="11"/>
      <name val="Times New Roman"/>
      <family val="1"/>
      <charset val="238"/>
    </font>
    <font>
      <b/>
      <sz val="10"/>
      <name val="Times New Roman"/>
      <family val="1"/>
      <charset val="238"/>
    </font>
    <font>
      <b/>
      <sz val="12"/>
      <color theme="1"/>
      <name val="Times New Roman"/>
      <family val="1"/>
      <charset val="238"/>
    </font>
    <font>
      <b/>
      <sz val="9"/>
      <color theme="1"/>
      <name val="Times New Roman"/>
      <family val="1"/>
      <charset val="238"/>
    </font>
    <font>
      <sz val="9"/>
      <color theme="1"/>
      <name val="Times New Roman"/>
      <family val="1"/>
      <charset val="238"/>
    </font>
    <font>
      <sz val="11"/>
      <color theme="1"/>
      <name val="Times New Roman"/>
      <family val="1"/>
      <charset val="238"/>
    </font>
    <font>
      <b/>
      <sz val="11"/>
      <name val="Times New Roman"/>
      <family val="1"/>
      <charset val="238"/>
    </font>
    <font>
      <sz val="14"/>
      <name val="Times New Roman"/>
      <family val="1"/>
      <charset val="238"/>
    </font>
    <font>
      <sz val="12"/>
      <color rgb="FFFF0000"/>
      <name val="Times New Roman"/>
      <family val="1"/>
      <charset val="238"/>
    </font>
    <font>
      <i/>
      <sz val="12"/>
      <color rgb="FFFF0000"/>
      <name val="Times New Roman"/>
      <family val="1"/>
      <charset val="238"/>
    </font>
    <font>
      <b/>
      <sz val="12"/>
      <color rgb="FFFF0000"/>
      <name val="Times New Roman"/>
      <family val="1"/>
      <charset val="238"/>
    </font>
    <font>
      <b/>
      <sz val="10"/>
      <color rgb="FFFF0000"/>
      <name val="Times New Roman"/>
      <family val="1"/>
      <charset val="238"/>
    </font>
    <font>
      <sz val="10"/>
      <color rgb="FFFF0000"/>
      <name val="Times New Roman"/>
      <family val="1"/>
      <charset val="238"/>
    </font>
    <font>
      <sz val="11"/>
      <color rgb="FFFF0000"/>
      <name val="Times New Roman"/>
      <family val="1"/>
      <charset val="238"/>
    </font>
    <font>
      <b/>
      <sz val="12"/>
      <name val="Times New Roman"/>
      <family val="1"/>
      <charset val="238"/>
    </font>
    <font>
      <sz val="10"/>
      <color theme="1"/>
      <name val="Times New Roman"/>
      <family val="1"/>
      <charset val="238"/>
    </font>
    <font>
      <sz val="12"/>
      <color rgb="FF00B050"/>
      <name val="Times New Roman"/>
      <family val="1"/>
      <charset val="238"/>
    </font>
    <font>
      <sz val="8"/>
      <color theme="1"/>
      <name val="Times New Roman"/>
      <family val="1"/>
      <charset val="238"/>
    </font>
    <font>
      <sz val="10"/>
      <name val="Arial"/>
      <family val="2"/>
      <charset val="238"/>
    </font>
    <font>
      <b/>
      <i/>
      <sz val="12"/>
      <color theme="1"/>
      <name val="Times New Roman"/>
      <family val="1"/>
      <charset val="238"/>
    </font>
    <font>
      <sz val="11"/>
      <color theme="1"/>
      <name val="Calibri"/>
      <family val="2"/>
      <charset val="238"/>
      <scheme val="minor"/>
    </font>
    <font>
      <b/>
      <sz val="12"/>
      <name val="Calibri"/>
      <family val="2"/>
      <charset val="238"/>
      <scheme val="minor"/>
    </font>
    <font>
      <sz val="10"/>
      <name val="Calibri"/>
      <family val="2"/>
      <charset val="238"/>
      <scheme val="minor"/>
    </font>
    <font>
      <b/>
      <sz val="9"/>
      <name val="Calibri"/>
      <family val="2"/>
      <charset val="238"/>
      <scheme val="minor"/>
    </font>
    <font>
      <b/>
      <sz val="8"/>
      <name val="Times New Roman"/>
      <family val="1"/>
      <charset val="204"/>
    </font>
    <font>
      <b/>
      <sz val="10"/>
      <name val="Times New Roman"/>
      <family val="1"/>
      <charset val="204"/>
    </font>
    <font>
      <b/>
      <i/>
      <sz val="8"/>
      <name val="Calibri"/>
      <family val="2"/>
      <charset val="238"/>
      <scheme val="minor"/>
    </font>
    <font>
      <b/>
      <i/>
      <sz val="8"/>
      <name val="Times New Roman"/>
      <family val="1"/>
      <charset val="204"/>
    </font>
    <font>
      <sz val="10"/>
      <name val="Times New Roman"/>
      <family val="1"/>
      <charset val="204"/>
    </font>
    <font>
      <sz val="8"/>
      <name val="Times New Roman"/>
      <family val="1"/>
      <charset val="204"/>
    </font>
    <font>
      <i/>
      <sz val="8"/>
      <name val="Calibri"/>
      <family val="2"/>
      <charset val="238"/>
      <scheme val="minor"/>
    </font>
    <font>
      <sz val="8"/>
      <color rgb="FFFF0000"/>
      <name val="Times New Roman"/>
      <family val="1"/>
      <charset val="204"/>
    </font>
    <font>
      <sz val="8"/>
      <name val="Calibri"/>
      <family val="2"/>
      <charset val="238"/>
      <scheme val="minor"/>
    </font>
    <font>
      <i/>
      <sz val="10"/>
      <name val="Times New Roman"/>
      <family val="1"/>
      <charset val="204"/>
    </font>
    <font>
      <sz val="12"/>
      <color theme="1"/>
      <name val="Calibri"/>
      <family val="2"/>
      <charset val="238"/>
      <scheme val="minor"/>
    </font>
    <font>
      <sz val="10"/>
      <color theme="1"/>
      <name val="Calibri"/>
      <family val="2"/>
      <charset val="238"/>
      <scheme val="minor"/>
    </font>
    <font>
      <b/>
      <sz val="10"/>
      <color theme="1"/>
      <name val="Calibri"/>
      <family val="2"/>
      <charset val="238"/>
      <scheme val="minor"/>
    </font>
    <font>
      <b/>
      <sz val="10"/>
      <name val="Times New Roman"/>
      <family val="1"/>
      <charset val="238"/>
    </font>
    <font>
      <b/>
      <i/>
      <sz val="10"/>
      <color theme="1"/>
      <name val="Calibri"/>
      <family val="2"/>
      <charset val="238"/>
      <scheme val="minor"/>
    </font>
    <font>
      <b/>
      <i/>
      <sz val="10"/>
      <name val="Times New Roman"/>
      <family val="1"/>
      <charset val="238"/>
    </font>
    <font>
      <sz val="10"/>
      <name val="Times New Roman"/>
      <family val="1"/>
      <charset val="238"/>
    </font>
    <font>
      <i/>
      <sz val="10"/>
      <name val="Calibri"/>
      <family val="2"/>
      <charset val="238"/>
      <scheme val="minor"/>
    </font>
    <font>
      <i/>
      <sz val="10"/>
      <name val="Times New Roman"/>
      <family val="1"/>
      <charset val="238"/>
    </font>
    <font>
      <sz val="11"/>
      <name val="Calibri"/>
      <family val="2"/>
      <charset val="238"/>
      <scheme val="minor"/>
    </font>
    <font>
      <b/>
      <sz val="11"/>
      <color rgb="FFFF0000"/>
      <name val="Times New Roman"/>
      <family val="1"/>
      <charset val="204"/>
    </font>
    <font>
      <b/>
      <i/>
      <sz val="10"/>
      <color theme="1"/>
      <name val="Times New Roman"/>
      <family val="1"/>
      <charset val="204"/>
    </font>
    <font>
      <b/>
      <i/>
      <sz val="10"/>
      <name val="Times New Roman"/>
      <family val="1"/>
      <charset val="204"/>
    </font>
    <font>
      <b/>
      <i/>
      <sz val="12"/>
      <color theme="1"/>
      <name val="Times New Roman"/>
      <family val="1"/>
      <charset val="204"/>
    </font>
    <font>
      <i/>
      <sz val="10"/>
      <color theme="1"/>
      <name val="Times New Roman"/>
      <family val="1"/>
      <charset val="204"/>
    </font>
    <font>
      <i/>
      <sz val="12"/>
      <color theme="1"/>
      <name val="Times New Roman"/>
      <family val="1"/>
      <charset val="204"/>
    </font>
    <font>
      <sz val="10"/>
      <color rgb="FFFF0000"/>
      <name val="Times New Roman"/>
      <family val="1"/>
      <charset val="204"/>
    </font>
    <font>
      <sz val="10"/>
      <color theme="1"/>
      <name val="Times New Roman"/>
      <family val="1"/>
      <charset val="204"/>
    </font>
    <font>
      <b/>
      <i/>
      <sz val="12"/>
      <name val="Times New Roman"/>
      <family val="1"/>
      <charset val="204"/>
    </font>
    <font>
      <sz val="12"/>
      <color theme="1"/>
      <name val="Times New Roman"/>
      <family val="1"/>
      <charset val="204"/>
    </font>
    <font>
      <b/>
      <sz val="14"/>
      <color theme="1"/>
      <name val="Times New Roman"/>
      <family val="1"/>
      <charset val="204"/>
    </font>
    <font>
      <b/>
      <sz val="12"/>
      <color theme="1"/>
      <name val="Times New Roman"/>
      <family val="1"/>
      <charset val="204"/>
    </font>
    <font>
      <sz val="9"/>
      <color theme="1"/>
      <name val="Times New Roman"/>
      <family val="1"/>
      <charset val="204"/>
    </font>
    <font>
      <b/>
      <sz val="10"/>
      <color theme="1"/>
      <name val="Times New Roman"/>
      <family val="1"/>
      <charset val="204"/>
    </font>
    <font>
      <b/>
      <sz val="11"/>
      <color theme="1"/>
      <name val="Times New Roman"/>
      <family val="1"/>
      <charset val="204"/>
    </font>
    <font>
      <sz val="11"/>
      <color theme="1"/>
      <name val="Times New Roman"/>
      <family val="1"/>
      <charset val="204"/>
    </font>
    <font>
      <sz val="12"/>
      <name val="Times New Roman"/>
      <family val="1"/>
      <charset val="204"/>
    </font>
    <font>
      <b/>
      <sz val="10"/>
      <color rgb="FFFF0000"/>
      <name val="Times New Roman"/>
      <family val="1"/>
      <charset val="204"/>
    </font>
    <font>
      <b/>
      <sz val="11"/>
      <name val="Times New Roman"/>
      <family val="1"/>
      <charset val="204"/>
    </font>
    <font>
      <sz val="8"/>
      <name val="Calibri"/>
      <family val="2"/>
      <charset val="204"/>
      <scheme val="minor"/>
    </font>
    <font>
      <i/>
      <sz val="8"/>
      <name val="Times New Roman"/>
      <family val="1"/>
      <charset val="204"/>
    </font>
    <font>
      <b/>
      <sz val="12"/>
      <color theme="1"/>
      <name val="Times New Roman"/>
      <family val="1"/>
    </font>
    <font>
      <sz val="12"/>
      <color theme="1"/>
      <name val="Times New Roman"/>
      <family val="1"/>
    </font>
    <font>
      <b/>
      <sz val="9"/>
      <color theme="1"/>
      <name val="Calibri"/>
      <family val="2"/>
      <charset val="238"/>
      <scheme val="minor"/>
    </font>
    <font>
      <b/>
      <sz val="7.5"/>
      <color theme="1"/>
      <name val="Times New Roman"/>
      <family val="1"/>
      <charset val="204"/>
    </font>
    <font>
      <sz val="8"/>
      <color theme="1"/>
      <name val="Times New Roman"/>
      <family val="1"/>
      <charset val="204"/>
    </font>
    <font>
      <b/>
      <sz val="8"/>
      <color theme="1"/>
      <name val="Times New Roman"/>
      <family val="1"/>
      <charset val="204"/>
    </font>
    <font>
      <sz val="8"/>
      <color theme="1"/>
      <name val="Calibri"/>
      <family val="2"/>
      <charset val="238"/>
      <scheme val="minor"/>
    </font>
    <font>
      <b/>
      <sz val="10"/>
      <name val="Times New Roman"/>
      <family val="1"/>
    </font>
    <font>
      <b/>
      <i/>
      <sz val="10"/>
      <name val="Times New Roman"/>
      <family val="1"/>
    </font>
    <font>
      <sz val="10"/>
      <name val="Times New Roman"/>
      <family val="1"/>
    </font>
    <font>
      <i/>
      <sz val="10"/>
      <name val="Times New Roman"/>
      <family val="1"/>
    </font>
    <font>
      <b/>
      <sz val="11"/>
      <color theme="1"/>
      <name val="Calibri"/>
      <family val="2"/>
      <charset val="204"/>
      <scheme val="minor"/>
    </font>
    <font>
      <b/>
      <sz val="11"/>
      <name val="Calibri"/>
      <family val="2"/>
      <charset val="204"/>
      <scheme val="minor"/>
    </font>
    <font>
      <sz val="11"/>
      <color theme="0" tint="-0.34998626667073579"/>
      <name val="Calibri"/>
      <family val="2"/>
      <charset val="238"/>
      <scheme val="minor"/>
    </font>
    <font>
      <b/>
      <sz val="10"/>
      <color theme="1"/>
      <name val="Calibri"/>
      <family val="2"/>
      <charset val="204"/>
      <scheme val="minor"/>
    </font>
    <font>
      <b/>
      <sz val="10"/>
      <name val="Calibri"/>
      <family val="2"/>
      <charset val="238"/>
      <scheme val="minor"/>
    </font>
    <font>
      <b/>
      <i/>
      <sz val="10"/>
      <color theme="1"/>
      <name val="Calibri"/>
      <family val="2"/>
      <charset val="204"/>
      <scheme val="minor"/>
    </font>
    <font>
      <b/>
      <sz val="10"/>
      <name val="Calibri"/>
      <family val="2"/>
      <charset val="204"/>
      <scheme val="minor"/>
    </font>
    <font>
      <i/>
      <sz val="10"/>
      <color theme="1"/>
      <name val="Calibri"/>
      <family val="2"/>
      <charset val="204"/>
      <scheme val="minor"/>
    </font>
    <font>
      <i/>
      <sz val="10"/>
      <color rgb="FFFF0000"/>
      <name val="Calibri"/>
      <family val="2"/>
      <charset val="238"/>
      <scheme val="minor"/>
    </font>
    <font>
      <sz val="10"/>
      <color theme="1"/>
      <name val="Calibri"/>
      <family val="2"/>
      <charset val="204"/>
      <scheme val="minor"/>
    </font>
    <font>
      <sz val="10"/>
      <name val="Calibri"/>
      <family val="2"/>
      <charset val="204"/>
      <scheme val="minor"/>
    </font>
    <font>
      <sz val="12"/>
      <color theme="0"/>
      <name val="Times New Roman"/>
      <family val="1"/>
      <charset val="238"/>
    </font>
    <font>
      <sz val="6"/>
      <color theme="1"/>
      <name val="Calibri"/>
      <family val="2"/>
      <charset val="204"/>
      <scheme val="minor"/>
    </font>
    <font>
      <sz val="6"/>
      <name val="Calibri"/>
      <family val="2"/>
      <charset val="204"/>
      <scheme val="minor"/>
    </font>
    <font>
      <i/>
      <sz val="10"/>
      <color theme="1"/>
      <name val="Times New Roman"/>
      <family val="1"/>
    </font>
    <font>
      <sz val="8"/>
      <name val="Calibri"/>
      <family val="2"/>
      <scheme val="minor"/>
    </font>
    <font>
      <sz val="10"/>
      <color theme="1"/>
      <name val="Times New Roman"/>
      <family val="1"/>
    </font>
    <font>
      <sz val="12"/>
      <name val="Times New Roman"/>
      <family val="1"/>
    </font>
    <font>
      <b/>
      <i/>
      <sz val="7"/>
      <name val="Times New Roman"/>
      <family val="1"/>
      <charset val="204"/>
    </font>
    <font>
      <sz val="7"/>
      <name val="Times New Roman"/>
      <family val="1"/>
      <charset val="204"/>
    </font>
    <font>
      <sz val="11"/>
      <color theme="0"/>
      <name val="Calibri"/>
      <family val="2"/>
      <charset val="204"/>
      <scheme val="minor"/>
    </font>
    <font>
      <sz val="8"/>
      <color theme="1"/>
      <name val="Times New Roman"/>
      <family val="1"/>
    </font>
    <font>
      <sz val="9"/>
      <name val="Times New Roman"/>
      <family val="1"/>
      <charset val="204"/>
    </font>
    <font>
      <sz val="11"/>
      <color theme="1"/>
      <name val="Calibri"/>
      <family val="2"/>
      <charset val="204"/>
      <scheme val="minor"/>
    </font>
    <font>
      <b/>
      <sz val="12"/>
      <name val="Times New Roman"/>
      <family val="1"/>
    </font>
    <font>
      <b/>
      <i/>
      <sz val="10"/>
      <color theme="1"/>
      <name val="Times New Roman"/>
      <family val="1"/>
      <charset val="238"/>
    </font>
    <font>
      <sz val="5"/>
      <name val="Calibri"/>
      <family val="2"/>
      <scheme val="minor"/>
    </font>
    <font>
      <sz val="5"/>
      <color theme="1"/>
      <name val="Calibri"/>
      <family val="2"/>
      <scheme val="minor"/>
    </font>
    <font>
      <b/>
      <sz val="11"/>
      <color theme="1"/>
      <name val="Calibri"/>
      <family val="2"/>
      <scheme val="minor"/>
    </font>
    <font>
      <sz val="11"/>
      <color theme="1"/>
      <name val="Calibri"/>
      <family val="2"/>
      <scheme val="minor"/>
    </font>
    <font>
      <sz val="12"/>
      <name val="Times New Roman"/>
      <family val="1"/>
    </font>
    <font>
      <sz val="10"/>
      <name val="Times New Roman"/>
      <family val="1"/>
    </font>
    <font>
      <sz val="11"/>
      <name val="Times New Roman"/>
      <family val="1"/>
    </font>
    <font>
      <b/>
      <sz val="11"/>
      <color theme="1"/>
      <name val="Times New Roman"/>
      <family val="1"/>
    </font>
    <font>
      <b/>
      <sz val="10"/>
      <name val="Calibri"/>
      <family val="2"/>
      <scheme val="minor"/>
    </font>
    <font>
      <sz val="10"/>
      <name val="Calibri"/>
      <family val="2"/>
      <scheme val="minor"/>
    </font>
    <font>
      <sz val="8"/>
      <name val="Times New Roman"/>
      <family val="1"/>
    </font>
    <font>
      <b/>
      <sz val="10"/>
      <color theme="1"/>
      <name val="Times New Roman"/>
      <family val="1"/>
    </font>
    <font>
      <sz val="10"/>
      <name val="Times New Roman"/>
      <family val="1"/>
    </font>
    <font>
      <sz val="10"/>
      <name val="Times New Roman"/>
      <family val="1"/>
    </font>
    <font>
      <sz val="12"/>
      <name val="Times New Roman"/>
      <family val="1"/>
    </font>
    <font>
      <sz val="12"/>
      <color theme="1"/>
      <name val="Times New Roman"/>
      <family val="1"/>
    </font>
    <font>
      <sz val="12"/>
      <color rgb="FFFF0000"/>
      <name val="Times New Roman"/>
      <family val="1"/>
    </font>
  </fonts>
  <fills count="9">
    <fill>
      <patternFill patternType="none"/>
    </fill>
    <fill>
      <patternFill patternType="gray125"/>
    </fill>
    <fill>
      <patternFill patternType="solid">
        <fgColor theme="2"/>
        <bgColor indexed="64"/>
      </patternFill>
    </fill>
    <fill>
      <patternFill patternType="solid">
        <fgColor theme="5" tint="0.79995117038483843"/>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s>
  <cellStyleXfs count="7">
    <xf numFmtId="0" fontId="0" fillId="0" borderId="0"/>
    <xf numFmtId="0" fontId="27" fillId="0" borderId="0"/>
    <xf numFmtId="9" fontId="29" fillId="0" borderId="0" applyFont="0" applyFill="0" applyBorder="0" applyAlignment="0" applyProtection="0"/>
    <xf numFmtId="0" fontId="27" fillId="0" borderId="0"/>
    <xf numFmtId="0" fontId="27" fillId="0" borderId="0"/>
    <xf numFmtId="0" fontId="27" fillId="0" borderId="0"/>
    <xf numFmtId="164" fontId="114" fillId="0" borderId="0" applyFont="0" applyFill="0" applyBorder="0" applyAlignment="0" applyProtection="0"/>
  </cellStyleXfs>
  <cellXfs count="1360">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left"/>
    </xf>
    <xf numFmtId="0" fontId="3" fillId="0" borderId="0" xfId="0" applyFont="1" applyAlignment="1">
      <alignment horizontal="center" vertical="center"/>
    </xf>
    <xf numFmtId="0" fontId="2" fillId="0" borderId="3" xfId="0" applyFont="1" applyBorder="1" applyAlignment="1">
      <alignment horizontal="left" vertical="center" wrapText="1"/>
    </xf>
    <xf numFmtId="0" fontId="2" fillId="2" borderId="8" xfId="0" applyFont="1" applyFill="1" applyBorder="1" applyAlignment="1">
      <alignment horizontal="center" vertical="center"/>
    </xf>
    <xf numFmtId="0" fontId="2" fillId="0" borderId="5" xfId="0" applyFont="1" applyBorder="1" applyAlignment="1">
      <alignment horizontal="center" vertical="center" textRotation="90" wrapText="1"/>
    </xf>
    <xf numFmtId="0" fontId="5" fillId="0" borderId="1" xfId="1" applyFont="1" applyBorder="1" applyAlignment="1">
      <alignment horizontal="center" vertical="center" wrapText="1"/>
    </xf>
    <xf numFmtId="0" fontId="5" fillId="0" borderId="1" xfId="4"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left"/>
    </xf>
    <xf numFmtId="0" fontId="6" fillId="0" borderId="0" xfId="0" applyFont="1"/>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7" fillId="3" borderId="0" xfId="5" applyNumberFormat="1" applyFont="1" applyFill="1" applyAlignment="1">
      <alignment horizontal="center" vertical="center"/>
    </xf>
    <xf numFmtId="0" fontId="7" fillId="3"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165" fontId="1" fillId="0" borderId="1" xfId="0" applyNumberFormat="1" applyFont="1" applyBorder="1" applyAlignment="1">
      <alignment horizontal="righ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right" vertical="center" wrapText="1"/>
    </xf>
    <xf numFmtId="165" fontId="8" fillId="0" borderId="1" xfId="0" applyNumberFormat="1" applyFont="1" applyBorder="1" applyAlignment="1">
      <alignment horizontal="right"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xf>
    <xf numFmtId="0" fontId="2" fillId="2" borderId="5" xfId="0" applyFont="1" applyFill="1" applyBorder="1" applyAlignment="1">
      <alignment horizontal="center" vertical="center" textRotation="90"/>
    </xf>
    <xf numFmtId="0" fontId="2" fillId="2" borderId="1" xfId="0" applyFont="1" applyFill="1" applyBorder="1" applyAlignment="1">
      <alignment horizontal="center" vertical="center" textRotation="90"/>
    </xf>
    <xf numFmtId="0" fontId="6" fillId="0" borderId="1" xfId="0" applyFont="1" applyBorder="1" applyAlignment="1">
      <alignment horizontal="center" vertical="center"/>
    </xf>
    <xf numFmtId="0" fontId="5" fillId="0" borderId="1" xfId="3" applyFont="1" applyBorder="1" applyAlignment="1">
      <alignment horizontal="center" vertical="center" wrapText="1"/>
    </xf>
    <xf numFmtId="0" fontId="2" fillId="2" borderId="0" xfId="0" applyFont="1" applyFill="1" applyAlignment="1">
      <alignment horizontal="center"/>
    </xf>
    <xf numFmtId="0" fontId="2" fillId="2" borderId="2" xfId="0" applyFont="1" applyFill="1" applyBorder="1" applyAlignment="1">
      <alignment horizontal="center"/>
    </xf>
    <xf numFmtId="165" fontId="7" fillId="3" borderId="1" xfId="0" applyNumberFormat="1" applyFont="1" applyFill="1" applyBorder="1" applyAlignment="1">
      <alignment horizontal="right" vertical="center"/>
    </xf>
    <xf numFmtId="165" fontId="1" fillId="0" borderId="2" xfId="0" applyNumberFormat="1" applyFont="1" applyBorder="1" applyAlignment="1">
      <alignment horizontal="right" vertical="center" wrapText="1"/>
    </xf>
    <xf numFmtId="165" fontId="8" fillId="0" borderId="2" xfId="0" applyNumberFormat="1" applyFont="1" applyBorder="1" applyAlignment="1">
      <alignment horizontal="right" vertical="center" wrapText="1"/>
    </xf>
    <xf numFmtId="165" fontId="8" fillId="0" borderId="4" xfId="0" applyNumberFormat="1" applyFont="1" applyBorder="1" applyAlignment="1">
      <alignment horizontal="right" vertical="center" wrapText="1"/>
    </xf>
    <xf numFmtId="10" fontId="2" fillId="0" borderId="0" xfId="0" applyNumberFormat="1" applyFont="1"/>
    <xf numFmtId="0" fontId="8"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center" vertical="center" wrapText="1"/>
    </xf>
    <xf numFmtId="165" fontId="8" fillId="0" borderId="2" xfId="0" applyNumberFormat="1" applyFont="1" applyBorder="1" applyAlignment="1">
      <alignment horizontal="right" vertical="center"/>
    </xf>
    <xf numFmtId="165" fontId="8" fillId="0" borderId="4" xfId="0" applyNumberFormat="1" applyFont="1" applyBorder="1" applyAlignment="1">
      <alignment horizontal="right" vertical="center"/>
    </xf>
    <xf numFmtId="0" fontId="8" fillId="0" borderId="1" xfId="0" applyFont="1" applyBorder="1" applyAlignment="1">
      <alignment horizontal="center" vertical="center"/>
    </xf>
    <xf numFmtId="0" fontId="5" fillId="0" borderId="1" xfId="0" applyFont="1" applyBorder="1" applyAlignment="1">
      <alignment horizontal="center" vertical="center" wrapText="1"/>
    </xf>
    <xf numFmtId="167" fontId="8" fillId="0" borderId="1" xfId="0" applyNumberFormat="1" applyFont="1" applyBorder="1" applyAlignment="1">
      <alignment horizontal="center" vertical="center" wrapText="1"/>
    </xf>
    <xf numFmtId="167" fontId="8" fillId="0" borderId="2" xfId="0" applyNumberFormat="1" applyFont="1" applyBorder="1" applyAlignment="1">
      <alignment horizontal="center" vertical="center"/>
    </xf>
    <xf numFmtId="167" fontId="8" fillId="0" borderId="4" xfId="0" applyNumberFormat="1" applyFont="1" applyBorder="1" applyAlignment="1">
      <alignment horizontal="center" vertical="center"/>
    </xf>
    <xf numFmtId="167" fontId="8" fillId="0" borderId="2" xfId="0" applyNumberFormat="1" applyFont="1" applyBorder="1" applyAlignment="1">
      <alignment horizontal="center" vertical="center" wrapText="1"/>
    </xf>
    <xf numFmtId="167" fontId="8"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167" fontId="1" fillId="0" borderId="1" xfId="0" applyNumberFormat="1" applyFont="1" applyBorder="1" applyAlignment="1">
      <alignment horizontal="center" vertical="center" wrapText="1"/>
    </xf>
    <xf numFmtId="0" fontId="4" fillId="3" borderId="0" xfId="5" applyFont="1" applyFill="1" applyAlignment="1">
      <alignment horizontal="center" vertical="center"/>
    </xf>
    <xf numFmtId="0" fontId="4" fillId="3" borderId="1" xfId="0" applyFont="1" applyFill="1" applyBorder="1" applyAlignment="1">
      <alignment horizontal="center" vertical="center" wrapText="1"/>
    </xf>
    <xf numFmtId="0" fontId="1" fillId="0" borderId="1" xfId="0" applyFont="1" applyBorder="1" applyAlignment="1">
      <alignment horizontal="right" vertical="center" wrapText="1"/>
    </xf>
    <xf numFmtId="0" fontId="5" fillId="3" borderId="1" xfId="0" applyFont="1" applyFill="1" applyBorder="1" applyAlignment="1">
      <alignment horizontal="center" vertical="center" wrapText="1"/>
    </xf>
    <xf numFmtId="167" fontId="4" fillId="3" borderId="1" xfId="0" applyNumberFormat="1" applyFont="1" applyFill="1" applyBorder="1" applyAlignment="1">
      <alignment horizontal="center" vertical="center"/>
    </xf>
    <xf numFmtId="167" fontId="8" fillId="0" borderId="5" xfId="0" applyNumberFormat="1" applyFont="1" applyBorder="1" applyAlignment="1">
      <alignment horizontal="center" vertical="center" wrapText="1"/>
    </xf>
    <xf numFmtId="167" fontId="1" fillId="0" borderId="5"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textRotation="90"/>
    </xf>
    <xf numFmtId="0" fontId="2" fillId="0" borderId="1" xfId="0" applyFont="1" applyBorder="1" applyAlignment="1">
      <alignment horizontal="center" vertical="center" wrapText="1"/>
    </xf>
    <xf numFmtId="0" fontId="2" fillId="0" borderId="1" xfId="0" applyFont="1" applyBorder="1"/>
    <xf numFmtId="0" fontId="2" fillId="0" borderId="0" xfId="0" applyFont="1" applyAlignment="1">
      <alignment horizontal="left" vertical="center" wrapText="1"/>
    </xf>
    <xf numFmtId="0" fontId="2" fillId="0" borderId="0" xfId="0" applyFont="1" applyAlignment="1">
      <alignment horizontal="right"/>
    </xf>
    <xf numFmtId="49" fontId="2" fillId="0" borderId="0" xfId="0" applyNumberFormat="1" applyFont="1" applyAlignment="1">
      <alignment horizontal="right"/>
    </xf>
    <xf numFmtId="0" fontId="2" fillId="0" borderId="1" xfId="0" applyFont="1" applyBorder="1" applyAlignment="1">
      <alignment horizontal="left"/>
    </xf>
    <xf numFmtId="0" fontId="2" fillId="0" borderId="1" xfId="0" applyFont="1" applyBorder="1" applyAlignment="1">
      <alignment textRotation="90" wrapText="1"/>
    </xf>
    <xf numFmtId="0" fontId="4" fillId="0" borderId="0" xfId="0" applyFont="1"/>
    <xf numFmtId="0" fontId="11" fillId="0" borderId="0" xfId="0" applyFont="1"/>
    <xf numFmtId="0" fontId="2" fillId="0" borderId="1" xfId="0" applyFont="1" applyBorder="1" applyAlignment="1">
      <alignment horizontal="center" vertical="center" textRotation="90" wrapText="1"/>
    </xf>
    <xf numFmtId="0" fontId="5" fillId="0" borderId="3" xfId="4" applyFont="1" applyBorder="1" applyAlignment="1">
      <alignment horizontal="center" vertical="center" wrapText="1"/>
    </xf>
    <xf numFmtId="165" fontId="12" fillId="0" borderId="1" xfId="0" applyNumberFormat="1" applyFont="1" applyBorder="1" applyAlignment="1">
      <alignment horizontal="right" vertical="center" wrapText="1"/>
    </xf>
    <xf numFmtId="165" fontId="13" fillId="0" borderId="1" xfId="0" applyNumberFormat="1" applyFont="1" applyBorder="1" applyAlignment="1">
      <alignment horizontal="right" vertical="center" wrapText="1"/>
    </xf>
    <xf numFmtId="0" fontId="2" fillId="4" borderId="1" xfId="0" applyFont="1" applyFill="1" applyBorder="1" applyAlignment="1">
      <alignment horizontal="center" vertical="center"/>
    </xf>
    <xf numFmtId="165" fontId="9" fillId="4" borderId="1" xfId="5" applyNumberFormat="1" applyFont="1" applyFill="1" applyBorder="1" applyAlignment="1">
      <alignment horizontal="right" vertical="center" wrapText="1"/>
    </xf>
    <xf numFmtId="0" fontId="5" fillId="4" borderId="1" xfId="4" applyFont="1" applyFill="1" applyBorder="1" applyAlignment="1">
      <alignment horizontal="center" vertical="center" wrapText="1"/>
    </xf>
    <xf numFmtId="3" fontId="9" fillId="4" borderId="1" xfId="0" applyNumberFormat="1" applyFont="1" applyFill="1" applyBorder="1" applyAlignment="1">
      <alignment horizontal="right" vertical="center" wrapText="1"/>
    </xf>
    <xf numFmtId="165" fontId="9" fillId="4" borderId="1" xfId="0" applyNumberFormat="1" applyFont="1" applyFill="1" applyBorder="1" applyAlignment="1">
      <alignment horizontal="right" vertical="center"/>
    </xf>
    <xf numFmtId="165" fontId="2" fillId="0" borderId="0" xfId="0" applyNumberFormat="1" applyFont="1"/>
    <xf numFmtId="167" fontId="2" fillId="0" borderId="0" xfId="0" applyNumberFormat="1" applyFont="1"/>
    <xf numFmtId="3" fontId="2" fillId="0" borderId="0" xfId="0" applyNumberFormat="1" applyFont="1" applyAlignment="1">
      <alignment horizontal="left"/>
    </xf>
    <xf numFmtId="4" fontId="2" fillId="0" borderId="0" xfId="0" applyNumberFormat="1" applyFont="1"/>
    <xf numFmtId="0" fontId="2" fillId="0" borderId="1" xfId="0" applyFont="1" applyBorder="1" applyAlignment="1">
      <alignment horizontal="left" vertical="center" wrapText="1"/>
    </xf>
    <xf numFmtId="167" fontId="13" fillId="0" borderId="1" xfId="0" applyNumberFormat="1" applyFont="1" applyBorder="1" applyAlignment="1">
      <alignment horizontal="center" vertical="center" wrapText="1"/>
    </xf>
    <xf numFmtId="0" fontId="9" fillId="0" borderId="1" xfId="4" applyFont="1" applyBorder="1" applyAlignment="1">
      <alignment horizontal="center" vertical="center" wrapText="1"/>
    </xf>
    <xf numFmtId="0" fontId="2" fillId="0" borderId="0" xfId="0" applyFont="1" applyAlignment="1">
      <alignment wrapText="1"/>
    </xf>
    <xf numFmtId="0" fontId="16" fillId="0" borderId="0" xfId="5" applyFont="1" applyAlignment="1" applyProtection="1">
      <alignment vertical="center" wrapText="1"/>
      <protection locked="0"/>
    </xf>
    <xf numFmtId="0" fontId="17" fillId="0" borderId="0" xfId="0" applyFont="1"/>
    <xf numFmtId="0" fontId="11" fillId="0" borderId="1" xfId="0" applyFont="1" applyBorder="1" applyAlignment="1">
      <alignment horizontal="left"/>
    </xf>
    <xf numFmtId="3" fontId="8" fillId="0" borderId="2" xfId="0" applyNumberFormat="1" applyFont="1" applyBorder="1"/>
    <xf numFmtId="3" fontId="8" fillId="0" borderId="4" xfId="0" applyNumberFormat="1" applyFont="1" applyBorder="1"/>
    <xf numFmtId="3" fontId="8" fillId="0" borderId="0" xfId="0" applyNumberFormat="1" applyFont="1"/>
    <xf numFmtId="3" fontId="8" fillId="0" borderId="1" xfId="0" applyNumberFormat="1" applyFont="1" applyBorder="1"/>
    <xf numFmtId="0" fontId="18" fillId="0" borderId="0" xfId="0" applyFont="1"/>
    <xf numFmtId="0" fontId="17" fillId="0" borderId="1" xfId="0" applyFont="1" applyBorder="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49"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17" fillId="0" borderId="1" xfId="0" applyFont="1" applyBorder="1" applyAlignment="1">
      <alignment horizontal="center"/>
    </xf>
    <xf numFmtId="0" fontId="17" fillId="0" borderId="1" xfId="0" applyFont="1" applyBorder="1" applyAlignment="1">
      <alignment horizontal="left"/>
    </xf>
    <xf numFmtId="0" fontId="17" fillId="0" borderId="1" xfId="0" applyFont="1" applyBorder="1"/>
    <xf numFmtId="0" fontId="19" fillId="0" borderId="1" xfId="0" applyFont="1" applyBorder="1" applyAlignment="1">
      <alignment horizontal="center" vertical="top"/>
    </xf>
    <xf numFmtId="0" fontId="19" fillId="0" borderId="1" xfId="0" applyFont="1" applyBorder="1" applyAlignment="1">
      <alignment horizontal="center"/>
    </xf>
    <xf numFmtId="49" fontId="17" fillId="0" borderId="1" xfId="0" applyNumberFormat="1" applyFont="1" applyBorder="1" applyAlignment="1">
      <alignment horizontal="center"/>
    </xf>
    <xf numFmtId="0" fontId="17" fillId="0" borderId="1" xfId="0" applyFont="1" applyBorder="1" applyAlignment="1">
      <alignment horizontal="center" vertical="top"/>
    </xf>
    <xf numFmtId="0" fontId="17" fillId="0" borderId="1" xfId="0" applyFont="1" applyBorder="1" applyAlignment="1">
      <alignment horizontal="center" vertical="center" textRotation="90"/>
    </xf>
    <xf numFmtId="49" fontId="17" fillId="0" borderId="1" xfId="0" applyNumberFormat="1"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left"/>
    </xf>
    <xf numFmtId="0" fontId="4" fillId="0" borderId="1" xfId="0" applyFont="1" applyBorder="1" applyAlignment="1">
      <alignment horizontal="left"/>
    </xf>
    <xf numFmtId="0" fontId="4" fillId="0" borderId="1" xfId="0" applyFont="1" applyBorder="1"/>
    <xf numFmtId="0" fontId="14" fillId="0" borderId="1" xfId="0" applyFont="1" applyBorder="1" applyAlignment="1">
      <alignment horizontal="center"/>
    </xf>
    <xf numFmtId="49" fontId="14" fillId="0" borderId="1" xfId="0" applyNumberFormat="1" applyFont="1" applyBorder="1" applyAlignment="1">
      <alignment horizontal="center"/>
    </xf>
    <xf numFmtId="167" fontId="19" fillId="0" borderId="1" xfId="0" applyNumberFormat="1" applyFont="1" applyBorder="1" applyAlignment="1">
      <alignment horizontal="center" vertical="center"/>
    </xf>
    <xf numFmtId="167" fontId="17" fillId="0" borderId="1" xfId="0" applyNumberFormat="1" applyFont="1" applyBorder="1" applyAlignment="1">
      <alignment horizontal="center" vertical="center"/>
    </xf>
    <xf numFmtId="167" fontId="19" fillId="0" borderId="1" xfId="0" applyNumberFormat="1" applyFont="1" applyBorder="1"/>
    <xf numFmtId="167" fontId="19" fillId="0" borderId="1" xfId="0" applyNumberFormat="1" applyFont="1" applyBorder="1" applyAlignment="1">
      <alignment horizontal="center"/>
    </xf>
    <xf numFmtId="167" fontId="17" fillId="0" borderId="1" xfId="0" applyNumberFormat="1" applyFont="1" applyBorder="1"/>
    <xf numFmtId="167" fontId="22" fillId="0" borderId="1" xfId="0" applyNumberFormat="1" applyFont="1" applyBorder="1" applyAlignment="1">
      <alignment horizontal="center" vertical="center"/>
    </xf>
    <xf numFmtId="0" fontId="4" fillId="0" borderId="2"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vertical="center"/>
    </xf>
    <xf numFmtId="167" fontId="1" fillId="0" borderId="1" xfId="0" applyNumberFormat="1" applyFont="1" applyBorder="1"/>
    <xf numFmtId="167" fontId="14" fillId="0" borderId="1" xfId="0" applyNumberFormat="1" applyFont="1" applyBorder="1"/>
    <xf numFmtId="0" fontId="7" fillId="3" borderId="1" xfId="0" applyFont="1" applyFill="1" applyBorder="1" applyAlignment="1">
      <alignment horizontal="right" vertical="center" wrapText="1"/>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textRotation="90"/>
    </xf>
    <xf numFmtId="0" fontId="6" fillId="2" borderId="1" xfId="0" applyFont="1" applyFill="1" applyBorder="1" applyAlignment="1">
      <alignment horizontal="center" vertical="center" textRotation="90"/>
    </xf>
    <xf numFmtId="166" fontId="6" fillId="0" borderId="1" xfId="0" applyNumberFormat="1" applyFont="1" applyBorder="1" applyAlignment="1">
      <alignment horizontal="right" vertical="center" wrapText="1"/>
    </xf>
    <xf numFmtId="3" fontId="6" fillId="0" borderId="1" xfId="0" applyNumberFormat="1" applyFont="1" applyBorder="1" applyAlignment="1">
      <alignment horizontal="right" vertical="center" wrapText="1"/>
    </xf>
    <xf numFmtId="3" fontId="6" fillId="0" borderId="1" xfId="0" applyNumberFormat="1" applyFont="1" applyBorder="1" applyAlignment="1">
      <alignment horizontal="right" vertical="center"/>
    </xf>
    <xf numFmtId="0" fontId="6" fillId="0" borderId="0" xfId="0" applyFont="1" applyAlignment="1">
      <alignment vertical="center" wrapText="1"/>
    </xf>
    <xf numFmtId="9" fontId="6" fillId="0" borderId="0" xfId="2" applyFont="1"/>
    <xf numFmtId="9" fontId="6" fillId="0" borderId="0" xfId="0" applyNumberFormat="1" applyFont="1"/>
    <xf numFmtId="4" fontId="6" fillId="0" borderId="0" xfId="0" applyNumberFormat="1" applyFont="1"/>
    <xf numFmtId="165" fontId="2" fillId="0" borderId="0" xfId="0" applyNumberFormat="1" applyFont="1" applyAlignment="1">
      <alignment horizontal="left" vertical="center"/>
    </xf>
    <xf numFmtId="3" fontId="2" fillId="0" borderId="0" xfId="0" applyNumberFormat="1" applyFont="1"/>
    <xf numFmtId="0" fontId="2" fillId="0" borderId="2" xfId="0" applyFont="1" applyBorder="1" applyAlignment="1">
      <alignment horizontal="center" vertical="center" textRotation="90" wrapText="1"/>
    </xf>
    <xf numFmtId="165" fontId="1" fillId="0" borderId="2" xfId="0" applyNumberFormat="1" applyFont="1" applyBorder="1" applyAlignment="1">
      <alignment vertical="center"/>
    </xf>
    <xf numFmtId="165" fontId="1" fillId="0" borderId="4" xfId="0" applyNumberFormat="1" applyFont="1" applyBorder="1" applyAlignment="1">
      <alignment vertical="center"/>
    </xf>
    <xf numFmtId="165" fontId="8" fillId="0" borderId="2" xfId="0" applyNumberFormat="1" applyFont="1" applyBorder="1" applyAlignment="1">
      <alignment vertical="center"/>
    </xf>
    <xf numFmtId="165" fontId="8" fillId="0" borderId="4" xfId="0" applyNumberFormat="1" applyFont="1" applyBorder="1" applyAlignment="1">
      <alignment vertical="center"/>
    </xf>
    <xf numFmtId="165" fontId="6" fillId="0" borderId="3" xfId="0" applyNumberFormat="1" applyFont="1" applyBorder="1" applyAlignment="1">
      <alignment horizontal="right" vertical="center"/>
    </xf>
    <xf numFmtId="165" fontId="6" fillId="0" borderId="4" xfId="0" applyNumberFormat="1" applyFont="1" applyBorder="1" applyAlignment="1">
      <alignment horizontal="right" vertical="center"/>
    </xf>
    <xf numFmtId="165" fontId="15" fillId="3" borderId="1" xfId="0" applyNumberFormat="1" applyFont="1" applyFill="1" applyBorder="1" applyAlignment="1">
      <alignment horizontal="right" vertical="center"/>
    </xf>
    <xf numFmtId="165" fontId="10"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0" fontId="25" fillId="0" borderId="0" xfId="0" applyFont="1"/>
    <xf numFmtId="165" fontId="4" fillId="3" borderId="1" xfId="0" applyNumberFormat="1" applyFont="1" applyFill="1" applyBorder="1" applyAlignment="1">
      <alignment horizontal="right" vertical="center"/>
    </xf>
    <xf numFmtId="165" fontId="8" fillId="0" borderId="5" xfId="0" applyNumberFormat="1" applyFont="1" applyBorder="1" applyAlignment="1">
      <alignment horizontal="right" vertical="center" wrapText="1"/>
    </xf>
    <xf numFmtId="165" fontId="1" fillId="0" borderId="5" xfId="0" applyNumberFormat="1" applyFont="1" applyBorder="1" applyAlignment="1">
      <alignment horizontal="right" vertical="center" wrapText="1"/>
    </xf>
    <xf numFmtId="9" fontId="2" fillId="0" borderId="0" xfId="0" applyNumberFormat="1" applyFont="1"/>
    <xf numFmtId="3" fontId="14" fillId="0" borderId="0" xfId="0" applyNumberFormat="1" applyFont="1"/>
    <xf numFmtId="0" fontId="3" fillId="0" borderId="0" xfId="0" applyFont="1" applyAlignment="1">
      <alignment horizontal="left" vertical="center"/>
    </xf>
    <xf numFmtId="0" fontId="5" fillId="0" borderId="1" xfId="0" applyFont="1" applyBorder="1" applyAlignment="1">
      <alignment horizontal="center" vertical="center"/>
    </xf>
    <xf numFmtId="0" fontId="2" fillId="0" borderId="2" xfId="0" applyFont="1" applyBorder="1"/>
    <xf numFmtId="10" fontId="6" fillId="0" borderId="0" xfId="2" applyNumberFormat="1" applyFont="1"/>
    <xf numFmtId="165" fontId="14" fillId="0" borderId="0" xfId="0" applyNumberFormat="1" applyFont="1"/>
    <xf numFmtId="165" fontId="8" fillId="0" borderId="0" xfId="0" applyNumberFormat="1" applyFont="1"/>
    <xf numFmtId="165" fontId="26" fillId="0" borderId="0" xfId="0" applyNumberFormat="1" applyFont="1"/>
    <xf numFmtId="165" fontId="13" fillId="0" borderId="0" xfId="0" applyNumberFormat="1" applyFont="1"/>
    <xf numFmtId="167" fontId="8" fillId="0" borderId="0" xfId="0" applyNumberFormat="1" applyFont="1"/>
    <xf numFmtId="0" fontId="31" fillId="0" borderId="1" xfId="0" applyFont="1" applyBorder="1" applyAlignment="1">
      <alignment horizontal="center"/>
    </xf>
    <xf numFmtId="0" fontId="31" fillId="4" borderId="1" xfId="0" applyFont="1" applyFill="1" applyBorder="1" applyAlignment="1">
      <alignment horizontal="center" vertical="center" wrapText="1"/>
    </xf>
    <xf numFmtId="0" fontId="31" fillId="0" borderId="1" xfId="0" applyFont="1" applyBorder="1" applyAlignment="1">
      <alignment horizontal="center" vertical="center"/>
    </xf>
    <xf numFmtId="0" fontId="32" fillId="0" borderId="1" xfId="0" applyFont="1" applyBorder="1" applyAlignment="1">
      <alignment vertical="center"/>
    </xf>
    <xf numFmtId="49" fontId="33" fillId="0" borderId="1" xfId="0" applyNumberFormat="1" applyFont="1" applyBorder="1" applyAlignment="1">
      <alignment horizontal="center" vertical="center" wrapText="1"/>
    </xf>
    <xf numFmtId="166" fontId="33" fillId="0" borderId="1" xfId="2" applyNumberFormat="1" applyFont="1" applyFill="1" applyBorder="1" applyAlignment="1">
      <alignment vertical="center"/>
    </xf>
    <xf numFmtId="165" fontId="33" fillId="4" borderId="1" xfId="0" applyNumberFormat="1" applyFont="1" applyFill="1" applyBorder="1" applyAlignment="1">
      <alignment vertical="center"/>
    </xf>
    <xf numFmtId="0" fontId="35" fillId="0" borderId="1" xfId="0" applyFont="1" applyBorder="1" applyAlignment="1">
      <alignment horizontal="left" vertical="center" wrapText="1"/>
    </xf>
    <xf numFmtId="49" fontId="36" fillId="0" borderId="1" xfId="0" applyNumberFormat="1" applyFont="1" applyBorder="1" applyAlignment="1">
      <alignment horizontal="center" vertical="center" wrapText="1"/>
    </xf>
    <xf numFmtId="165" fontId="38" fillId="0" borderId="1" xfId="0" applyNumberFormat="1" applyFont="1" applyBorder="1" applyAlignment="1">
      <alignment vertical="center"/>
    </xf>
    <xf numFmtId="166" fontId="38" fillId="0" borderId="1" xfId="2" applyNumberFormat="1" applyFont="1" applyFill="1" applyBorder="1" applyAlignment="1">
      <alignment vertical="center"/>
    </xf>
    <xf numFmtId="165" fontId="38" fillId="4" borderId="1" xfId="0" applyNumberFormat="1" applyFont="1" applyFill="1" applyBorder="1" applyAlignment="1">
      <alignment vertical="center"/>
    </xf>
    <xf numFmtId="166" fontId="38" fillId="4" borderId="1" xfId="2" applyNumberFormat="1" applyFont="1" applyFill="1" applyBorder="1" applyAlignment="1">
      <alignment vertical="center"/>
    </xf>
    <xf numFmtId="0" fontId="39" fillId="0" borderId="1" xfId="0" applyFont="1" applyBorder="1" applyAlignment="1">
      <alignment horizontal="left" vertical="center" wrapText="1"/>
    </xf>
    <xf numFmtId="0" fontId="41" fillId="0" borderId="1" xfId="0" applyFont="1" applyBorder="1" applyAlignment="1">
      <alignment vertical="center" wrapText="1"/>
    </xf>
    <xf numFmtId="49" fontId="38" fillId="0" borderId="1" xfId="0" applyNumberFormat="1" applyFont="1" applyBorder="1" applyAlignment="1">
      <alignment horizontal="center" vertical="center" wrapText="1"/>
    </xf>
    <xf numFmtId="0" fontId="35" fillId="0" borderId="1" xfId="0" applyFont="1" applyBorder="1" applyAlignment="1">
      <alignment vertical="center" wrapText="1"/>
    </xf>
    <xf numFmtId="0" fontId="37" fillId="0" borderId="1" xfId="0" applyFont="1" applyBorder="1" applyAlignment="1">
      <alignment horizontal="center" vertical="center" wrapText="1"/>
    </xf>
    <xf numFmtId="0" fontId="32" fillId="0" borderId="1" xfId="0" applyFont="1" applyBorder="1"/>
    <xf numFmtId="49" fontId="39" fillId="0" borderId="1" xfId="0" applyNumberFormat="1" applyFont="1" applyBorder="1" applyAlignment="1">
      <alignment vertical="center" wrapText="1"/>
    </xf>
    <xf numFmtId="49" fontId="37" fillId="0" borderId="1" xfId="0" applyNumberFormat="1" applyFont="1" applyBorder="1" applyAlignment="1">
      <alignment horizontal="center"/>
    </xf>
    <xf numFmtId="49" fontId="36" fillId="4" borderId="1" xfId="0" applyNumberFormat="1" applyFont="1" applyFill="1" applyBorder="1" applyAlignment="1">
      <alignment horizontal="center" vertical="center" wrapText="1"/>
    </xf>
    <xf numFmtId="49" fontId="33" fillId="4" borderId="1" xfId="0" applyNumberFormat="1" applyFont="1" applyFill="1" applyBorder="1" applyAlignment="1">
      <alignment horizontal="center" vertical="center" wrapText="1"/>
    </xf>
    <xf numFmtId="166" fontId="40" fillId="0" borderId="1" xfId="2" applyNumberFormat="1" applyFont="1" applyFill="1" applyBorder="1" applyAlignment="1">
      <alignment vertical="center"/>
    </xf>
    <xf numFmtId="0" fontId="37" fillId="0" borderId="1" xfId="0" applyFont="1" applyBorder="1" applyAlignment="1">
      <alignment vertical="center" wrapText="1"/>
    </xf>
    <xf numFmtId="165" fontId="0" fillId="0" borderId="0" xfId="0" applyNumberFormat="1"/>
    <xf numFmtId="0" fontId="44" fillId="0" borderId="1" xfId="0" applyFont="1" applyBorder="1" applyAlignment="1">
      <alignment horizontal="center"/>
    </xf>
    <xf numFmtId="0" fontId="45" fillId="0" borderId="1" xfId="0" applyFont="1" applyBorder="1"/>
    <xf numFmtId="0" fontId="46" fillId="0" borderId="1" xfId="0" applyFont="1" applyBorder="1"/>
    <xf numFmtId="0" fontId="44" fillId="0" borderId="1" xfId="0" applyFont="1" applyBorder="1"/>
    <xf numFmtId="0" fontId="37" fillId="0" borderId="1" xfId="0" applyFont="1" applyBorder="1"/>
    <xf numFmtId="166" fontId="37" fillId="0" borderId="1" xfId="0" applyNumberFormat="1" applyFont="1" applyBorder="1" applyAlignment="1">
      <alignment vertical="center"/>
    </xf>
    <xf numFmtId="0" fontId="47" fillId="0" borderId="1" xfId="0" applyFont="1" applyBorder="1" applyAlignment="1">
      <alignment horizontal="left" vertical="center" wrapText="1"/>
    </xf>
    <xf numFmtId="0" fontId="31" fillId="2" borderId="1" xfId="0" applyFont="1" applyFill="1" applyBorder="1" applyAlignment="1">
      <alignment horizontal="left" vertical="center" wrapText="1"/>
    </xf>
    <xf numFmtId="49" fontId="37" fillId="2" borderId="1" xfId="0" applyNumberFormat="1" applyFont="1" applyFill="1" applyBorder="1" applyAlignment="1">
      <alignment horizontal="center"/>
    </xf>
    <xf numFmtId="0" fontId="31" fillId="4" borderId="1" xfId="0" applyFont="1" applyFill="1" applyBorder="1" applyAlignment="1">
      <alignment horizontal="left" vertical="center" wrapText="1"/>
    </xf>
    <xf numFmtId="49" fontId="49" fillId="4" borderId="1" xfId="0" applyNumberFormat="1" applyFont="1" applyFill="1" applyBorder="1" applyAlignment="1">
      <alignment horizontal="center"/>
    </xf>
    <xf numFmtId="0" fontId="50" fillId="2" borderId="1" xfId="0" applyFont="1" applyFill="1" applyBorder="1" applyAlignment="1">
      <alignment horizontal="left" vertical="center" wrapText="1"/>
    </xf>
    <xf numFmtId="49" fontId="51" fillId="2" borderId="1" xfId="0" applyNumberFormat="1" applyFont="1" applyFill="1" applyBorder="1" applyAlignment="1">
      <alignment horizontal="center"/>
    </xf>
    <xf numFmtId="0" fontId="31" fillId="4" borderId="1" xfId="0" applyFont="1" applyFill="1" applyBorder="1" applyAlignment="1">
      <alignment vertical="center" wrapText="1"/>
    </xf>
    <xf numFmtId="0" fontId="52" fillId="0" borderId="0" xfId="0" applyFont="1"/>
    <xf numFmtId="0" fontId="2" fillId="0" borderId="0" xfId="0" applyFont="1" applyAlignment="1">
      <alignment horizontal="center"/>
    </xf>
    <xf numFmtId="3" fontId="14" fillId="0" borderId="0" xfId="0" applyNumberFormat="1" applyFont="1" applyAlignment="1">
      <alignment horizontal="center"/>
    </xf>
    <xf numFmtId="0" fontId="53" fillId="3" borderId="1" xfId="0" applyFont="1" applyFill="1" applyBorder="1" applyAlignment="1">
      <alignment horizontal="right" vertical="center" wrapText="1"/>
    </xf>
    <xf numFmtId="0" fontId="2" fillId="4" borderId="0" xfId="0" applyFont="1" applyFill="1"/>
    <xf numFmtId="0" fontId="3" fillId="0" borderId="0" xfId="0" applyFont="1" applyAlignment="1">
      <alignment vertical="center"/>
    </xf>
    <xf numFmtId="0" fontId="2" fillId="0" borderId="3" xfId="0" applyFont="1" applyBorder="1"/>
    <xf numFmtId="0" fontId="6" fillId="0" borderId="1" xfId="4" applyFont="1" applyBorder="1" applyAlignment="1">
      <alignment horizontal="center" vertical="center" wrapText="1"/>
    </xf>
    <xf numFmtId="0" fontId="6" fillId="4" borderId="1" xfId="0" applyFont="1" applyFill="1" applyBorder="1" applyAlignment="1">
      <alignment horizontal="center"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1" fillId="0" borderId="0" xfId="0" applyFont="1"/>
    <xf numFmtId="0" fontId="54" fillId="0" borderId="1" xfId="0" applyFont="1" applyBorder="1" applyAlignment="1">
      <alignment vertical="center" wrapText="1"/>
    </xf>
    <xf numFmtId="0" fontId="54" fillId="0" borderId="1" xfId="0" applyFont="1" applyBorder="1" applyAlignment="1">
      <alignment horizontal="right" vertical="center" wrapText="1"/>
    </xf>
    <xf numFmtId="165" fontId="54" fillId="0" borderId="1" xfId="0" applyNumberFormat="1" applyFont="1" applyBorder="1" applyAlignment="1">
      <alignment horizontal="right" vertical="center"/>
    </xf>
    <xf numFmtId="165" fontId="54" fillId="0" borderId="2" xfId="0" applyNumberFormat="1" applyFont="1" applyBorder="1" applyAlignment="1">
      <alignment vertical="center" wrapText="1"/>
    </xf>
    <xf numFmtId="0" fontId="56" fillId="0" borderId="0" xfId="0" applyFont="1"/>
    <xf numFmtId="0" fontId="54" fillId="0" borderId="1" xfId="0" applyFont="1" applyBorder="1" applyAlignment="1">
      <alignment horizontal="justify" vertical="center" wrapText="1"/>
    </xf>
    <xf numFmtId="165" fontId="55" fillId="0" borderId="2" xfId="0" applyNumberFormat="1" applyFont="1" applyBorder="1" applyAlignment="1">
      <alignment vertical="center" wrapText="1"/>
    </xf>
    <xf numFmtId="0" fontId="54" fillId="0" borderId="1" xfId="0" applyFont="1" applyBorder="1" applyAlignment="1">
      <alignment horizontal="center" vertical="center" wrapText="1"/>
    </xf>
    <xf numFmtId="0" fontId="58" fillId="0" borderId="0" xfId="0" applyFont="1"/>
    <xf numFmtId="165" fontId="55" fillId="0" borderId="1" xfId="0" applyNumberFormat="1" applyFont="1" applyBorder="1" applyAlignment="1">
      <alignment horizontal="right" vertical="center"/>
    </xf>
    <xf numFmtId="165" fontId="54" fillId="4" borderId="2" xfId="0" applyNumberFormat="1" applyFont="1" applyFill="1" applyBorder="1" applyAlignment="1">
      <alignment vertical="center" wrapText="1"/>
    </xf>
    <xf numFmtId="165" fontId="37" fillId="0" borderId="1" xfId="0" applyNumberFormat="1" applyFont="1" applyBorder="1" applyAlignment="1">
      <alignment horizontal="right" vertical="center"/>
    </xf>
    <xf numFmtId="165" fontId="34" fillId="0" borderId="1" xfId="0" applyNumberFormat="1" applyFont="1" applyBorder="1" applyAlignment="1">
      <alignment horizontal="right" vertical="center" wrapText="1"/>
    </xf>
    <xf numFmtId="0" fontId="55" fillId="0" borderId="1" xfId="0" applyFont="1" applyBorder="1" applyAlignment="1">
      <alignment vertical="center" wrapText="1"/>
    </xf>
    <xf numFmtId="49" fontId="54" fillId="0" borderId="1" xfId="0" applyNumberFormat="1" applyFont="1" applyBorder="1" applyAlignment="1">
      <alignment horizontal="center" vertical="center" wrapText="1"/>
    </xf>
    <xf numFmtId="167" fontId="37" fillId="4" borderId="2" xfId="0" applyNumberFormat="1" applyFont="1" applyFill="1" applyBorder="1" applyAlignment="1">
      <alignment vertical="center" wrapText="1"/>
    </xf>
    <xf numFmtId="0" fontId="55" fillId="0" borderId="1" xfId="0" applyFont="1" applyBorder="1" applyAlignment="1">
      <alignment horizontal="justify" vertical="center" wrapText="1"/>
    </xf>
    <xf numFmtId="0" fontId="61" fillId="0" borderId="0" xfId="0" applyFont="1"/>
    <xf numFmtId="0" fontId="61" fillId="0" borderId="0" xfId="0" applyFont="1" applyAlignment="1">
      <alignment horizontal="left" vertical="center"/>
    </xf>
    <xf numFmtId="0" fontId="60" fillId="0" borderId="1" xfId="0" applyFont="1" applyBorder="1" applyAlignment="1">
      <alignment vertical="center" wrapText="1"/>
    </xf>
    <xf numFmtId="165" fontId="60" fillId="0" borderId="1" xfId="0" applyNumberFormat="1" applyFont="1" applyBorder="1" applyAlignment="1">
      <alignment horizontal="right" vertical="center"/>
    </xf>
    <xf numFmtId="167" fontId="60" fillId="4" borderId="2" xfId="0" applyNumberFormat="1" applyFont="1" applyFill="1" applyBorder="1" applyAlignment="1">
      <alignment vertical="center" wrapText="1"/>
    </xf>
    <xf numFmtId="165" fontId="8" fillId="0" borderId="1" xfId="0" applyNumberFormat="1" applyFont="1" applyBorder="1" applyAlignment="1">
      <alignment horizontal="right" vertical="center"/>
    </xf>
    <xf numFmtId="0" fontId="60" fillId="0" borderId="2" xfId="0" applyFont="1" applyBorder="1" applyAlignment="1">
      <alignment horizontal="left" vertical="center" wrapText="1"/>
    </xf>
    <xf numFmtId="0" fontId="60" fillId="0" borderId="3" xfId="0" applyFont="1" applyBorder="1" applyAlignment="1">
      <alignment horizontal="left" vertical="center" wrapText="1"/>
    </xf>
    <xf numFmtId="0" fontId="60" fillId="0" borderId="4" xfId="0" applyFont="1" applyBorder="1" applyAlignment="1">
      <alignment horizontal="left" vertical="center" wrapText="1"/>
    </xf>
    <xf numFmtId="0" fontId="62" fillId="0" borderId="0" xfId="0" applyFont="1" applyAlignment="1">
      <alignment horizontal="left"/>
    </xf>
    <xf numFmtId="0" fontId="62" fillId="0" borderId="0" xfId="0" applyFont="1"/>
    <xf numFmtId="0" fontId="62" fillId="0" borderId="1" xfId="0" applyFont="1" applyBorder="1" applyAlignment="1">
      <alignment horizontal="left" vertical="center"/>
    </xf>
    <xf numFmtId="0" fontId="62" fillId="2" borderId="8" xfId="0" applyFont="1" applyFill="1" applyBorder="1" applyAlignment="1">
      <alignment horizontal="center" vertical="center"/>
    </xf>
    <xf numFmtId="0" fontId="62" fillId="2" borderId="5" xfId="0" applyFont="1" applyFill="1" applyBorder="1" applyAlignment="1">
      <alignment horizontal="center" vertical="center" textRotation="90"/>
    </xf>
    <xf numFmtId="0" fontId="62" fillId="2" borderId="1" xfId="0" applyFont="1" applyFill="1" applyBorder="1" applyAlignment="1">
      <alignment horizontal="center" vertical="center" textRotation="90"/>
    </xf>
    <xf numFmtId="0" fontId="62" fillId="0" borderId="5" xfId="0" applyFont="1" applyBorder="1" applyAlignment="1">
      <alignment horizontal="center" vertical="center" textRotation="90" wrapText="1"/>
    </xf>
    <xf numFmtId="0" fontId="62" fillId="0" borderId="1" xfId="0" applyFont="1" applyBorder="1" applyAlignment="1">
      <alignment horizontal="center" vertical="center"/>
    </xf>
    <xf numFmtId="0" fontId="62" fillId="0" borderId="1" xfId="0" applyFont="1" applyBorder="1" applyAlignment="1">
      <alignment horizontal="center" vertical="center" textRotation="90" wrapText="1"/>
    </xf>
    <xf numFmtId="0" fontId="37" fillId="0" borderId="1" xfId="4" applyFont="1" applyBorder="1" applyAlignment="1">
      <alignment horizontal="center" vertical="center" wrapText="1"/>
    </xf>
    <xf numFmtId="0" fontId="62" fillId="2" borderId="1" xfId="0" applyFont="1" applyFill="1" applyBorder="1" applyAlignment="1">
      <alignment horizontal="center" vertical="center"/>
    </xf>
    <xf numFmtId="0" fontId="62" fillId="2" borderId="1" xfId="0" applyFont="1" applyFill="1" applyBorder="1" applyAlignment="1">
      <alignment horizontal="center" vertical="center" wrapText="1"/>
    </xf>
    <xf numFmtId="0" fontId="60" fillId="0" borderId="1" xfId="0" applyFont="1" applyBorder="1" applyAlignment="1">
      <alignment horizontal="justify" vertical="center" wrapText="1"/>
    </xf>
    <xf numFmtId="165" fontId="60" fillId="0" borderId="1" xfId="0" applyNumberFormat="1" applyFont="1" applyBorder="1" applyAlignment="1">
      <alignment horizontal="right" vertical="center" wrapText="1"/>
    </xf>
    <xf numFmtId="0" fontId="66" fillId="0" borderId="1" xfId="0" applyFont="1" applyBorder="1" applyAlignment="1">
      <alignment vertical="center" wrapText="1"/>
    </xf>
    <xf numFmtId="165" fontId="66" fillId="0" borderId="1" xfId="0" applyNumberFormat="1" applyFont="1" applyBorder="1" applyAlignment="1">
      <alignment horizontal="right" vertical="center" wrapText="1"/>
    </xf>
    <xf numFmtId="0" fontId="60" fillId="0" borderId="5" xfId="0" applyFont="1" applyBorder="1" applyAlignment="1">
      <alignment vertical="center" wrapText="1"/>
    </xf>
    <xf numFmtId="0" fontId="66" fillId="0" borderId="5" xfId="0" applyFont="1" applyBorder="1" applyAlignment="1">
      <alignment horizontal="center" vertical="center" wrapText="1"/>
    </xf>
    <xf numFmtId="0" fontId="66" fillId="0" borderId="5" xfId="0" applyFont="1" applyBorder="1" applyAlignment="1">
      <alignment vertical="center" wrapText="1"/>
    </xf>
    <xf numFmtId="0" fontId="66"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1" xfId="0" applyFont="1" applyBorder="1" applyAlignment="1">
      <alignment horizontal="left" vertical="center" wrapText="1"/>
    </xf>
    <xf numFmtId="0" fontId="62" fillId="0" borderId="0" xfId="0" applyFont="1" applyAlignment="1">
      <alignment horizontal="left" vertical="center"/>
    </xf>
    <xf numFmtId="49" fontId="34" fillId="0" borderId="1" xfId="0" applyNumberFormat="1" applyFont="1" applyBorder="1" applyAlignment="1">
      <alignment horizontal="center" vertical="center" wrapText="1"/>
    </xf>
    <xf numFmtId="0" fontId="34" fillId="0" borderId="1" xfId="0" applyFont="1" applyBorder="1" applyAlignment="1">
      <alignment vertical="center" wrapText="1"/>
    </xf>
    <xf numFmtId="49" fontId="37" fillId="0" borderId="1" xfId="0" applyNumberFormat="1" applyFont="1" applyBorder="1" applyAlignment="1">
      <alignment horizontal="center" vertical="center" wrapText="1"/>
    </xf>
    <xf numFmtId="0" fontId="37" fillId="0" borderId="1" xfId="0" applyFont="1" applyBorder="1" applyAlignment="1">
      <alignment horizontal="right" vertical="center" wrapText="1"/>
    </xf>
    <xf numFmtId="165" fontId="37" fillId="0" borderId="1" xfId="0" applyNumberFormat="1" applyFont="1" applyBorder="1" applyAlignment="1">
      <alignment horizontal="right" vertical="center" wrapText="1"/>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7" fillId="0" borderId="4" xfId="0" applyFont="1" applyBorder="1" applyAlignment="1">
      <alignment horizontal="left" vertical="center" wrapText="1"/>
    </xf>
    <xf numFmtId="49" fontId="60" fillId="0" borderId="1" xfId="0" applyNumberFormat="1" applyFont="1" applyBorder="1" applyAlignment="1">
      <alignment horizontal="center" vertical="center" wrapText="1"/>
    </xf>
    <xf numFmtId="167" fontId="60" fillId="0" borderId="1" xfId="0" applyNumberFormat="1" applyFont="1" applyBorder="1" applyAlignment="1">
      <alignment horizontal="center" vertical="center" wrapText="1"/>
    </xf>
    <xf numFmtId="49" fontId="66"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167" fontId="66" fillId="0" borderId="1" xfId="0" applyNumberFormat="1" applyFont="1" applyBorder="1" applyAlignment="1">
      <alignment horizontal="center" vertical="center" wrapText="1"/>
    </xf>
    <xf numFmtId="0" fontId="64" fillId="3" borderId="0" xfId="5" applyFont="1" applyFill="1" applyAlignment="1">
      <alignment horizontal="center" vertical="center"/>
    </xf>
    <xf numFmtId="0" fontId="64" fillId="3" borderId="1" xfId="0" applyFont="1" applyFill="1" applyBorder="1" applyAlignment="1">
      <alignment horizontal="center" vertical="center" wrapText="1"/>
    </xf>
    <xf numFmtId="0" fontId="37" fillId="3" borderId="1" xfId="0" applyFont="1" applyFill="1" applyBorder="1" applyAlignment="1">
      <alignment horizontal="center" vertical="center" wrapText="1"/>
    </xf>
    <xf numFmtId="167" fontId="64" fillId="3" borderId="1" xfId="0" applyNumberFormat="1" applyFont="1" applyFill="1" applyBorder="1" applyAlignment="1">
      <alignment horizontal="center" vertical="center"/>
    </xf>
    <xf numFmtId="0" fontId="66" fillId="0" borderId="1" xfId="0" applyFont="1" applyBorder="1" applyAlignment="1">
      <alignment horizontal="right" vertical="center" wrapText="1"/>
    </xf>
    <xf numFmtId="0" fontId="60" fillId="0" borderId="1" xfId="0" applyFont="1" applyBorder="1" applyAlignment="1">
      <alignment horizontal="right" vertical="center" wrapText="1"/>
    </xf>
    <xf numFmtId="167" fontId="60" fillId="0" borderId="5" xfId="0" applyNumberFormat="1" applyFont="1" applyBorder="1" applyAlignment="1">
      <alignment horizontal="center" vertical="center" wrapText="1"/>
    </xf>
    <xf numFmtId="167" fontId="66" fillId="0" borderId="5" xfId="0" applyNumberFormat="1" applyFont="1" applyBorder="1" applyAlignment="1">
      <alignment horizontal="center" vertical="center" wrapText="1"/>
    </xf>
    <xf numFmtId="167" fontId="60" fillId="0" borderId="2" xfId="0" applyNumberFormat="1" applyFont="1" applyBorder="1" applyAlignment="1">
      <alignment horizontal="center" vertical="center"/>
    </xf>
    <xf numFmtId="167" fontId="60" fillId="0" borderId="4" xfId="0" applyNumberFormat="1" applyFont="1" applyBorder="1" applyAlignment="1">
      <alignment horizontal="center" vertical="center"/>
    </xf>
    <xf numFmtId="167" fontId="60" fillId="0" borderId="2" xfId="0" applyNumberFormat="1" applyFont="1" applyBorder="1" applyAlignment="1">
      <alignment horizontal="center" vertical="center" wrapText="1"/>
    </xf>
    <xf numFmtId="167" fontId="60" fillId="0" borderId="4" xfId="0" applyNumberFormat="1" applyFont="1" applyBorder="1" applyAlignment="1">
      <alignment horizontal="center" vertical="center" wrapText="1"/>
    </xf>
    <xf numFmtId="0" fontId="62" fillId="0" borderId="1" xfId="0" applyFont="1" applyBorder="1" applyAlignment="1">
      <alignment horizontal="center"/>
    </xf>
    <xf numFmtId="0" fontId="62" fillId="0" borderId="1" xfId="0" applyFont="1" applyBorder="1" applyAlignment="1">
      <alignment horizontal="center" vertical="center" textRotation="90"/>
    </xf>
    <xf numFmtId="0" fontId="62" fillId="0" borderId="1" xfId="0" applyFont="1" applyBorder="1" applyAlignment="1">
      <alignment horizontal="center" vertical="center" wrapText="1"/>
    </xf>
    <xf numFmtId="0" fontId="62" fillId="0" borderId="1" xfId="0" applyFont="1" applyBorder="1" applyAlignment="1">
      <alignment textRotation="90" wrapText="1"/>
    </xf>
    <xf numFmtId="0" fontId="62" fillId="0" borderId="1" xfId="0" applyFont="1" applyBorder="1"/>
    <xf numFmtId="3" fontId="68" fillId="0" borderId="0" xfId="0" applyNumberFormat="1" applyFont="1"/>
    <xf numFmtId="3" fontId="60" fillId="0" borderId="0" xfId="0" applyNumberFormat="1" applyFont="1"/>
    <xf numFmtId="0" fontId="37" fillId="0" borderId="1" xfId="1" applyFont="1" applyBorder="1" applyAlignment="1">
      <alignment horizontal="center" vertical="center" wrapText="1"/>
    </xf>
    <xf numFmtId="0" fontId="62" fillId="4" borderId="1" xfId="0" applyFont="1" applyFill="1" applyBorder="1" applyAlignment="1">
      <alignment horizontal="right" vertical="center"/>
    </xf>
    <xf numFmtId="0" fontId="69" fillId="2" borderId="1" xfId="0" applyFont="1" applyFill="1" applyBorder="1" applyAlignment="1">
      <alignment horizontal="center" vertical="center"/>
    </xf>
    <xf numFmtId="49" fontId="67" fillId="5" borderId="0" xfId="5" applyNumberFormat="1" applyFont="1" applyFill="1" applyAlignment="1">
      <alignment horizontal="center" vertical="center"/>
    </xf>
    <xf numFmtId="0" fontId="67" fillId="5" borderId="1" xfId="0" applyFont="1" applyFill="1" applyBorder="1" applyAlignment="1">
      <alignment horizontal="center" vertical="center" wrapText="1"/>
    </xf>
    <xf numFmtId="165" fontId="67" fillId="5" borderId="1" xfId="0" applyNumberFormat="1" applyFont="1" applyFill="1" applyBorder="1" applyAlignment="1">
      <alignment horizontal="right" vertical="center"/>
    </xf>
    <xf numFmtId="165" fontId="70" fillId="0" borderId="1" xfId="0" applyNumberFormat="1" applyFont="1" applyBorder="1" applyAlignment="1">
      <alignment horizontal="right" vertical="center" wrapText="1"/>
    </xf>
    <xf numFmtId="165" fontId="59" fillId="0" borderId="1" xfId="0" applyNumberFormat="1" applyFont="1" applyBorder="1" applyAlignment="1">
      <alignment horizontal="right" vertical="center" wrapText="1"/>
    </xf>
    <xf numFmtId="165" fontId="60" fillId="0" borderId="1" xfId="0" applyNumberFormat="1" applyFont="1" applyBorder="1" applyAlignment="1">
      <alignment horizontal="center" vertical="center" wrapText="1"/>
    </xf>
    <xf numFmtId="165" fontId="59" fillId="0" borderId="1" xfId="0" applyNumberFormat="1" applyFont="1" applyBorder="1" applyAlignment="1">
      <alignment horizontal="center" vertical="center" wrapText="1"/>
    </xf>
    <xf numFmtId="165" fontId="66" fillId="0" borderId="1" xfId="0" applyNumberFormat="1" applyFont="1" applyBorder="1" applyAlignment="1">
      <alignment horizontal="center" vertical="center" wrapText="1"/>
    </xf>
    <xf numFmtId="165" fontId="70" fillId="0" borderId="1" xfId="0" applyNumberFormat="1" applyFont="1" applyBorder="1" applyAlignment="1">
      <alignment horizontal="center" vertical="center" wrapText="1"/>
    </xf>
    <xf numFmtId="49" fontId="42" fillId="0" borderId="1" xfId="0" applyNumberFormat="1" applyFont="1" applyBorder="1" applyAlignment="1">
      <alignment horizontal="center" vertical="center" wrapText="1"/>
    </xf>
    <xf numFmtId="0" fontId="42" fillId="0" borderId="1" xfId="0" applyFont="1" applyBorder="1" applyAlignment="1">
      <alignment vertical="center" wrapText="1"/>
    </xf>
    <xf numFmtId="49" fontId="57" fillId="0" borderId="1" xfId="0" applyNumberFormat="1" applyFont="1" applyBorder="1" applyAlignment="1">
      <alignment horizontal="center" vertical="center" wrapText="1"/>
    </xf>
    <xf numFmtId="0" fontId="57" fillId="0" borderId="1" xfId="0" applyFont="1" applyBorder="1" applyAlignment="1">
      <alignment vertical="center" wrapText="1"/>
    </xf>
    <xf numFmtId="165" fontId="42" fillId="0" borderId="1" xfId="0" applyNumberFormat="1" applyFont="1" applyBorder="1" applyAlignment="1">
      <alignment horizontal="right" vertical="center" wrapText="1"/>
    </xf>
    <xf numFmtId="0" fontId="57" fillId="0" borderId="1" xfId="0" applyFont="1" applyBorder="1"/>
    <xf numFmtId="0" fontId="60" fillId="0" borderId="1" xfId="0" applyFont="1" applyBorder="1"/>
    <xf numFmtId="0" fontId="60" fillId="0" borderId="1" xfId="0" applyFont="1" applyBorder="1" applyAlignment="1">
      <alignment horizontal="right" vertical="center"/>
    </xf>
    <xf numFmtId="0" fontId="37" fillId="0" borderId="0" xfId="0" applyFont="1" applyAlignment="1">
      <alignment vertical="center" wrapText="1"/>
    </xf>
    <xf numFmtId="0" fontId="58" fillId="0" borderId="1" xfId="0" applyFont="1" applyBorder="1" applyAlignment="1">
      <alignment horizontal="left" vertical="center"/>
    </xf>
    <xf numFmtId="0" fontId="57" fillId="0" borderId="1" xfId="0" applyFont="1" applyBorder="1" applyAlignment="1">
      <alignment horizontal="right" vertical="center"/>
    </xf>
    <xf numFmtId="0" fontId="62" fillId="0" borderId="1" xfId="0" applyFont="1" applyBorder="1" applyAlignment="1">
      <alignment vertical="center"/>
    </xf>
    <xf numFmtId="49" fontId="71" fillId="3" borderId="0" xfId="5" applyNumberFormat="1" applyFont="1" applyFill="1" applyAlignment="1">
      <alignment horizontal="center" vertical="center"/>
    </xf>
    <xf numFmtId="0" fontId="8" fillId="5" borderId="1" xfId="0" applyFont="1" applyFill="1" applyBorder="1" applyAlignment="1">
      <alignment horizontal="justify" vertical="center" wrapText="1"/>
    </xf>
    <xf numFmtId="0" fontId="8" fillId="5" borderId="1" xfId="0" applyFont="1" applyFill="1" applyBorder="1" applyAlignment="1">
      <alignment vertical="center" wrapText="1"/>
    </xf>
    <xf numFmtId="166" fontId="73" fillId="0" borderId="1" xfId="2" applyNumberFormat="1" applyFont="1" applyFill="1" applyBorder="1" applyAlignment="1">
      <alignment vertical="center"/>
    </xf>
    <xf numFmtId="166" fontId="0" fillId="0" borderId="0" xfId="0" applyNumberFormat="1"/>
    <xf numFmtId="167" fontId="62" fillId="0" borderId="0" xfId="0" applyNumberFormat="1" applyFont="1"/>
    <xf numFmtId="165" fontId="55" fillId="4" borderId="1" xfId="0" applyNumberFormat="1" applyFont="1" applyFill="1" applyBorder="1" applyAlignment="1">
      <alignment horizontal="right" vertical="center"/>
    </xf>
    <xf numFmtId="0" fontId="76" fillId="0" borderId="1" xfId="0" applyFont="1" applyBorder="1"/>
    <xf numFmtId="49" fontId="77" fillId="0" borderId="1" xfId="0" applyNumberFormat="1" applyFont="1" applyBorder="1" applyAlignment="1">
      <alignment horizontal="center"/>
    </xf>
    <xf numFmtId="0" fontId="8" fillId="0" borderId="1" xfId="4" applyFont="1" applyBorder="1" applyAlignment="1">
      <alignment horizontal="center" vertical="center" wrapText="1"/>
    </xf>
    <xf numFmtId="165" fontId="81" fillId="0" borderId="1" xfId="0" applyNumberFormat="1" applyFont="1" applyBorder="1" applyAlignment="1">
      <alignment horizontal="right" vertical="center" wrapText="1"/>
    </xf>
    <xf numFmtId="165" fontId="82" fillId="0" borderId="1" xfId="0" applyNumberFormat="1" applyFont="1" applyBorder="1" applyAlignment="1">
      <alignment horizontal="right" vertical="center"/>
    </xf>
    <xf numFmtId="165" fontId="83" fillId="0" borderId="2" xfId="0" applyNumberFormat="1" applyFont="1" applyBorder="1" applyAlignment="1">
      <alignment vertical="center" wrapText="1"/>
    </xf>
    <xf numFmtId="165" fontId="82" fillId="0" borderId="2" xfId="0" applyNumberFormat="1" applyFont="1" applyBorder="1" applyAlignment="1">
      <alignment vertical="center" wrapText="1"/>
    </xf>
    <xf numFmtId="165" fontId="84" fillId="0" borderId="2" xfId="0" applyNumberFormat="1" applyFont="1" applyBorder="1" applyAlignment="1">
      <alignment vertical="center" wrapText="1"/>
    </xf>
    <xf numFmtId="0" fontId="82" fillId="0" borderId="1" xfId="0" applyFont="1" applyBorder="1" applyAlignment="1">
      <alignment horizontal="justify" vertical="center" wrapText="1"/>
    </xf>
    <xf numFmtId="0" fontId="82" fillId="0" borderId="1" xfId="0" applyFont="1" applyBorder="1" applyAlignment="1">
      <alignment vertical="center" wrapText="1"/>
    </xf>
    <xf numFmtId="0" fontId="81" fillId="0" borderId="1" xfId="0" applyFont="1" applyBorder="1" applyAlignment="1">
      <alignment horizontal="justify" vertical="center" wrapText="1"/>
    </xf>
    <xf numFmtId="0" fontId="81" fillId="0" borderId="1" xfId="0" applyFont="1" applyBorder="1" applyAlignment="1">
      <alignment vertical="center" wrapText="1"/>
    </xf>
    <xf numFmtId="0" fontId="35" fillId="0" borderId="1" xfId="0" applyFont="1" applyBorder="1" applyAlignment="1">
      <alignment vertical="center"/>
    </xf>
    <xf numFmtId="10" fontId="38" fillId="0" borderId="1" xfId="2" applyNumberFormat="1" applyFont="1" applyFill="1" applyBorder="1" applyAlignment="1">
      <alignment vertical="center"/>
    </xf>
    <xf numFmtId="165" fontId="73" fillId="0" borderId="1" xfId="0" applyNumberFormat="1" applyFont="1" applyBorder="1" applyAlignment="1">
      <alignment vertical="center"/>
    </xf>
    <xf numFmtId="0" fontId="31" fillId="0" borderId="1" xfId="0" applyFont="1" applyBorder="1" applyAlignment="1">
      <alignment vertical="center" wrapText="1"/>
    </xf>
    <xf numFmtId="49" fontId="5" fillId="0" borderId="1" xfId="0" applyNumberFormat="1" applyFont="1" applyBorder="1" applyAlignment="1">
      <alignment horizontal="center"/>
    </xf>
    <xf numFmtId="0" fontId="86" fillId="0" borderId="0" xfId="0" applyFont="1" applyAlignment="1">
      <alignment horizontal="center" vertical="center"/>
    </xf>
    <xf numFmtId="0" fontId="87" fillId="0" borderId="0" xfId="0" applyFont="1"/>
    <xf numFmtId="0" fontId="86" fillId="0" borderId="13" xfId="0" applyFont="1" applyBorder="1" applyAlignment="1">
      <alignment horizontal="center" vertical="center"/>
    </xf>
    <xf numFmtId="0" fontId="88" fillId="0" borderId="1" xfId="0" applyFont="1" applyBorder="1" applyAlignment="1">
      <alignment horizontal="center"/>
    </xf>
    <xf numFmtId="0" fontId="88" fillId="0" borderId="1" xfId="0" applyFont="1" applyBorder="1" applyAlignment="1">
      <alignment horizontal="center" vertical="center" wrapText="1"/>
    </xf>
    <xf numFmtId="0" fontId="88" fillId="0" borderId="1" xfId="0" applyFont="1" applyBorder="1"/>
    <xf numFmtId="49" fontId="91" fillId="0" borderId="1" xfId="0" applyNumberFormat="1" applyFont="1" applyBorder="1" applyAlignment="1">
      <alignment horizontal="center" vertical="center" wrapText="1"/>
    </xf>
    <xf numFmtId="165" fontId="89" fillId="0" borderId="1" xfId="0" applyNumberFormat="1" applyFont="1" applyBorder="1" applyAlignment="1">
      <alignment horizontal="right" vertical="center"/>
    </xf>
    <xf numFmtId="0" fontId="92" fillId="0" borderId="1" xfId="0" applyFont="1" applyBorder="1"/>
    <xf numFmtId="165" fontId="31" fillId="0" borderId="1" xfId="0" applyNumberFormat="1" applyFont="1" applyBorder="1" applyAlignment="1">
      <alignment horizontal="right" vertical="center"/>
    </xf>
    <xf numFmtId="0" fontId="88" fillId="0" borderId="1" xfId="0" applyFont="1" applyBorder="1" applyAlignment="1">
      <alignment horizontal="left" vertical="center" wrapText="1"/>
    </xf>
    <xf numFmtId="49" fontId="91" fillId="4" borderId="1" xfId="0" applyNumberFormat="1" applyFont="1" applyFill="1" applyBorder="1" applyAlignment="1">
      <alignment horizontal="center" vertical="center" wrapText="1"/>
    </xf>
    <xf numFmtId="0" fontId="92" fillId="0" borderId="1" xfId="0" applyFont="1" applyBorder="1" applyAlignment="1">
      <alignment horizontal="left" vertical="center" wrapText="1"/>
    </xf>
    <xf numFmtId="0" fontId="94" fillId="0" borderId="1" xfId="0" applyFont="1" applyBorder="1" applyAlignment="1">
      <alignment vertical="center" wrapText="1"/>
    </xf>
    <xf numFmtId="49" fontId="95" fillId="0" borderId="1" xfId="0" applyNumberFormat="1" applyFont="1" applyBorder="1" applyAlignment="1">
      <alignment horizontal="center" vertical="center" wrapText="1"/>
    </xf>
    <xf numFmtId="49" fontId="88" fillId="0" borderId="1" xfId="0" applyNumberFormat="1" applyFont="1" applyBorder="1"/>
    <xf numFmtId="49" fontId="94" fillId="0" borderId="1" xfId="0" applyNumberFormat="1" applyFont="1" applyBorder="1"/>
    <xf numFmtId="49" fontId="94" fillId="0" borderId="1" xfId="0" applyNumberFormat="1" applyFont="1" applyBorder="1" applyAlignment="1">
      <alignment wrapText="1"/>
    </xf>
    <xf numFmtId="0" fontId="94" fillId="0" borderId="0" xfId="0" applyFont="1"/>
    <xf numFmtId="0" fontId="31" fillId="0" borderId="0" xfId="0" applyFont="1"/>
    <xf numFmtId="0" fontId="96" fillId="0" borderId="0" xfId="0" applyFont="1"/>
    <xf numFmtId="0" fontId="96" fillId="0" borderId="0" xfId="0" applyFont="1" applyAlignment="1">
      <alignment horizontal="left" vertical="center"/>
    </xf>
    <xf numFmtId="0" fontId="48" fillId="0" borderId="1" xfId="0" applyFont="1" applyBorder="1" applyAlignment="1">
      <alignment horizontal="center" vertical="center" wrapText="1"/>
    </xf>
    <xf numFmtId="0" fontId="97" fillId="0" borderId="1" xfId="0" applyFont="1" applyBorder="1" applyAlignment="1">
      <alignment horizontal="center" vertical="center" wrapText="1"/>
    </xf>
    <xf numFmtId="0" fontId="97" fillId="0" borderId="1" xfId="0" applyFont="1" applyBorder="1" applyAlignment="1">
      <alignment horizontal="center"/>
    </xf>
    <xf numFmtId="0" fontId="98" fillId="0" borderId="1" xfId="0" applyFont="1" applyBorder="1" applyAlignment="1">
      <alignment horizontal="center"/>
    </xf>
    <xf numFmtId="0" fontId="98" fillId="4" borderId="1" xfId="0" applyFont="1" applyFill="1" applyBorder="1" applyAlignment="1">
      <alignment horizontal="center" vertical="center" wrapText="1"/>
    </xf>
    <xf numFmtId="0" fontId="97" fillId="0" borderId="0" xfId="0" applyFont="1"/>
    <xf numFmtId="167" fontId="5" fillId="0" borderId="1" xfId="0" applyNumberFormat="1" applyFont="1" applyBorder="1" applyAlignment="1">
      <alignment horizontal="right" vertical="center"/>
    </xf>
    <xf numFmtId="3" fontId="5"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xf>
    <xf numFmtId="3" fontId="5" fillId="4" borderId="1" xfId="0" applyNumberFormat="1" applyFont="1" applyFill="1" applyBorder="1" applyAlignment="1">
      <alignment horizontal="right" vertical="center" wrapText="1"/>
    </xf>
    <xf numFmtId="1" fontId="5" fillId="0" borderId="1" xfId="0" applyNumberFormat="1" applyFont="1" applyBorder="1" applyAlignment="1">
      <alignment horizontal="right" vertical="center" wrapText="1"/>
    </xf>
    <xf numFmtId="0" fontId="8" fillId="0" borderId="1" xfId="0" applyFont="1" applyBorder="1"/>
    <xf numFmtId="0" fontId="5" fillId="0" borderId="1" xfId="0" applyFont="1" applyBorder="1" applyAlignment="1">
      <alignment horizontal="right" vertical="center"/>
    </xf>
    <xf numFmtId="0" fontId="5" fillId="0" borderId="1" xfId="0" applyFont="1" applyBorder="1"/>
    <xf numFmtId="3" fontId="5" fillId="0" borderId="1" xfId="0" applyNumberFormat="1" applyFont="1" applyBorder="1" applyAlignment="1">
      <alignment horizontal="right" vertical="center"/>
    </xf>
    <xf numFmtId="3" fontId="5" fillId="0" borderId="1" xfId="0" applyNumberFormat="1" applyFont="1" applyBorder="1" applyAlignment="1">
      <alignment vertical="center"/>
    </xf>
    <xf numFmtId="4" fontId="5" fillId="0" borderId="1" xfId="0" applyNumberFormat="1" applyFont="1" applyBorder="1" applyAlignment="1">
      <alignment horizontal="right" vertical="center"/>
    </xf>
    <xf numFmtId="4" fontId="5" fillId="0" borderId="1" xfId="0" applyNumberFormat="1" applyFont="1" applyBorder="1" applyAlignment="1">
      <alignment vertical="center"/>
    </xf>
    <xf numFmtId="165" fontId="5" fillId="0" borderId="1" xfId="0" applyNumberFormat="1" applyFont="1" applyBorder="1" applyAlignment="1">
      <alignment vertical="center"/>
    </xf>
    <xf numFmtId="167" fontId="8" fillId="0" borderId="1" xfId="0" applyNumberFormat="1" applyFont="1" applyBorder="1" applyAlignment="1">
      <alignment horizontal="right" vertical="center" wrapText="1"/>
    </xf>
    <xf numFmtId="3" fontId="8" fillId="0" borderId="1" xfId="0" applyNumberFormat="1" applyFont="1" applyBorder="1" applyAlignment="1">
      <alignment horizontal="right" vertical="center" wrapText="1"/>
    </xf>
    <xf numFmtId="0" fontId="6" fillId="0" borderId="1" xfId="0" applyFont="1" applyBorder="1" applyAlignment="1">
      <alignment horizontal="center" vertical="center" textRotation="90" wrapText="1"/>
    </xf>
    <xf numFmtId="0" fontId="41" fillId="4" borderId="1" xfId="0" applyFont="1" applyFill="1" applyBorder="1"/>
    <xf numFmtId="165" fontId="1" fillId="4" borderId="1" xfId="0" applyNumberFormat="1" applyFont="1" applyFill="1" applyBorder="1" applyAlignment="1">
      <alignment horizontal="right" vertical="center" wrapText="1"/>
    </xf>
    <xf numFmtId="165" fontId="99" fillId="0" borderId="1" xfId="0" applyNumberFormat="1" applyFont="1" applyBorder="1" applyAlignment="1">
      <alignment horizontal="right" vertical="center" wrapText="1"/>
    </xf>
    <xf numFmtId="165" fontId="60" fillId="0" borderId="2" xfId="0" applyNumberFormat="1" applyFont="1" applyBorder="1" applyAlignment="1">
      <alignment horizontal="right" vertical="center"/>
    </xf>
    <xf numFmtId="4" fontId="9" fillId="4" borderId="1" xfId="0" applyNumberFormat="1" applyFont="1" applyFill="1" applyBorder="1" applyAlignment="1">
      <alignment horizontal="right" vertical="center" wrapText="1"/>
    </xf>
    <xf numFmtId="4" fontId="8" fillId="0" borderId="1" xfId="0" applyNumberFormat="1" applyFont="1" applyBorder="1" applyAlignment="1">
      <alignment horizontal="right" vertical="center" wrapText="1"/>
    </xf>
    <xf numFmtId="4" fontId="62" fillId="0" borderId="1" xfId="0" applyNumberFormat="1" applyFont="1" applyBorder="1" applyAlignment="1">
      <alignment vertical="center"/>
    </xf>
    <xf numFmtId="165" fontId="60" fillId="0" borderId="1" xfId="0" applyNumberFormat="1" applyFont="1" applyBorder="1"/>
    <xf numFmtId="165" fontId="57" fillId="0" borderId="1" xfId="0" applyNumberFormat="1" applyFont="1" applyBorder="1" applyAlignment="1">
      <alignment horizontal="right" vertical="center"/>
    </xf>
    <xf numFmtId="165" fontId="81" fillId="0" borderId="2" xfId="0" applyNumberFormat="1" applyFont="1" applyBorder="1" applyAlignment="1">
      <alignment vertical="center" wrapText="1"/>
    </xf>
    <xf numFmtId="165" fontId="83" fillId="4" borderId="2" xfId="0" applyNumberFormat="1" applyFont="1" applyFill="1" applyBorder="1" applyAlignment="1">
      <alignment vertical="center" wrapText="1"/>
    </xf>
    <xf numFmtId="165" fontId="82" fillId="4" borderId="2" xfId="0" applyNumberFormat="1" applyFont="1" applyFill="1" applyBorder="1" applyAlignment="1">
      <alignment vertical="center" wrapText="1"/>
    </xf>
    <xf numFmtId="167" fontId="83" fillId="4" borderId="2" xfId="0" applyNumberFormat="1" applyFont="1" applyFill="1" applyBorder="1" applyAlignment="1">
      <alignment vertical="center" wrapText="1"/>
    </xf>
    <xf numFmtId="167" fontId="82" fillId="4" borderId="2" xfId="0" applyNumberFormat="1" applyFont="1" applyFill="1" applyBorder="1" applyAlignment="1">
      <alignment vertical="center" wrapText="1"/>
    </xf>
    <xf numFmtId="167" fontId="82" fillId="0" borderId="2" xfId="0" applyNumberFormat="1" applyFont="1" applyBorder="1" applyAlignment="1">
      <alignment vertical="center"/>
    </xf>
    <xf numFmtId="167" fontId="82" fillId="4" borderId="2" xfId="0" applyNumberFormat="1" applyFont="1" applyFill="1" applyBorder="1" applyAlignment="1">
      <alignment vertical="center"/>
    </xf>
    <xf numFmtId="167" fontId="83" fillId="4" borderId="2" xfId="0" applyNumberFormat="1" applyFont="1" applyFill="1" applyBorder="1" applyAlignment="1">
      <alignment vertical="center"/>
    </xf>
    <xf numFmtId="165" fontId="74" fillId="5" borderId="1" xfId="0" applyNumberFormat="1" applyFont="1" applyFill="1" applyBorder="1" applyAlignment="1">
      <alignment horizontal="right" vertical="center" wrapText="1"/>
    </xf>
    <xf numFmtId="165" fontId="75" fillId="0" borderId="1" xfId="0" applyNumberFormat="1" applyFont="1" applyBorder="1" applyAlignment="1">
      <alignment horizontal="right" vertical="center" wrapText="1"/>
    </xf>
    <xf numFmtId="0" fontId="101" fillId="0" borderId="1" xfId="0" applyFont="1" applyBorder="1" applyAlignment="1">
      <alignment vertical="center" wrapText="1"/>
    </xf>
    <xf numFmtId="167" fontId="65" fillId="0" borderId="1" xfId="0" applyNumberFormat="1" applyFont="1" applyBorder="1" applyAlignment="1">
      <alignment vertical="center" wrapText="1"/>
    </xf>
    <xf numFmtId="165" fontId="65" fillId="0" borderId="1" xfId="0" applyNumberFormat="1" applyFont="1" applyBorder="1" applyAlignment="1">
      <alignment vertical="center" wrapText="1"/>
    </xf>
    <xf numFmtId="3" fontId="8" fillId="4" borderId="1" xfId="0" applyNumberFormat="1" applyFont="1" applyFill="1" applyBorder="1" applyAlignment="1">
      <alignment horizontal="right" vertical="center" wrapText="1"/>
    </xf>
    <xf numFmtId="170" fontId="2" fillId="0" borderId="0" xfId="0" applyNumberFormat="1" applyFont="1" applyAlignment="1">
      <alignment horizontal="left" vertical="center"/>
    </xf>
    <xf numFmtId="167" fontId="6" fillId="0" borderId="1" xfId="0" applyNumberFormat="1" applyFont="1" applyBorder="1" applyAlignment="1">
      <alignment horizontal="right" vertical="center" wrapText="1"/>
    </xf>
    <xf numFmtId="165" fontId="2" fillId="0" borderId="0" xfId="0" applyNumberFormat="1" applyFont="1" applyAlignment="1">
      <alignment wrapText="1"/>
    </xf>
    <xf numFmtId="4" fontId="8" fillId="4" borderId="1" xfId="0" applyNumberFormat="1" applyFont="1" applyFill="1" applyBorder="1" applyAlignment="1">
      <alignment horizontal="right" vertical="center" wrapText="1"/>
    </xf>
    <xf numFmtId="0" fontId="100" fillId="4" borderId="1" xfId="0" applyFont="1" applyFill="1" applyBorder="1" applyAlignment="1">
      <alignment horizontal="right" vertical="center" wrapText="1"/>
    </xf>
    <xf numFmtId="0" fontId="0" fillId="4" borderId="0" xfId="0" applyFill="1"/>
    <xf numFmtId="49" fontId="103" fillId="4" borderId="1" xfId="0" applyNumberFormat="1" applyFont="1" applyFill="1" applyBorder="1" applyAlignment="1">
      <alignment horizontal="center" vertical="center" wrapText="1"/>
    </xf>
    <xf numFmtId="165" fontId="104" fillId="4" borderId="1" xfId="0" applyNumberFormat="1" applyFont="1" applyFill="1" applyBorder="1" applyAlignment="1">
      <alignment vertical="center"/>
    </xf>
    <xf numFmtId="166" fontId="104" fillId="4" borderId="1" xfId="2" applyNumberFormat="1" applyFont="1" applyFill="1" applyBorder="1" applyAlignment="1">
      <alignment vertical="center"/>
    </xf>
    <xf numFmtId="0" fontId="69" fillId="0" borderId="1" xfId="0" applyFont="1" applyBorder="1" applyAlignment="1">
      <alignment horizontal="center" vertical="center"/>
    </xf>
    <xf numFmtId="3" fontId="69" fillId="0" borderId="1" xfId="0" applyNumberFormat="1" applyFont="1" applyBorder="1" applyAlignment="1">
      <alignment horizontal="right" vertical="center"/>
    </xf>
    <xf numFmtId="2" fontId="2" fillId="0" borderId="0" xfId="0" applyNumberFormat="1" applyFont="1"/>
    <xf numFmtId="167" fontId="107" fillId="0" borderId="1" xfId="0" applyNumberFormat="1" applyFont="1" applyBorder="1" applyAlignment="1">
      <alignment vertical="center" wrapText="1"/>
    </xf>
    <xf numFmtId="165" fontId="107" fillId="0" borderId="1" xfId="0" applyNumberFormat="1" applyFont="1" applyBorder="1" applyAlignment="1">
      <alignment vertical="center" wrapText="1"/>
    </xf>
    <xf numFmtId="0" fontId="6" fillId="2" borderId="1" xfId="0" applyFont="1" applyFill="1" applyBorder="1" applyAlignment="1">
      <alignment vertical="center"/>
    </xf>
    <xf numFmtId="0" fontId="5" fillId="0" borderId="1" xfId="0" applyFont="1" applyBorder="1" applyAlignment="1">
      <alignment vertical="center" wrapText="1"/>
    </xf>
    <xf numFmtId="165" fontId="37" fillId="0" borderId="2" xfId="0" applyNumberFormat="1" applyFont="1" applyBorder="1" applyAlignment="1">
      <alignment vertical="center"/>
    </xf>
    <xf numFmtId="167" fontId="5" fillId="0" borderId="1" xfId="2" applyNumberFormat="1" applyFont="1" applyBorder="1" applyAlignment="1">
      <alignment horizontal="right" vertical="center"/>
    </xf>
    <xf numFmtId="0" fontId="6" fillId="2" borderId="4" xfId="0" applyFont="1" applyFill="1" applyBorder="1" applyAlignment="1">
      <alignment horizontal="center" vertical="center"/>
    </xf>
    <xf numFmtId="165" fontId="9" fillId="0" borderId="1" xfId="5" applyNumberFormat="1" applyFont="1" applyBorder="1" applyAlignment="1">
      <alignment horizontal="right" vertical="center" wrapText="1"/>
    </xf>
    <xf numFmtId="49" fontId="9" fillId="0" borderId="1" xfId="5" applyNumberFormat="1" applyFont="1" applyBorder="1" applyAlignment="1">
      <alignment horizontal="right" vertical="center" wrapText="1"/>
    </xf>
    <xf numFmtId="3" fontId="9" fillId="0" borderId="1" xfId="0" applyNumberFormat="1" applyFont="1" applyBorder="1" applyAlignment="1">
      <alignment horizontal="right" vertical="center" wrapText="1"/>
    </xf>
    <xf numFmtId="165" fontId="9" fillId="0" borderId="1" xfId="0" applyNumberFormat="1" applyFont="1" applyBorder="1" applyAlignment="1">
      <alignment horizontal="right" vertical="center"/>
    </xf>
    <xf numFmtId="4" fontId="9" fillId="0" borderId="1" xfId="0" applyNumberFormat="1" applyFont="1" applyBorder="1" applyAlignment="1">
      <alignment horizontal="right" vertical="center" wrapText="1"/>
    </xf>
    <xf numFmtId="0" fontId="6" fillId="2" borderId="0" xfId="0" applyFont="1" applyFill="1" applyAlignment="1">
      <alignment horizontal="center"/>
    </xf>
    <xf numFmtId="4" fontId="60" fillId="0" borderId="1" xfId="0" applyNumberFormat="1" applyFont="1" applyBorder="1" applyAlignment="1">
      <alignment horizontal="right" vertical="center"/>
    </xf>
    <xf numFmtId="165" fontId="57" fillId="0" borderId="2" xfId="0" applyNumberFormat="1" applyFont="1" applyBorder="1" applyAlignment="1">
      <alignment horizontal="right" vertical="center"/>
    </xf>
    <xf numFmtId="165" fontId="57" fillId="0" borderId="1" xfId="0" applyNumberFormat="1" applyFont="1" applyBorder="1"/>
    <xf numFmtId="165" fontId="60" fillId="0" borderId="1" xfId="0" applyNumberFormat="1" applyFont="1" applyBorder="1" applyAlignment="1">
      <alignment horizontal="right"/>
    </xf>
    <xf numFmtId="0" fontId="41" fillId="6" borderId="1" xfId="0" applyFont="1" applyFill="1" applyBorder="1" applyAlignment="1">
      <alignment vertical="center" wrapText="1"/>
    </xf>
    <xf numFmtId="0" fontId="108" fillId="0" borderId="0" xfId="0" applyFont="1"/>
    <xf numFmtId="0" fontId="91" fillId="0" borderId="1" xfId="0" applyFont="1" applyBorder="1" applyAlignment="1">
      <alignment horizontal="center"/>
    </xf>
    <xf numFmtId="166" fontId="73" fillId="4" borderId="1" xfId="2" applyNumberFormat="1" applyFont="1" applyFill="1" applyBorder="1" applyAlignment="1">
      <alignment vertical="center"/>
    </xf>
    <xf numFmtId="168" fontId="38" fillId="4" borderId="1" xfId="0" applyNumberFormat="1" applyFont="1" applyFill="1" applyBorder="1" applyAlignment="1">
      <alignment vertical="center"/>
    </xf>
    <xf numFmtId="165" fontId="10" fillId="4" borderId="1" xfId="0" applyNumberFormat="1" applyFont="1" applyFill="1" applyBorder="1" applyAlignment="1">
      <alignment vertical="center"/>
    </xf>
    <xf numFmtId="166" fontId="10" fillId="0" borderId="1" xfId="2" applyNumberFormat="1" applyFont="1" applyFill="1" applyBorder="1" applyAlignment="1">
      <alignment vertical="center"/>
    </xf>
    <xf numFmtId="49" fontId="66" fillId="4" borderId="1" xfId="0" applyNumberFormat="1" applyFont="1" applyFill="1" applyBorder="1" applyAlignment="1">
      <alignment horizontal="center" vertical="center" wrapText="1"/>
    </xf>
    <xf numFmtId="0" fontId="66" fillId="4" borderId="1" xfId="0" applyFont="1" applyFill="1" applyBorder="1" applyAlignment="1">
      <alignment vertical="center" wrapText="1"/>
    </xf>
    <xf numFmtId="165" fontId="66" fillId="4" borderId="1" xfId="0" applyNumberFormat="1" applyFont="1" applyFill="1" applyBorder="1" applyAlignment="1">
      <alignment horizontal="right" vertical="center" wrapText="1"/>
    </xf>
    <xf numFmtId="165" fontId="34" fillId="4" borderId="1" xfId="0" applyNumberFormat="1" applyFont="1" applyFill="1" applyBorder="1" applyAlignment="1">
      <alignment horizontal="right" vertical="center" wrapText="1"/>
    </xf>
    <xf numFmtId="49" fontId="60" fillId="4" borderId="1" xfId="0" applyNumberFormat="1" applyFont="1" applyFill="1" applyBorder="1" applyAlignment="1">
      <alignment horizontal="center" vertical="center" wrapText="1"/>
    </xf>
    <xf numFmtId="0" fontId="60" fillId="4" borderId="1" xfId="0" applyFont="1" applyFill="1" applyBorder="1" applyAlignment="1">
      <alignment vertical="center" wrapText="1"/>
    </xf>
    <xf numFmtId="0" fontId="37" fillId="4" borderId="1" xfId="0" applyFont="1" applyFill="1" applyBorder="1" applyAlignment="1">
      <alignment horizontal="center" vertical="center" wrapText="1"/>
    </xf>
    <xf numFmtId="167" fontId="60" fillId="4" borderId="1" xfId="0" applyNumberFormat="1" applyFont="1" applyFill="1" applyBorder="1" applyAlignment="1">
      <alignment horizontal="center" vertical="center" wrapText="1"/>
    </xf>
    <xf numFmtId="0" fontId="60" fillId="4" borderId="5" xfId="0" applyFont="1" applyFill="1" applyBorder="1" applyAlignment="1">
      <alignment vertical="center" wrapText="1"/>
    </xf>
    <xf numFmtId="0" fontId="66" fillId="4" borderId="5" xfId="0" applyFont="1" applyFill="1" applyBorder="1" applyAlignment="1">
      <alignment vertical="center" wrapText="1"/>
    </xf>
    <xf numFmtId="0" fontId="34" fillId="4" borderId="1" xfId="0" applyFont="1" applyFill="1" applyBorder="1" applyAlignment="1">
      <alignment horizontal="center" vertical="center" wrapText="1"/>
    </xf>
    <xf numFmtId="167" fontId="66" fillId="4" borderId="1" xfId="0" applyNumberFormat="1" applyFont="1" applyFill="1" applyBorder="1" applyAlignment="1">
      <alignment horizontal="center" vertical="center" wrapText="1"/>
    </xf>
    <xf numFmtId="0" fontId="64" fillId="4" borderId="0" xfId="5" applyFont="1" applyFill="1" applyAlignment="1">
      <alignment horizontal="center" vertical="center"/>
    </xf>
    <xf numFmtId="0" fontId="64" fillId="4" borderId="1" xfId="0" applyFont="1" applyFill="1" applyBorder="1" applyAlignment="1">
      <alignment horizontal="center" vertical="center" wrapText="1"/>
    </xf>
    <xf numFmtId="167" fontId="64" fillId="4" borderId="1" xfId="0" applyNumberFormat="1" applyFont="1" applyFill="1" applyBorder="1" applyAlignment="1">
      <alignment horizontal="center" vertical="center"/>
    </xf>
    <xf numFmtId="0" fontId="66" fillId="4" borderId="1" xfId="0" applyFont="1" applyFill="1" applyBorder="1" applyAlignment="1">
      <alignment horizontal="right" vertical="center" wrapText="1"/>
    </xf>
    <xf numFmtId="0" fontId="60" fillId="4" borderId="1" xfId="0" applyFont="1" applyFill="1" applyBorder="1" applyAlignment="1">
      <alignment horizontal="right" vertical="center" wrapText="1"/>
    </xf>
    <xf numFmtId="167" fontId="60" fillId="4" borderId="5" xfId="0" applyNumberFormat="1" applyFont="1" applyFill="1" applyBorder="1" applyAlignment="1">
      <alignment horizontal="center" vertical="center" wrapText="1"/>
    </xf>
    <xf numFmtId="167" fontId="66" fillId="4" borderId="5" xfId="0" applyNumberFormat="1" applyFont="1" applyFill="1" applyBorder="1" applyAlignment="1">
      <alignment horizontal="center" vertical="center" wrapText="1"/>
    </xf>
    <xf numFmtId="0" fontId="60" fillId="4" borderId="2" xfId="0" applyFont="1" applyFill="1" applyBorder="1" applyAlignment="1">
      <alignment horizontal="left" vertical="center" wrapText="1"/>
    </xf>
    <xf numFmtId="0" fontId="60" fillId="4" borderId="3" xfId="0" applyFont="1" applyFill="1" applyBorder="1" applyAlignment="1">
      <alignment horizontal="left" vertical="center" wrapText="1"/>
    </xf>
    <xf numFmtId="0" fontId="60" fillId="4" borderId="4" xfId="0" applyFont="1" applyFill="1" applyBorder="1" applyAlignment="1">
      <alignment horizontal="left" vertical="center" wrapText="1"/>
    </xf>
    <xf numFmtId="0" fontId="60" fillId="4" borderId="1" xfId="0" applyFont="1" applyFill="1" applyBorder="1" applyAlignment="1">
      <alignment horizontal="justify" vertical="center" wrapText="1"/>
    </xf>
    <xf numFmtId="167" fontId="60" fillId="4" borderId="2" xfId="0" applyNumberFormat="1" applyFont="1" applyFill="1" applyBorder="1" applyAlignment="1">
      <alignment horizontal="center" vertical="center"/>
    </xf>
    <xf numFmtId="167" fontId="60" fillId="4" borderId="4" xfId="0" applyNumberFormat="1" applyFont="1" applyFill="1" applyBorder="1" applyAlignment="1">
      <alignment horizontal="center" vertical="center"/>
    </xf>
    <xf numFmtId="167" fontId="60" fillId="4" borderId="2" xfId="0" applyNumberFormat="1" applyFont="1" applyFill="1" applyBorder="1" applyAlignment="1">
      <alignment horizontal="center" vertical="center" wrapText="1"/>
    </xf>
    <xf numFmtId="167" fontId="60" fillId="4" borderId="4" xfId="0" applyNumberFormat="1" applyFont="1" applyFill="1" applyBorder="1" applyAlignment="1">
      <alignment horizontal="center" vertical="center" wrapText="1"/>
    </xf>
    <xf numFmtId="0" fontId="62" fillId="4" borderId="1" xfId="0" applyFont="1" applyFill="1" applyBorder="1" applyAlignment="1">
      <alignment horizontal="center"/>
    </xf>
    <xf numFmtId="0" fontId="62" fillId="4" borderId="1" xfId="0" applyFont="1" applyFill="1" applyBorder="1" applyAlignment="1">
      <alignment horizontal="center" vertical="center"/>
    </xf>
    <xf numFmtId="0" fontId="62" fillId="4" borderId="1" xfId="0" applyFont="1" applyFill="1" applyBorder="1" applyAlignment="1">
      <alignment horizontal="center" vertical="center" textRotation="90"/>
    </xf>
    <xf numFmtId="0" fontId="62" fillId="4" borderId="1" xfId="0" applyFont="1" applyFill="1" applyBorder="1" applyAlignment="1">
      <alignment horizontal="center" vertical="center" wrapText="1"/>
    </xf>
    <xf numFmtId="0" fontId="62" fillId="4" borderId="1" xfId="0" applyFont="1" applyFill="1" applyBorder="1" applyAlignment="1">
      <alignment textRotation="90" wrapText="1"/>
    </xf>
    <xf numFmtId="0" fontId="62" fillId="4" borderId="1" xfId="0" applyFont="1" applyFill="1" applyBorder="1"/>
    <xf numFmtId="0" fontId="62" fillId="4" borderId="0" xfId="0" applyFont="1" applyFill="1"/>
    <xf numFmtId="0" fontId="60" fillId="4" borderId="0" xfId="0" applyFont="1" applyFill="1" applyAlignment="1">
      <alignment horizontal="left" vertical="center" wrapText="1"/>
    </xf>
    <xf numFmtId="49" fontId="60" fillId="4" borderId="0" xfId="0" applyNumberFormat="1" applyFont="1" applyFill="1" applyAlignment="1">
      <alignment horizontal="center" vertical="center" wrapText="1"/>
    </xf>
    <xf numFmtId="0" fontId="60" fillId="4" borderId="0" xfId="0" applyFont="1" applyFill="1" applyAlignment="1">
      <alignment vertical="center" wrapText="1"/>
    </xf>
    <xf numFmtId="0" fontId="60" fillId="4" borderId="0" xfId="0" applyFont="1" applyFill="1" applyAlignment="1">
      <alignment horizontal="center" vertical="center"/>
    </xf>
    <xf numFmtId="0" fontId="37" fillId="4" borderId="0" xfId="0" applyFont="1" applyFill="1" applyAlignment="1">
      <alignment horizontal="center" vertical="center" wrapText="1"/>
    </xf>
    <xf numFmtId="167" fontId="60" fillId="4" borderId="0" xfId="0" applyNumberFormat="1" applyFont="1" applyFill="1" applyAlignment="1">
      <alignment horizontal="center" vertical="center" wrapText="1"/>
    </xf>
    <xf numFmtId="167" fontId="60" fillId="4" borderId="0" xfId="0" applyNumberFormat="1" applyFont="1" applyFill="1" applyAlignment="1">
      <alignment horizontal="center" vertical="center"/>
    </xf>
    <xf numFmtId="0" fontId="64" fillId="4" borderId="9" xfId="0" applyFont="1" applyFill="1" applyBorder="1" applyAlignment="1">
      <alignment horizontal="left" vertical="center"/>
    </xf>
    <xf numFmtId="0" fontId="64" fillId="4" borderId="0" xfId="0" applyFont="1" applyFill="1" applyAlignment="1">
      <alignment vertical="center"/>
    </xf>
    <xf numFmtId="0" fontId="64" fillId="4" borderId="13" xfId="0" applyFont="1" applyFill="1" applyBorder="1" applyAlignment="1">
      <alignment vertical="center"/>
    </xf>
    <xf numFmtId="0" fontId="64" fillId="4" borderId="0" xfId="0" applyFont="1" applyFill="1" applyAlignment="1">
      <alignment horizontal="center" vertical="center"/>
    </xf>
    <xf numFmtId="0" fontId="64" fillId="4" borderId="15" xfId="0" applyFont="1" applyFill="1" applyBorder="1" applyAlignment="1">
      <alignment horizontal="center" vertical="center"/>
    </xf>
    <xf numFmtId="0" fontId="62" fillId="4" borderId="9" xfId="0" applyFont="1" applyFill="1" applyBorder="1" applyAlignment="1">
      <alignment horizontal="left" vertical="center"/>
    </xf>
    <xf numFmtId="0" fontId="62" fillId="4" borderId="0" xfId="0" applyFont="1" applyFill="1" applyAlignment="1">
      <alignment horizontal="left" vertical="center"/>
    </xf>
    <xf numFmtId="0" fontId="62" fillId="4" borderId="15" xfId="0" applyFont="1" applyFill="1" applyBorder="1" applyAlignment="1">
      <alignment horizontal="left" vertical="center"/>
    </xf>
    <xf numFmtId="0" fontId="62" fillId="4" borderId="0" xfId="0" applyFont="1" applyFill="1" applyAlignment="1">
      <alignment vertical="center"/>
    </xf>
    <xf numFmtId="0" fontId="62" fillId="4" borderId="13" xfId="0" applyFont="1" applyFill="1" applyBorder="1" applyAlignment="1">
      <alignment vertical="center"/>
    </xf>
    <xf numFmtId="0" fontId="58" fillId="4" borderId="1" xfId="0" applyFont="1" applyFill="1" applyBorder="1" applyAlignment="1">
      <alignment horizontal="left" vertical="center"/>
    </xf>
    <xf numFmtId="0" fontId="57" fillId="4" borderId="1" xfId="0" applyFont="1" applyFill="1" applyBorder="1" applyAlignment="1">
      <alignment horizontal="right" vertical="center"/>
    </xf>
    <xf numFmtId="165" fontId="42" fillId="4" borderId="2" xfId="0" applyNumberFormat="1" applyFont="1" applyFill="1" applyBorder="1" applyAlignment="1">
      <alignment vertical="center"/>
    </xf>
    <xf numFmtId="0" fontId="31" fillId="0" borderId="1" xfId="0" applyFont="1" applyBorder="1" applyAlignment="1">
      <alignment horizontal="center" vertical="center" wrapText="1"/>
    </xf>
    <xf numFmtId="0" fontId="44" fillId="0" borderId="1" xfId="0" applyFont="1" applyBorder="1" applyAlignment="1">
      <alignment horizontal="center" vertical="center" wrapText="1"/>
    </xf>
    <xf numFmtId="165" fontId="1" fillId="0" borderId="1" xfId="0" applyNumberFormat="1" applyFont="1" applyBorder="1" applyAlignment="1">
      <alignment horizontal="right" vertical="center"/>
    </xf>
    <xf numFmtId="165" fontId="33" fillId="0" borderId="1" xfId="0" applyNumberFormat="1" applyFont="1" applyBorder="1" applyAlignment="1">
      <alignment vertical="center"/>
    </xf>
    <xf numFmtId="165" fontId="40" fillId="0" borderId="1" xfId="0" applyNumberFormat="1" applyFont="1" applyBorder="1" applyAlignment="1">
      <alignment vertical="center"/>
    </xf>
    <xf numFmtId="10" fontId="40" fillId="0" borderId="1" xfId="2" applyNumberFormat="1" applyFont="1" applyFill="1" applyBorder="1" applyAlignment="1">
      <alignment vertical="center"/>
    </xf>
    <xf numFmtId="165" fontId="104" fillId="0" borderId="1" xfId="0" applyNumberFormat="1" applyFont="1" applyBorder="1" applyAlignment="1">
      <alignment vertical="center"/>
    </xf>
    <xf numFmtId="10" fontId="104" fillId="0" borderId="1" xfId="2" applyNumberFormat="1" applyFont="1" applyFill="1" applyBorder="1" applyAlignment="1">
      <alignment vertical="center"/>
    </xf>
    <xf numFmtId="165" fontId="78" fillId="0" borderId="1" xfId="0" applyNumberFormat="1" applyFont="1" applyBorder="1" applyAlignment="1">
      <alignment vertical="center"/>
    </xf>
    <xf numFmtId="10" fontId="78" fillId="0" borderId="1" xfId="0" applyNumberFormat="1" applyFont="1" applyBorder="1" applyAlignment="1">
      <alignment vertical="center"/>
    </xf>
    <xf numFmtId="166" fontId="78" fillId="0" borderId="1" xfId="2" applyNumberFormat="1" applyFont="1" applyFill="1" applyBorder="1" applyAlignment="1">
      <alignment vertical="center"/>
    </xf>
    <xf numFmtId="166" fontId="1" fillId="0" borderId="1" xfId="2" applyNumberFormat="1" applyFont="1" applyFill="1" applyBorder="1" applyAlignment="1">
      <alignment horizontal="right" vertical="center"/>
    </xf>
    <xf numFmtId="166" fontId="110" fillId="0" borderId="1" xfId="2" applyNumberFormat="1" applyFont="1" applyFill="1" applyBorder="1" applyAlignment="1">
      <alignment horizontal="right" vertical="center"/>
    </xf>
    <xf numFmtId="2" fontId="60" fillId="0" borderId="1" xfId="0" applyNumberFormat="1" applyFont="1" applyBorder="1" applyAlignment="1">
      <alignment horizontal="right" vertical="center"/>
    </xf>
    <xf numFmtId="167" fontId="1" fillId="0" borderId="1" xfId="2" applyNumberFormat="1" applyFont="1" applyFill="1" applyBorder="1" applyAlignment="1">
      <alignment horizontal="right" vertical="center"/>
    </xf>
    <xf numFmtId="10" fontId="60" fillId="0" borderId="1" xfId="0" applyNumberFormat="1" applyFont="1" applyBorder="1" applyAlignment="1">
      <alignment horizontal="right" vertical="center"/>
    </xf>
    <xf numFmtId="0" fontId="0" fillId="0" borderId="0" xfId="0" applyAlignment="1">
      <alignment horizontal="right"/>
    </xf>
    <xf numFmtId="0" fontId="85" fillId="0" borderId="0" xfId="0" applyFont="1" applyAlignment="1">
      <alignment horizontal="right"/>
    </xf>
    <xf numFmtId="0" fontId="111" fillId="0" borderId="1" xfId="0" applyFont="1" applyBorder="1" applyAlignment="1">
      <alignment horizontal="center" vertical="center" wrapText="1"/>
    </xf>
    <xf numFmtId="0" fontId="111" fillId="0" borderId="1" xfId="0" applyFont="1" applyBorder="1" applyAlignment="1">
      <alignment horizontal="center" vertical="center"/>
    </xf>
    <xf numFmtId="0" fontId="111" fillId="4" borderId="1" xfId="0" applyFont="1" applyFill="1" applyBorder="1" applyAlignment="1">
      <alignment horizontal="center" vertical="center" wrapText="1"/>
    </xf>
    <xf numFmtId="0" fontId="112" fillId="0" borderId="0" xfId="0" applyFont="1"/>
    <xf numFmtId="0" fontId="113" fillId="0" borderId="0" xfId="0" applyFont="1"/>
    <xf numFmtId="167" fontId="8" fillId="4" borderId="1" xfId="0" applyNumberFormat="1" applyFont="1" applyFill="1" applyBorder="1" applyAlignment="1">
      <alignment horizontal="right" vertical="center" wrapText="1"/>
    </xf>
    <xf numFmtId="4" fontId="5" fillId="4" borderId="1" xfId="0" applyNumberFormat="1" applyFont="1" applyFill="1" applyBorder="1" applyAlignment="1">
      <alignment horizontal="right" vertical="center" wrapText="1"/>
    </xf>
    <xf numFmtId="49" fontId="69" fillId="4" borderId="1" xfId="0" applyNumberFormat="1" applyFont="1" applyFill="1" applyBorder="1" applyAlignment="1">
      <alignment horizontal="right" vertical="center"/>
    </xf>
    <xf numFmtId="4" fontId="69" fillId="4" borderId="1" xfId="0" applyNumberFormat="1" applyFont="1" applyFill="1" applyBorder="1" applyAlignment="1">
      <alignment horizontal="right" vertical="center" wrapText="1"/>
    </xf>
    <xf numFmtId="167" fontId="5" fillId="4" borderId="1" xfId="0" applyNumberFormat="1" applyFont="1" applyFill="1" applyBorder="1" applyAlignment="1">
      <alignment horizontal="right" vertical="center" wrapText="1"/>
    </xf>
    <xf numFmtId="0" fontId="116" fillId="0" borderId="1" xfId="4" applyFont="1" applyBorder="1" applyAlignment="1">
      <alignment horizontal="center" vertical="center" wrapText="1"/>
    </xf>
    <xf numFmtId="167" fontId="5" fillId="4" borderId="1" xfId="2" applyNumberFormat="1" applyFont="1" applyFill="1" applyBorder="1" applyAlignment="1">
      <alignment horizontal="right" vertical="center" wrapText="1"/>
    </xf>
    <xf numFmtId="3" fontId="116" fillId="4" borderId="1" xfId="0" applyNumberFormat="1" applyFont="1" applyFill="1" applyBorder="1" applyAlignment="1">
      <alignment horizontal="right" vertical="center" wrapText="1"/>
    </xf>
    <xf numFmtId="165" fontId="5" fillId="4" borderId="1" xfId="0" applyNumberFormat="1" applyFont="1" applyFill="1" applyBorder="1" applyAlignment="1">
      <alignment horizontal="right" vertical="center" wrapText="1"/>
    </xf>
    <xf numFmtId="0" fontId="83" fillId="0" borderId="1" xfId="4" applyFont="1" applyBorder="1" applyAlignment="1">
      <alignment horizontal="center" vertical="center" wrapText="1"/>
    </xf>
    <xf numFmtId="167" fontId="83" fillId="0" borderId="1" xfId="0" applyNumberFormat="1" applyFont="1" applyBorder="1" applyAlignment="1">
      <alignment horizontal="right" vertical="center"/>
    </xf>
    <xf numFmtId="3" fontId="83" fillId="0" borderId="1" xfId="0" applyNumberFormat="1" applyFont="1" applyBorder="1" applyAlignment="1">
      <alignment horizontal="right" vertical="center" wrapText="1"/>
    </xf>
    <xf numFmtId="165" fontId="5" fillId="4" borderId="1" xfId="0" applyNumberFormat="1" applyFont="1" applyFill="1" applyBorder="1" applyAlignment="1">
      <alignment horizontal="right" vertical="center"/>
    </xf>
    <xf numFmtId="3" fontId="83" fillId="0" borderId="1" xfId="0" applyNumberFormat="1" applyFont="1" applyBorder="1" applyAlignment="1">
      <alignment horizontal="right" vertical="center"/>
    </xf>
    <xf numFmtId="3" fontId="83" fillId="0" borderId="1" xfId="0" applyNumberFormat="1" applyFont="1" applyBorder="1" applyAlignment="1">
      <alignment vertical="center"/>
    </xf>
    <xf numFmtId="4" fontId="83" fillId="0" borderId="1" xfId="0" applyNumberFormat="1" applyFont="1" applyBorder="1" applyAlignment="1">
      <alignment vertical="center"/>
    </xf>
    <xf numFmtId="4" fontId="5" fillId="4" borderId="1" xfId="0" applyNumberFormat="1" applyFont="1" applyFill="1" applyBorder="1" applyAlignment="1">
      <alignment vertical="center"/>
    </xf>
    <xf numFmtId="164" fontId="2" fillId="0" borderId="0" xfId="0" applyNumberFormat="1" applyFont="1"/>
    <xf numFmtId="3" fontId="117" fillId="0" borderId="1" xfId="0" applyNumberFormat="1" applyFont="1" applyBorder="1" applyAlignment="1">
      <alignment horizontal="right" vertical="center" wrapText="1"/>
    </xf>
    <xf numFmtId="165" fontId="117" fillId="0" borderId="1" xfId="0" applyNumberFormat="1" applyFont="1" applyBorder="1" applyAlignment="1">
      <alignment horizontal="right" vertical="center"/>
    </xf>
    <xf numFmtId="165" fontId="83" fillId="0" borderId="1" xfId="0" applyNumberFormat="1" applyFont="1" applyBorder="1" applyAlignment="1">
      <alignment vertical="center"/>
    </xf>
    <xf numFmtId="4" fontId="83" fillId="0" borderId="1" xfId="0" applyNumberFormat="1" applyFont="1" applyBorder="1" applyAlignment="1">
      <alignment horizontal="right" vertical="center"/>
    </xf>
    <xf numFmtId="3" fontId="102" fillId="0" borderId="1" xfId="0" applyNumberFormat="1" applyFont="1" applyBorder="1" applyAlignment="1">
      <alignment horizontal="right" vertical="center"/>
    </xf>
    <xf numFmtId="0" fontId="8" fillId="4" borderId="1" xfId="0" applyFont="1" applyFill="1" applyBorder="1" applyAlignment="1">
      <alignment horizontal="justify" vertical="center" wrapText="1"/>
    </xf>
    <xf numFmtId="0" fontId="8" fillId="4" borderId="1" xfId="0" applyFont="1" applyFill="1" applyBorder="1" applyAlignment="1">
      <alignment vertical="center" wrapText="1"/>
    </xf>
    <xf numFmtId="165" fontId="74" fillId="4" borderId="1" xfId="0" applyNumberFormat="1" applyFont="1" applyFill="1" applyBorder="1" applyAlignment="1">
      <alignment horizontal="right" vertical="center" wrapText="1"/>
    </xf>
    <xf numFmtId="0" fontId="1" fillId="4" borderId="1" xfId="0" applyFont="1" applyFill="1" applyBorder="1" applyAlignment="1">
      <alignment vertical="center" wrapText="1"/>
    </xf>
    <xf numFmtId="165" fontId="74" fillId="4" borderId="8" xfId="0" applyNumberFormat="1" applyFont="1" applyFill="1" applyBorder="1" applyAlignment="1">
      <alignment horizontal="right" vertical="center" wrapText="1"/>
    </xf>
    <xf numFmtId="165" fontId="75" fillId="4" borderId="8" xfId="0" applyNumberFormat="1" applyFont="1" applyFill="1" applyBorder="1" applyAlignment="1">
      <alignment horizontal="right" vertical="center" wrapText="1"/>
    </xf>
    <xf numFmtId="165" fontId="75" fillId="4" borderId="1" xfId="0" applyNumberFormat="1" applyFont="1" applyFill="1" applyBorder="1" applyAlignment="1">
      <alignment horizontal="right" vertical="center" wrapText="1"/>
    </xf>
    <xf numFmtId="0" fontId="53" fillId="4" borderId="1" xfId="0" applyFont="1" applyFill="1" applyBorder="1" applyAlignment="1">
      <alignment horizontal="right" vertical="center" wrapText="1"/>
    </xf>
    <xf numFmtId="165" fontId="74" fillId="4" borderId="1" xfId="0" applyNumberFormat="1" applyFont="1" applyFill="1" applyBorder="1" applyAlignment="1">
      <alignment horizontal="right" vertical="center"/>
    </xf>
    <xf numFmtId="0" fontId="8" fillId="4" borderId="1" xfId="0" applyFont="1" applyFill="1" applyBorder="1" applyAlignment="1">
      <alignment horizontal="right" vertical="center" wrapText="1"/>
    </xf>
    <xf numFmtId="49" fontId="7" fillId="5" borderId="1" xfId="5" applyNumberFormat="1" applyFont="1" applyFill="1" applyBorder="1" applyAlignment="1">
      <alignment horizontal="center" vertical="center"/>
    </xf>
    <xf numFmtId="0" fontId="7" fillId="5" borderId="1" xfId="0" applyFont="1" applyFill="1" applyBorder="1" applyAlignment="1">
      <alignment horizontal="center" vertical="center" wrapText="1"/>
    </xf>
    <xf numFmtId="165" fontId="7" fillId="5" borderId="1" xfId="0" applyNumberFormat="1" applyFont="1" applyFill="1" applyBorder="1" applyAlignment="1">
      <alignment horizontal="right" vertical="center"/>
    </xf>
    <xf numFmtId="165" fontId="15" fillId="5" borderId="1" xfId="0" applyNumberFormat="1" applyFont="1" applyFill="1" applyBorder="1" applyAlignment="1">
      <alignment horizontal="right" vertical="center"/>
    </xf>
    <xf numFmtId="49" fontId="7" fillId="5" borderId="0" xfId="5" applyNumberFormat="1" applyFont="1" applyFill="1" applyAlignment="1">
      <alignment horizontal="center" vertical="center"/>
    </xf>
    <xf numFmtId="0" fontId="0" fillId="6" borderId="0" xfId="0" applyFill="1"/>
    <xf numFmtId="0" fontId="52" fillId="6" borderId="0" xfId="0" applyFont="1" applyFill="1"/>
    <xf numFmtId="165" fontId="31" fillId="6" borderId="1" xfId="0" applyNumberFormat="1" applyFont="1" applyFill="1" applyBorder="1" applyAlignment="1">
      <alignment horizontal="right" vertical="center"/>
    </xf>
    <xf numFmtId="165" fontId="50" fillId="6" borderId="1" xfId="0" applyNumberFormat="1" applyFont="1" applyFill="1" applyBorder="1" applyAlignment="1">
      <alignment horizontal="right" vertical="center"/>
    </xf>
    <xf numFmtId="167" fontId="116" fillId="4" borderId="1" xfId="2" applyNumberFormat="1" applyFont="1" applyFill="1" applyBorder="1" applyAlignment="1">
      <alignment horizontal="right" vertical="center" wrapText="1"/>
    </xf>
    <xf numFmtId="1" fontId="2" fillId="0" borderId="1" xfId="0" applyNumberFormat="1" applyFont="1" applyBorder="1" applyAlignment="1">
      <alignment horizontal="right" vertical="center" wrapText="1"/>
    </xf>
    <xf numFmtId="167" fontId="2" fillId="0" borderId="1" xfId="0" applyNumberFormat="1" applyFont="1" applyBorder="1" applyAlignment="1">
      <alignment horizontal="right" vertical="center" wrapText="1"/>
    </xf>
    <xf numFmtId="0" fontId="5" fillId="0" borderId="4" xfId="4" applyFont="1" applyBorder="1" applyAlignment="1">
      <alignment horizontal="center" vertical="center" wrapText="1"/>
    </xf>
    <xf numFmtId="165" fontId="74" fillId="4" borderId="2" xfId="0" applyNumberFormat="1" applyFont="1" applyFill="1" applyBorder="1" applyAlignment="1">
      <alignment horizontal="right" vertical="center" wrapText="1"/>
    </xf>
    <xf numFmtId="0" fontId="86" fillId="4" borderId="13" xfId="0" applyFont="1" applyFill="1" applyBorder="1" applyAlignment="1">
      <alignment horizontal="center" vertical="center"/>
    </xf>
    <xf numFmtId="0" fontId="91" fillId="4" borderId="1" xfId="0" applyFont="1" applyFill="1" applyBorder="1" applyAlignment="1">
      <alignment horizontal="center"/>
    </xf>
    <xf numFmtId="0" fontId="88" fillId="4" borderId="1" xfId="0" applyFont="1" applyFill="1" applyBorder="1" applyAlignment="1">
      <alignment horizontal="center"/>
    </xf>
    <xf numFmtId="165" fontId="89" fillId="4" borderId="1" xfId="0" applyNumberFormat="1" applyFont="1" applyFill="1" applyBorder="1" applyAlignment="1">
      <alignment horizontal="right" vertical="center"/>
    </xf>
    <xf numFmtId="165" fontId="31" fillId="4" borderId="1" xfId="0" applyNumberFormat="1" applyFont="1" applyFill="1" applyBorder="1" applyAlignment="1">
      <alignment horizontal="right" vertical="center"/>
    </xf>
    <xf numFmtId="165" fontId="89" fillId="4" borderId="1" xfId="0" quotePrefix="1" applyNumberFormat="1" applyFont="1" applyFill="1" applyBorder="1" applyAlignment="1">
      <alignment horizontal="right" vertical="center"/>
    </xf>
    <xf numFmtId="0" fontId="52" fillId="4" borderId="0" xfId="0" applyFont="1" applyFill="1"/>
    <xf numFmtId="0" fontId="86" fillId="4" borderId="0" xfId="0" applyFont="1" applyFill="1" applyAlignment="1">
      <alignment horizontal="center" vertical="center"/>
    </xf>
    <xf numFmtId="165" fontId="50" fillId="4" borderId="1" xfId="0" applyNumberFormat="1" applyFont="1" applyFill="1" applyBorder="1" applyAlignment="1">
      <alignment horizontal="right" vertical="center"/>
    </xf>
    <xf numFmtId="0" fontId="31" fillId="4" borderId="0" xfId="0" applyFont="1" applyFill="1"/>
    <xf numFmtId="0" fontId="94" fillId="4" borderId="0" xfId="0" applyFont="1" applyFill="1"/>
    <xf numFmtId="165" fontId="93" fillId="6" borderId="1" xfId="0" applyNumberFormat="1" applyFont="1" applyFill="1" applyBorder="1" applyAlignment="1">
      <alignment horizontal="right" vertical="center"/>
    </xf>
    <xf numFmtId="165" fontId="73" fillId="4" borderId="1" xfId="0" applyNumberFormat="1" applyFont="1" applyFill="1" applyBorder="1" applyAlignment="1">
      <alignment vertical="center"/>
    </xf>
    <xf numFmtId="0" fontId="31" fillId="4" borderId="1" xfId="0" applyFont="1" applyFill="1" applyBorder="1" applyAlignment="1">
      <alignment horizontal="center" vertical="center"/>
    </xf>
    <xf numFmtId="0" fontId="111" fillId="4" borderId="1" xfId="0" applyFont="1" applyFill="1" applyBorder="1" applyAlignment="1">
      <alignment horizontal="center" vertical="center"/>
    </xf>
    <xf numFmtId="10" fontId="38" fillId="4" borderId="1" xfId="2" applyNumberFormat="1" applyFont="1" applyFill="1" applyBorder="1" applyAlignment="1">
      <alignment vertical="center"/>
    </xf>
    <xf numFmtId="166" fontId="33" fillId="4" borderId="1" xfId="2" applyNumberFormat="1" applyFont="1" applyFill="1" applyBorder="1" applyAlignment="1">
      <alignment vertical="center"/>
    </xf>
    <xf numFmtId="168" fontId="38" fillId="4" borderId="1" xfId="2" applyNumberFormat="1" applyFont="1" applyFill="1" applyBorder="1" applyAlignment="1">
      <alignment vertical="center"/>
    </xf>
    <xf numFmtId="166" fontId="38" fillId="4" borderId="1" xfId="0" applyNumberFormat="1" applyFont="1" applyFill="1" applyBorder="1" applyAlignment="1">
      <alignment vertical="center"/>
    </xf>
    <xf numFmtId="165" fontId="37" fillId="4" borderId="1" xfId="0" applyNumberFormat="1" applyFont="1" applyFill="1" applyBorder="1" applyAlignment="1">
      <alignment vertical="center"/>
    </xf>
    <xf numFmtId="172" fontId="38" fillId="4" borderId="1" xfId="2" applyNumberFormat="1" applyFont="1" applyFill="1" applyBorder="1" applyAlignment="1">
      <alignment vertical="center"/>
    </xf>
    <xf numFmtId="165" fontId="2" fillId="0" borderId="1" xfId="0" applyNumberFormat="1" applyFont="1" applyBorder="1" applyAlignment="1">
      <alignment horizontal="right" vertical="center" wrapText="1"/>
    </xf>
    <xf numFmtId="169" fontId="31" fillId="4" borderId="1" xfId="0" applyNumberFormat="1" applyFont="1" applyFill="1" applyBorder="1" applyAlignment="1">
      <alignment horizontal="right" vertical="center"/>
    </xf>
    <xf numFmtId="4" fontId="117" fillId="4" borderId="1" xfId="0" applyNumberFormat="1" applyFont="1" applyFill="1" applyBorder="1" applyAlignment="1">
      <alignment horizontal="right" vertical="center" wrapText="1"/>
    </xf>
    <xf numFmtId="0" fontId="83" fillId="0" borderId="1" xfId="0" applyFont="1" applyBorder="1" applyAlignment="1">
      <alignment horizontal="justify" vertical="center" wrapText="1"/>
    </xf>
    <xf numFmtId="0" fontId="83" fillId="0" borderId="1" xfId="0" applyFont="1" applyBorder="1" applyAlignment="1">
      <alignment vertical="center" wrapText="1"/>
    </xf>
    <xf numFmtId="165" fontId="83" fillId="0" borderId="1" xfId="0" applyNumberFormat="1" applyFont="1" applyBorder="1" applyAlignment="1">
      <alignment vertical="center" wrapText="1"/>
    </xf>
    <xf numFmtId="49" fontId="7" fillId="3" borderId="1" xfId="5" applyNumberFormat="1" applyFont="1" applyFill="1" applyBorder="1" applyAlignment="1">
      <alignment horizontal="center" vertical="center"/>
    </xf>
    <xf numFmtId="165" fontId="13" fillId="5" borderId="1" xfId="0" applyNumberFormat="1" applyFont="1" applyFill="1" applyBorder="1" applyAlignment="1">
      <alignment horizontal="right" vertical="center" wrapText="1"/>
    </xf>
    <xf numFmtId="165" fontId="8" fillId="5" borderId="1" xfId="0" applyNumberFormat="1" applyFont="1" applyFill="1" applyBorder="1" applyAlignment="1">
      <alignment horizontal="right" vertical="center" wrapText="1"/>
    </xf>
    <xf numFmtId="165" fontId="118" fillId="5" borderId="1" xfId="0" applyNumberFormat="1" applyFont="1" applyFill="1" applyBorder="1" applyAlignment="1">
      <alignment horizontal="right" vertical="center" wrapText="1"/>
    </xf>
    <xf numFmtId="49" fontId="5" fillId="4" borderId="1" xfId="0" applyNumberFormat="1" applyFont="1" applyFill="1" applyBorder="1" applyAlignment="1">
      <alignment horizontal="center"/>
    </xf>
    <xf numFmtId="0" fontId="6" fillId="4" borderId="0" xfId="0" applyFont="1" applyFill="1"/>
    <xf numFmtId="167" fontId="62" fillId="4" borderId="1" xfId="0" applyNumberFormat="1" applyFont="1" applyFill="1" applyBorder="1" applyAlignment="1">
      <alignment horizontal="right" vertical="center"/>
    </xf>
    <xf numFmtId="49" fontId="81" fillId="4" borderId="1" xfId="0" applyNumberFormat="1" applyFont="1" applyFill="1" applyBorder="1" applyAlignment="1">
      <alignment horizontal="center" vertical="center" wrapText="1"/>
    </xf>
    <xf numFmtId="0" fontId="83" fillId="4" borderId="2" xfId="0" applyFont="1" applyFill="1" applyBorder="1" applyAlignment="1">
      <alignment horizontal="left" vertical="center" wrapText="1"/>
    </xf>
    <xf numFmtId="0" fontId="83" fillId="4" borderId="3" xfId="0" applyFont="1" applyFill="1" applyBorder="1" applyAlignment="1">
      <alignment horizontal="left" vertical="center" wrapText="1"/>
    </xf>
    <xf numFmtId="0" fontId="83" fillId="4" borderId="4" xfId="0" applyFont="1" applyFill="1" applyBorder="1" applyAlignment="1">
      <alignment horizontal="left" vertical="center" wrapText="1"/>
    </xf>
    <xf numFmtId="0" fontId="83" fillId="4" borderId="1" xfId="0" applyFont="1" applyFill="1" applyBorder="1" applyAlignment="1">
      <alignment horizontal="justify" vertical="center" wrapText="1"/>
    </xf>
    <xf numFmtId="49" fontId="83" fillId="4" borderId="1" xfId="0" applyNumberFormat="1" applyFont="1" applyFill="1" applyBorder="1" applyAlignment="1">
      <alignment horizontal="center" vertical="center" wrapText="1"/>
    </xf>
    <xf numFmtId="49" fontId="83" fillId="0" borderId="1" xfId="0" applyNumberFormat="1" applyFont="1" applyBorder="1" applyAlignment="1">
      <alignment horizontal="center" vertical="center" wrapText="1"/>
    </xf>
    <xf numFmtId="167" fontId="2" fillId="0" borderId="4" xfId="0" applyNumberFormat="1" applyFont="1" applyBorder="1" applyAlignment="1">
      <alignment horizontal="right" vertical="center" wrapText="1"/>
    </xf>
    <xf numFmtId="2" fontId="102" fillId="0" borderId="1" xfId="0" applyNumberFormat="1" applyFont="1" applyBorder="1" applyAlignment="1">
      <alignment horizontal="right" vertical="center" wrapText="1"/>
    </xf>
    <xf numFmtId="0" fontId="34" fillId="0" borderId="1" xfId="0" applyFont="1" applyBorder="1" applyAlignment="1">
      <alignment horizontal="right" vertical="center" wrapText="1"/>
    </xf>
    <xf numFmtId="165" fontId="120" fillId="4" borderId="1" xfId="0" applyNumberFormat="1" applyFont="1" applyFill="1" applyBorder="1" applyAlignment="1">
      <alignment horizontal="right" vertical="center"/>
    </xf>
    <xf numFmtId="165" fontId="119" fillId="0" borderId="1" xfId="0" applyNumberFormat="1" applyFont="1" applyBorder="1" applyAlignment="1">
      <alignment horizontal="right" vertical="center"/>
    </xf>
    <xf numFmtId="0" fontId="6" fillId="2" borderId="8" xfId="0" applyFont="1" applyFill="1" applyBorder="1" applyAlignment="1">
      <alignment horizontal="center" vertical="center"/>
    </xf>
    <xf numFmtId="165" fontId="84" fillId="4" borderId="2" xfId="0" applyNumberFormat="1" applyFont="1" applyFill="1" applyBorder="1" applyAlignment="1">
      <alignment vertical="center" wrapText="1"/>
    </xf>
    <xf numFmtId="167" fontId="5" fillId="0" borderId="1" xfId="0" applyNumberFormat="1" applyFont="1" applyBorder="1" applyAlignment="1">
      <alignment vertical="center" wrapText="1"/>
    </xf>
    <xf numFmtId="0" fontId="60" fillId="0" borderId="1" xfId="0" applyFont="1" applyBorder="1" applyAlignment="1">
      <alignment horizontal="center" vertical="center"/>
    </xf>
    <xf numFmtId="0" fontId="30" fillId="0" borderId="0" xfId="0" applyFont="1" applyAlignment="1">
      <alignment horizontal="center"/>
    </xf>
    <xf numFmtId="165" fontId="33" fillId="0" borderId="1" xfId="0" applyNumberFormat="1" applyFont="1" applyBorder="1" applyAlignment="1">
      <alignment horizontal="right" vertical="center"/>
    </xf>
    <xf numFmtId="166" fontId="33" fillId="0" borderId="1" xfId="2" applyNumberFormat="1" applyFont="1" applyFill="1" applyBorder="1" applyAlignment="1">
      <alignment horizontal="right" vertical="center"/>
    </xf>
    <xf numFmtId="165" fontId="121" fillId="0" borderId="1" xfId="0" applyNumberFormat="1" applyFont="1" applyBorder="1" applyAlignment="1">
      <alignment horizontal="right" vertical="center"/>
    </xf>
    <xf numFmtId="166" fontId="121" fillId="0" borderId="1" xfId="2" applyNumberFormat="1" applyFont="1" applyFill="1" applyBorder="1" applyAlignment="1">
      <alignment horizontal="right" vertical="center"/>
    </xf>
    <xf numFmtId="0" fontId="0" fillId="7" borderId="0" xfId="0" applyFill="1"/>
    <xf numFmtId="172" fontId="38" fillId="0" borderId="1" xfId="2" applyNumberFormat="1" applyFont="1" applyFill="1" applyBorder="1" applyAlignment="1">
      <alignment vertical="center"/>
    </xf>
    <xf numFmtId="166" fontId="104" fillId="0" borderId="1" xfId="2" applyNumberFormat="1" applyFont="1" applyFill="1" applyBorder="1" applyAlignment="1">
      <alignment vertical="center"/>
    </xf>
    <xf numFmtId="165" fontId="10" fillId="0" borderId="1" xfId="0" applyNumberFormat="1" applyFont="1" applyBorder="1" applyAlignment="1">
      <alignment horizontal="right" vertical="center"/>
    </xf>
    <xf numFmtId="166" fontId="10" fillId="0" borderId="1" xfId="2" applyNumberFormat="1" applyFont="1" applyFill="1" applyBorder="1" applyAlignment="1">
      <alignment horizontal="right" vertical="center"/>
    </xf>
    <xf numFmtId="2" fontId="37" fillId="0" borderId="1" xfId="0" applyNumberFormat="1" applyFont="1" applyBorder="1" applyAlignment="1">
      <alignment horizontal="right" vertical="center"/>
    </xf>
    <xf numFmtId="165" fontId="50" fillId="0" borderId="1" xfId="0" applyNumberFormat="1" applyFont="1" applyBorder="1" applyAlignment="1">
      <alignment horizontal="right" vertical="center"/>
    </xf>
    <xf numFmtId="165" fontId="89" fillId="0" borderId="1" xfId="0" quotePrefix="1" applyNumberFormat="1" applyFont="1" applyBorder="1" applyAlignment="1">
      <alignment horizontal="right" vertical="center"/>
    </xf>
    <xf numFmtId="3" fontId="96" fillId="0" borderId="0" xfId="0" applyNumberFormat="1" applyFont="1"/>
    <xf numFmtId="165" fontId="101" fillId="0" borderId="1" xfId="0" applyNumberFormat="1" applyFont="1" applyBorder="1" applyAlignment="1">
      <alignment horizontal="right" vertical="center"/>
    </xf>
    <xf numFmtId="165" fontId="101" fillId="0" borderId="1" xfId="2" applyNumberFormat="1" applyFont="1" applyFill="1" applyBorder="1" applyAlignment="1">
      <alignment horizontal="right" vertical="center"/>
    </xf>
    <xf numFmtId="166" fontId="101" fillId="0" borderId="1" xfId="2" applyNumberFormat="1" applyFont="1" applyFill="1" applyBorder="1" applyAlignment="1">
      <alignment horizontal="right" vertical="center"/>
    </xf>
    <xf numFmtId="165" fontId="101" fillId="2" borderId="1" xfId="2" applyNumberFormat="1" applyFont="1" applyFill="1" applyBorder="1" applyAlignment="1">
      <alignment horizontal="right" vertical="center"/>
    </xf>
    <xf numFmtId="166" fontId="101" fillId="2" borderId="1" xfId="2" applyNumberFormat="1" applyFont="1" applyFill="1" applyBorder="1" applyAlignment="1">
      <alignment horizontal="right" vertical="center"/>
    </xf>
    <xf numFmtId="165" fontId="81" fillId="4" borderId="1" xfId="0" applyNumberFormat="1" applyFont="1" applyFill="1" applyBorder="1" applyAlignment="1">
      <alignment horizontal="right" vertical="center"/>
    </xf>
    <xf numFmtId="166" fontId="81" fillId="4" borderId="1" xfId="2" applyNumberFormat="1" applyFont="1" applyFill="1" applyBorder="1" applyAlignment="1">
      <alignment vertical="center"/>
    </xf>
    <xf numFmtId="165" fontId="81" fillId="0" borderId="1" xfId="0" applyNumberFormat="1" applyFont="1" applyBorder="1" applyAlignment="1">
      <alignment horizontal="right" vertical="center"/>
    </xf>
    <xf numFmtId="166" fontId="81" fillId="0" borderId="1" xfId="2" applyNumberFormat="1" applyFont="1" applyFill="1" applyBorder="1" applyAlignment="1">
      <alignment horizontal="right" vertical="center"/>
    </xf>
    <xf numFmtId="165" fontId="122" fillId="0" borderId="1" xfId="0" applyNumberFormat="1" applyFont="1" applyBorder="1" applyAlignment="1">
      <alignment horizontal="right" vertical="center"/>
    </xf>
    <xf numFmtId="166" fontId="122" fillId="0" borderId="1" xfId="2" applyNumberFormat="1" applyFont="1" applyFill="1" applyBorder="1" applyAlignment="1">
      <alignment horizontal="right" vertical="center"/>
    </xf>
    <xf numFmtId="166" fontId="122" fillId="0" borderId="1" xfId="0" applyNumberFormat="1" applyFont="1" applyBorder="1" applyAlignment="1">
      <alignment horizontal="right" vertical="center"/>
    </xf>
    <xf numFmtId="165" fontId="83" fillId="2" borderId="1" xfId="0" applyNumberFormat="1" applyFont="1" applyFill="1" applyBorder="1" applyAlignment="1">
      <alignment vertical="center"/>
    </xf>
    <xf numFmtId="166" fontId="83" fillId="2" borderId="1" xfId="2" applyNumberFormat="1" applyFont="1" applyFill="1" applyBorder="1" applyAlignment="1">
      <alignment vertical="center"/>
    </xf>
    <xf numFmtId="165" fontId="83" fillId="2" borderId="1" xfId="0" applyNumberFormat="1" applyFont="1" applyFill="1" applyBorder="1" applyAlignment="1">
      <alignment horizontal="right" vertical="center"/>
    </xf>
    <xf numFmtId="166" fontId="83" fillId="2" borderId="1" xfId="2" applyNumberFormat="1" applyFont="1" applyFill="1" applyBorder="1" applyAlignment="1">
      <alignment horizontal="right" vertical="center"/>
    </xf>
    <xf numFmtId="165" fontId="83" fillId="0" borderId="1" xfId="0" applyNumberFormat="1" applyFont="1" applyBorder="1" applyAlignment="1">
      <alignment horizontal="right" vertical="center"/>
    </xf>
    <xf numFmtId="166" fontId="83" fillId="0" borderId="1" xfId="2" applyNumberFormat="1" applyFont="1" applyFill="1" applyBorder="1" applyAlignment="1">
      <alignment horizontal="right" vertical="center"/>
    </xf>
    <xf numFmtId="165" fontId="101" fillId="2" borderId="1" xfId="0" applyNumberFormat="1" applyFont="1" applyFill="1" applyBorder="1" applyAlignment="1">
      <alignment horizontal="right" vertical="center"/>
    </xf>
    <xf numFmtId="166" fontId="101" fillId="2" borderId="1" xfId="0" applyNumberFormat="1" applyFont="1" applyFill="1" applyBorder="1" applyAlignment="1">
      <alignment horizontal="right" vertical="center"/>
    </xf>
    <xf numFmtId="165" fontId="83" fillId="4" borderId="1" xfId="0" applyNumberFormat="1" applyFont="1" applyFill="1" applyBorder="1" applyAlignment="1">
      <alignment vertical="center"/>
    </xf>
    <xf numFmtId="166" fontId="83" fillId="4" borderId="1" xfId="2" applyNumberFormat="1" applyFont="1" applyFill="1" applyBorder="1" applyAlignment="1">
      <alignment vertical="center"/>
    </xf>
    <xf numFmtId="166" fontId="83" fillId="4" borderId="1" xfId="2" applyNumberFormat="1" applyFont="1" applyFill="1" applyBorder="1" applyAlignment="1">
      <alignment horizontal="right" vertical="center"/>
    </xf>
    <xf numFmtId="165" fontId="101" fillId="4" borderId="1" xfId="0" applyNumberFormat="1" applyFont="1" applyFill="1" applyBorder="1" applyAlignment="1">
      <alignment vertical="center"/>
    </xf>
    <xf numFmtId="166" fontId="101" fillId="0" borderId="1" xfId="0" applyNumberFormat="1" applyFont="1" applyBorder="1" applyAlignment="1">
      <alignment horizontal="right" vertical="center"/>
    </xf>
    <xf numFmtId="165" fontId="83" fillId="4" borderId="1" xfId="0" applyNumberFormat="1" applyFont="1" applyFill="1" applyBorder="1" applyAlignment="1">
      <alignment horizontal="right" vertical="center"/>
    </xf>
    <xf numFmtId="165" fontId="101" fillId="4" borderId="1" xfId="0" applyNumberFormat="1" applyFont="1" applyFill="1" applyBorder="1" applyAlignment="1">
      <alignment horizontal="right" vertical="center"/>
    </xf>
    <xf numFmtId="166" fontId="83" fillId="0" borderId="1" xfId="2" applyNumberFormat="1" applyFont="1" applyFill="1" applyBorder="1" applyAlignment="1">
      <alignment vertical="center"/>
    </xf>
    <xf numFmtId="166" fontId="83" fillId="0" borderId="1" xfId="0" applyNumberFormat="1" applyFont="1" applyBorder="1" applyAlignment="1">
      <alignment horizontal="right" vertical="center"/>
    </xf>
    <xf numFmtId="167" fontId="1" fillId="0" borderId="0" xfId="0" applyNumberFormat="1" applyFont="1"/>
    <xf numFmtId="0" fontId="79" fillId="0" borderId="1" xfId="0" applyFont="1" applyBorder="1" applyAlignment="1">
      <alignment horizontal="center"/>
    </xf>
    <xf numFmtId="0" fontId="80" fillId="0" borderId="1" xfId="0" applyFont="1" applyBorder="1" applyAlignment="1">
      <alignment vertical="center" wrapText="1"/>
    </xf>
    <xf numFmtId="49" fontId="106" fillId="0" borderId="1" xfId="0" applyNumberFormat="1" applyFont="1" applyBorder="1" applyAlignment="1">
      <alignment horizontal="center" vertical="center" wrapText="1"/>
    </xf>
    <xf numFmtId="165" fontId="78" fillId="0" borderId="1" xfId="0" applyNumberFormat="1" applyFont="1" applyBorder="1" applyAlignment="1">
      <alignment vertical="center" wrapText="1"/>
    </xf>
    <xf numFmtId="165" fontId="38" fillId="0" borderId="1" xfId="0" applyNumberFormat="1" applyFont="1" applyBorder="1" applyAlignment="1">
      <alignment vertical="center" wrapText="1"/>
    </xf>
    <xf numFmtId="0" fontId="39" fillId="0" borderId="1" xfId="0" applyFont="1" applyBorder="1"/>
    <xf numFmtId="0" fontId="73" fillId="0" borderId="1" xfId="0" applyFont="1" applyBorder="1" applyAlignment="1">
      <alignment horizontal="center" vertical="center"/>
    </xf>
    <xf numFmtId="165" fontId="73" fillId="0" borderId="1" xfId="0" applyNumberFormat="1" applyFont="1" applyBorder="1"/>
    <xf numFmtId="166" fontId="73" fillId="0" borderId="1" xfId="0" applyNumberFormat="1" applyFont="1" applyBorder="1"/>
    <xf numFmtId="0" fontId="105" fillId="0" borderId="0" xfId="0" applyFont="1"/>
    <xf numFmtId="167" fontId="123" fillId="4" borderId="1" xfId="0" applyNumberFormat="1" applyFont="1" applyFill="1" applyBorder="1" applyAlignment="1">
      <alignment horizontal="right" vertical="center" wrapText="1"/>
    </xf>
    <xf numFmtId="167" fontId="5" fillId="8" borderId="1" xfId="0" applyNumberFormat="1" applyFont="1" applyFill="1" applyBorder="1" applyAlignment="1">
      <alignment horizontal="right" vertical="center" wrapText="1"/>
    </xf>
    <xf numFmtId="3" fontId="124" fillId="0" borderId="1" xfId="0" applyNumberFormat="1" applyFont="1" applyBorder="1" applyAlignment="1">
      <alignment horizontal="right" vertical="center" wrapText="1"/>
    </xf>
    <xf numFmtId="3" fontId="83" fillId="8" borderId="1" xfId="0" applyNumberFormat="1" applyFont="1" applyFill="1" applyBorder="1" applyAlignment="1">
      <alignment horizontal="right" vertical="center" wrapText="1"/>
    </xf>
    <xf numFmtId="0" fontId="125" fillId="4" borderId="0" xfId="0" applyFont="1" applyFill="1"/>
    <xf numFmtId="167" fontId="123" fillId="4" borderId="1" xfId="0" applyNumberFormat="1" applyFont="1" applyFill="1" applyBorder="1" applyAlignment="1">
      <alignment horizontal="right" vertical="center"/>
    </xf>
    <xf numFmtId="167" fontId="124" fillId="0" borderId="1" xfId="0" applyNumberFormat="1" applyFont="1" applyBorder="1" applyAlignment="1">
      <alignment horizontal="right" vertical="center"/>
    </xf>
    <xf numFmtId="3" fontId="123" fillId="4" borderId="1" xfId="0" applyNumberFormat="1" applyFont="1" applyFill="1" applyBorder="1" applyAlignment="1">
      <alignment horizontal="right" vertical="center" wrapText="1"/>
    </xf>
    <xf numFmtId="0" fontId="126" fillId="0" borderId="0" xfId="0" applyFont="1"/>
    <xf numFmtId="0" fontId="125" fillId="0" borderId="0" xfId="0" applyFont="1"/>
    <xf numFmtId="165" fontId="123" fillId="0" borderId="1" xfId="0" applyNumberFormat="1" applyFont="1" applyBorder="1" applyAlignment="1">
      <alignment horizontal="right" vertical="center"/>
    </xf>
    <xf numFmtId="3" fontId="123" fillId="4" borderId="1" xfId="0" applyNumberFormat="1" applyFont="1" applyFill="1" applyBorder="1" applyAlignment="1">
      <alignment vertical="center"/>
    </xf>
    <xf numFmtId="171" fontId="124" fillId="0" borderId="1" xfId="6" applyNumberFormat="1" applyFont="1" applyFill="1" applyBorder="1" applyAlignment="1">
      <alignment vertical="center"/>
    </xf>
    <xf numFmtId="3" fontId="125" fillId="0" borderId="0" xfId="0" applyNumberFormat="1" applyFont="1"/>
    <xf numFmtId="0" fontId="127" fillId="0" borderId="0" xfId="0" applyFont="1"/>
    <xf numFmtId="165" fontId="5" fillId="8" borderId="1" xfId="0" applyNumberFormat="1" applyFont="1" applyFill="1" applyBorder="1" applyAlignment="1">
      <alignment vertical="center"/>
    </xf>
    <xf numFmtId="3" fontId="124" fillId="4" borderId="1" xfId="0" applyNumberFormat="1" applyFont="1" applyFill="1" applyBorder="1" applyAlignment="1">
      <alignment vertical="center"/>
    </xf>
    <xf numFmtId="173" fontId="2" fillId="0" borderId="0" xfId="0" applyNumberFormat="1" applyFont="1"/>
    <xf numFmtId="1" fontId="2" fillId="0" borderId="0" xfId="0" applyNumberFormat="1" applyFont="1"/>
    <xf numFmtId="167" fontId="17" fillId="8" borderId="0" xfId="0" applyNumberFormat="1" applyFont="1" applyFill="1"/>
    <xf numFmtId="0" fontId="2" fillId="8" borderId="1" xfId="0" applyFont="1" applyFill="1" applyBorder="1" applyAlignment="1">
      <alignment horizontal="center" vertical="center"/>
    </xf>
    <xf numFmtId="49" fontId="9" fillId="8" borderId="1" xfId="5" applyNumberFormat="1" applyFont="1" applyFill="1" applyBorder="1" applyAlignment="1">
      <alignment horizontal="right" vertical="center" wrapText="1"/>
    </xf>
    <xf numFmtId="165" fontId="9" fillId="8" borderId="1" xfId="5" applyNumberFormat="1" applyFont="1" applyFill="1" applyBorder="1" applyAlignment="1">
      <alignment horizontal="right" vertical="center" wrapText="1"/>
    </xf>
    <xf numFmtId="165" fontId="117" fillId="0" borderId="1" xfId="5" applyNumberFormat="1" applyFont="1" applyBorder="1" applyAlignment="1">
      <alignment horizontal="right" vertical="center" wrapText="1"/>
    </xf>
    <xf numFmtId="4" fontId="117" fillId="0" borderId="1" xfId="0" applyNumberFormat="1" applyFont="1" applyBorder="1" applyAlignment="1">
      <alignment horizontal="right" vertical="center" wrapText="1"/>
    </xf>
    <xf numFmtId="0" fontId="102" fillId="0" borderId="0" xfId="0" applyFont="1"/>
    <xf numFmtId="166" fontId="75" fillId="0" borderId="0" xfId="0" applyNumberFormat="1" applyFont="1" applyAlignment="1">
      <alignment horizontal="left" vertical="center"/>
    </xf>
    <xf numFmtId="0" fontId="6" fillId="8" borderId="0" xfId="0" applyFont="1" applyFill="1"/>
    <xf numFmtId="0" fontId="5" fillId="8" borderId="1" xfId="4" applyFont="1" applyFill="1" applyBorder="1" applyAlignment="1">
      <alignment horizontal="center" vertical="center" wrapText="1"/>
    </xf>
    <xf numFmtId="3" fontId="5" fillId="8" borderId="1" xfId="0" applyNumberFormat="1" applyFont="1" applyFill="1" applyBorder="1" applyAlignment="1">
      <alignment horizontal="right" vertical="center" wrapText="1"/>
    </xf>
    <xf numFmtId="167" fontId="102" fillId="0" borderId="1" xfId="0" applyNumberFormat="1" applyFont="1" applyBorder="1" applyAlignment="1">
      <alignment horizontal="right" vertical="center" wrapText="1"/>
    </xf>
    <xf numFmtId="169" fontId="8" fillId="0" borderId="0" xfId="0" applyNumberFormat="1" applyFont="1"/>
    <xf numFmtId="4" fontId="102" fillId="0" borderId="1" xfId="0" applyNumberFormat="1" applyFont="1" applyBorder="1" applyAlignment="1">
      <alignment horizontal="right" vertical="center" wrapText="1"/>
    </xf>
    <xf numFmtId="2" fontId="125" fillId="0" borderId="1" xfId="0" applyNumberFormat="1" applyFont="1" applyBorder="1" applyAlignment="1">
      <alignment horizontal="right" vertical="center" wrapText="1"/>
    </xf>
    <xf numFmtId="2" fontId="6" fillId="0" borderId="1" xfId="0" applyNumberFormat="1" applyFont="1" applyBorder="1" applyAlignment="1">
      <alignment horizontal="right" vertical="center" wrapText="1"/>
    </xf>
    <xf numFmtId="167" fontId="62" fillId="0" borderId="1" xfId="0" applyNumberFormat="1" applyFont="1" applyBorder="1" applyAlignment="1">
      <alignment horizontal="right" vertical="center"/>
    </xf>
    <xf numFmtId="0" fontId="119" fillId="0" borderId="1" xfId="0" applyFont="1" applyBorder="1"/>
    <xf numFmtId="49" fontId="119" fillId="0" borderId="1" xfId="0" applyNumberFormat="1" applyFont="1" applyBorder="1" applyAlignment="1">
      <alignment horizontal="center"/>
    </xf>
    <xf numFmtId="0" fontId="98" fillId="0" borderId="1" xfId="0" applyFont="1" applyBorder="1" applyAlignment="1">
      <alignment horizontal="center" vertical="center" wrapText="1"/>
    </xf>
    <xf numFmtId="165" fontId="10" fillId="0" borderId="1" xfId="0" applyNumberFormat="1" applyFont="1" applyBorder="1" applyAlignment="1">
      <alignment vertical="center"/>
    </xf>
    <xf numFmtId="165" fontId="37" fillId="0" borderId="1" xfId="0" applyNumberFormat="1" applyFont="1" applyBorder="1" applyAlignment="1">
      <alignment vertical="center"/>
    </xf>
    <xf numFmtId="166" fontId="81" fillId="0" borderId="1" xfId="2" applyNumberFormat="1" applyFont="1" applyFill="1" applyBorder="1" applyAlignment="1">
      <alignment vertical="center"/>
    </xf>
    <xf numFmtId="165" fontId="87" fillId="0" borderId="0" xfId="0" applyNumberFormat="1" applyFont="1"/>
    <xf numFmtId="4" fontId="123" fillId="0" borderId="1" xfId="0" applyNumberFormat="1" applyFont="1" applyBorder="1" applyAlignment="1">
      <alignment vertical="center"/>
    </xf>
    <xf numFmtId="0" fontId="30" fillId="0" borderId="0" xfId="0" applyFont="1" applyAlignment="1">
      <alignment horizontal="center"/>
    </xf>
    <xf numFmtId="0" fontId="31" fillId="0" borderId="2" xfId="0" applyFont="1" applyBorder="1" applyAlignment="1">
      <alignment horizontal="center"/>
    </xf>
    <xf numFmtId="0" fontId="31" fillId="0" borderId="4" xfId="0" applyFont="1" applyBorder="1" applyAlignment="1">
      <alignment horizontal="center"/>
    </xf>
    <xf numFmtId="0" fontId="31" fillId="0" borderId="1" xfId="0" applyFont="1" applyBorder="1" applyAlignment="1">
      <alignment horizontal="center"/>
    </xf>
    <xf numFmtId="0" fontId="31" fillId="0" borderId="1" xfId="0" applyFont="1" applyBorder="1" applyAlignment="1">
      <alignment horizontal="center" vertical="center" wrapText="1"/>
    </xf>
    <xf numFmtId="0" fontId="113" fillId="0" borderId="0" xfId="0" applyFont="1" applyAlignment="1">
      <alignment horizontal="center"/>
    </xf>
    <xf numFmtId="0" fontId="31" fillId="4" borderId="1" xfId="0" applyFont="1" applyFill="1" applyBorder="1" applyAlignment="1">
      <alignment horizontal="center"/>
    </xf>
    <xf numFmtId="0" fontId="119" fillId="0" borderId="1" xfId="0" applyFont="1" applyBorder="1" applyAlignment="1">
      <alignment horizontal="center"/>
    </xf>
    <xf numFmtId="0" fontId="31" fillId="4" borderId="2" xfId="0" applyFont="1" applyFill="1" applyBorder="1" applyAlignment="1">
      <alignment horizontal="center"/>
    </xf>
    <xf numFmtId="0" fontId="31" fillId="4" borderId="4" xfId="0" applyFont="1" applyFill="1" applyBorder="1" applyAlignment="1">
      <alignment horizontal="center"/>
    </xf>
    <xf numFmtId="0" fontId="43" fillId="0" borderId="0" xfId="0" applyFont="1" applyAlignment="1">
      <alignment horizontal="right"/>
    </xf>
    <xf numFmtId="0" fontId="44" fillId="0" borderId="1" xfId="0" applyFont="1" applyBorder="1" applyAlignment="1">
      <alignment horizontal="center" vertical="center" wrapText="1"/>
    </xf>
    <xf numFmtId="0" fontId="44" fillId="0" borderId="1" xfId="0" applyFont="1" applyBorder="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 xfId="0" applyFont="1" applyBorder="1" applyAlignment="1">
      <alignment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9" fillId="0" borderId="1" xfId="0" applyFont="1" applyBorder="1" applyAlignment="1">
      <alignment horizontal="left"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167" fontId="19" fillId="0" borderId="2" xfId="0" applyNumberFormat="1" applyFont="1" applyBorder="1" applyAlignment="1">
      <alignment horizontal="center" vertical="center"/>
    </xf>
    <xf numFmtId="167"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167" fontId="17" fillId="0" borderId="1" xfId="0" applyNumberFormat="1" applyFont="1" applyBorder="1" applyAlignment="1">
      <alignment horizontal="center" vertical="center"/>
    </xf>
    <xf numFmtId="0" fontId="17" fillId="0" borderId="2" xfId="0" applyFont="1" applyBorder="1" applyAlignment="1">
      <alignment horizontal="left"/>
    </xf>
    <xf numFmtId="0" fontId="17" fillId="0" borderId="3" xfId="0" applyFont="1" applyBorder="1" applyAlignment="1">
      <alignment horizontal="left"/>
    </xf>
    <xf numFmtId="0" fontId="17" fillId="0" borderId="4" xfId="0" applyFont="1" applyBorder="1" applyAlignment="1">
      <alignment horizontal="left"/>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167" fontId="19" fillId="0" borderId="2" xfId="0" applyNumberFormat="1" applyFont="1" applyBorder="1" applyAlignment="1">
      <alignment horizontal="center"/>
    </xf>
    <xf numFmtId="167" fontId="19" fillId="0" borderId="4" xfId="0" applyNumberFormat="1" applyFont="1" applyBorder="1" applyAlignment="1">
      <alignment horizontal="center"/>
    </xf>
    <xf numFmtId="167" fontId="19" fillId="0" borderId="1" xfId="0" applyNumberFormat="1" applyFont="1" applyBorder="1" applyAlignment="1">
      <alignment horizontal="center"/>
    </xf>
    <xf numFmtId="0" fontId="21" fillId="0" borderId="2" xfId="0" applyFont="1" applyBorder="1" applyAlignment="1">
      <alignment horizontal="left"/>
    </xf>
    <xf numFmtId="0" fontId="21" fillId="0" borderId="4" xfId="0" applyFont="1" applyBorder="1" applyAlignment="1">
      <alignment horizontal="left"/>
    </xf>
    <xf numFmtId="167" fontId="17" fillId="0" borderId="1" xfId="0" applyNumberFormat="1" applyFont="1" applyBorder="1" applyAlignment="1">
      <alignment horizontal="center"/>
    </xf>
    <xf numFmtId="0" fontId="21" fillId="0" borderId="1" xfId="0" applyFont="1" applyBorder="1" applyAlignment="1">
      <alignment horizontal="left"/>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167" fontId="17" fillId="0" borderId="2" xfId="0" applyNumberFormat="1" applyFont="1" applyBorder="1" applyAlignment="1">
      <alignment horizontal="center"/>
    </xf>
    <xf numFmtId="167" fontId="17" fillId="0" borderId="4" xfId="0" applyNumberFormat="1" applyFont="1" applyBorder="1" applyAlignment="1">
      <alignment horizontal="center"/>
    </xf>
    <xf numFmtId="0" fontId="17" fillId="0" borderId="2" xfId="0" applyFont="1" applyBorder="1" applyAlignment="1">
      <alignment horizontal="center"/>
    </xf>
    <xf numFmtId="0" fontId="17" fillId="0" borderId="4" xfId="0" applyFont="1" applyBorder="1" applyAlignment="1">
      <alignment horizontal="center"/>
    </xf>
    <xf numFmtId="0" fontId="19" fillId="0" borderId="2" xfId="0" applyFont="1" applyBorder="1" applyAlignment="1">
      <alignment horizontal="left"/>
    </xf>
    <xf numFmtId="0" fontId="17" fillId="0" borderId="1" xfId="0" applyFont="1" applyBorder="1" applyAlignment="1">
      <alignment horizontal="center" vertical="center" wrapText="1"/>
    </xf>
    <xf numFmtId="0" fontId="17" fillId="0" borderId="1" xfId="0" applyFont="1" applyBorder="1" applyAlignment="1">
      <alignment horizontal="center" vertical="center" textRotation="90"/>
    </xf>
    <xf numFmtId="0" fontId="18" fillId="0" borderId="1" xfId="0" applyFont="1" applyBorder="1" applyAlignment="1">
      <alignment horizontal="left"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center" vertical="center"/>
    </xf>
    <xf numFmtId="0" fontId="4" fillId="0" borderId="1" xfId="0" applyFont="1" applyBorder="1" applyAlignment="1">
      <alignment horizontal="left" vertical="center"/>
    </xf>
    <xf numFmtId="0" fontId="2" fillId="0" borderId="1" xfId="0" applyFont="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center"/>
    </xf>
    <xf numFmtId="0" fontId="4" fillId="0" borderId="4" xfId="0" applyFont="1" applyBorder="1" applyAlignment="1">
      <alignment horizontal="center"/>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center"/>
    </xf>
    <xf numFmtId="0" fontId="2" fillId="0" borderId="1" xfId="0" applyFont="1" applyBorder="1" applyAlignment="1">
      <alignment horizontal="left" vertical="center"/>
    </xf>
    <xf numFmtId="49" fontId="2" fillId="0" borderId="1" xfId="0" applyNumberFormat="1" applyFont="1" applyBorder="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3" fillId="2" borderId="1" xfId="0" applyFont="1" applyFill="1" applyBorder="1" applyAlignment="1">
      <alignment horizontal="left" vertical="center"/>
    </xf>
    <xf numFmtId="0" fontId="6" fillId="0" borderId="1" xfId="0" applyFont="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 xfId="0" applyFont="1" applyFill="1" applyBorder="1" applyAlignment="1">
      <alignment vertical="justify" wrapText="1"/>
    </xf>
    <xf numFmtId="0" fontId="6" fillId="4" borderId="3" xfId="0" applyFont="1" applyFill="1" applyBorder="1" applyAlignment="1">
      <alignment vertical="justify" wrapText="1"/>
    </xf>
    <xf numFmtId="0" fontId="6" fillId="4" borderId="4" xfId="0" applyFont="1" applyFill="1" applyBorder="1" applyAlignment="1">
      <alignment vertical="justify" wrapText="1"/>
    </xf>
    <xf numFmtId="0" fontId="6" fillId="0" borderId="5" xfId="0" applyFont="1" applyBorder="1" applyAlignment="1">
      <alignment horizontal="center" vertical="center" textRotation="90" wrapText="1"/>
    </xf>
    <xf numFmtId="0" fontId="6" fillId="0" borderId="10" xfId="0" applyFont="1" applyBorder="1" applyAlignment="1">
      <alignment horizontal="center" vertical="center" textRotation="90" wrapText="1"/>
    </xf>
    <xf numFmtId="0" fontId="6" fillId="0" borderId="8" xfId="0" applyFont="1" applyBorder="1" applyAlignment="1">
      <alignment horizontal="center" vertical="center" textRotation="90" wrapText="1"/>
    </xf>
    <xf numFmtId="0" fontId="102" fillId="4" borderId="2" xfId="0" applyFont="1" applyFill="1" applyBorder="1" applyAlignment="1">
      <alignment horizontal="justify" vertical="center" wrapText="1"/>
    </xf>
    <xf numFmtId="0" fontId="115" fillId="4" borderId="3" xfId="0" applyFont="1" applyFill="1" applyBorder="1" applyAlignment="1">
      <alignment horizontal="justify" vertical="center" wrapText="1"/>
    </xf>
    <xf numFmtId="0" fontId="115" fillId="4" borderId="4" xfId="0" applyFont="1" applyFill="1" applyBorder="1" applyAlignment="1">
      <alignment horizontal="justify"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165" fontId="1" fillId="3" borderId="1" xfId="0" applyNumberFormat="1" applyFont="1" applyFill="1" applyBorder="1" applyAlignment="1">
      <alignment horizontal="right" vertical="center"/>
    </xf>
    <xf numFmtId="165" fontId="1" fillId="0" borderId="1" xfId="0" applyNumberFormat="1" applyFont="1" applyBorder="1" applyAlignment="1">
      <alignment horizontal="righ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165" fontId="7" fillId="3" borderId="2" xfId="0" applyNumberFormat="1" applyFont="1" applyFill="1" applyBorder="1" applyAlignment="1">
      <alignment horizontal="center" vertical="center"/>
    </xf>
    <xf numFmtId="165" fontId="7" fillId="3" borderId="4" xfId="0" applyNumberFormat="1" applyFont="1" applyFill="1" applyBorder="1" applyAlignment="1">
      <alignment horizontal="center" vertical="center"/>
    </xf>
    <xf numFmtId="165" fontId="7" fillId="3" borderId="1" xfId="0" applyNumberFormat="1" applyFont="1" applyFill="1" applyBorder="1" applyAlignment="1">
      <alignment horizontal="right" vertical="center"/>
    </xf>
    <xf numFmtId="165" fontId="1" fillId="0" borderId="2"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165" fontId="1" fillId="4" borderId="1" xfId="0" applyNumberFormat="1" applyFont="1" applyFill="1" applyBorder="1" applyAlignment="1">
      <alignment horizontal="right" vertical="center"/>
    </xf>
    <xf numFmtId="165" fontId="1" fillId="4" borderId="1" xfId="0" applyNumberFormat="1" applyFont="1" applyFill="1" applyBorder="1" applyAlignment="1">
      <alignment horizontal="right" vertical="center" wrapText="1"/>
    </xf>
    <xf numFmtId="165" fontId="8" fillId="0" borderId="2" xfId="0" applyNumberFormat="1" applyFont="1" applyBorder="1" applyAlignment="1">
      <alignment horizontal="center" vertical="center" wrapText="1"/>
    </xf>
    <xf numFmtId="165" fontId="8" fillId="0" borderId="4" xfId="0" applyNumberFormat="1" applyFont="1" applyBorder="1" applyAlignment="1">
      <alignment horizontal="center" vertical="center" wrapText="1"/>
    </xf>
    <xf numFmtId="165" fontId="8" fillId="4" borderId="1" xfId="0" applyNumberFormat="1" applyFont="1" applyFill="1" applyBorder="1" applyAlignment="1">
      <alignment horizontal="right" vertical="center"/>
    </xf>
    <xf numFmtId="165" fontId="8" fillId="0" borderId="1" xfId="0" applyNumberFormat="1" applyFont="1" applyBorder="1" applyAlignment="1">
      <alignment horizontal="right" vertical="center" wrapText="1"/>
    </xf>
    <xf numFmtId="165" fontId="8" fillId="4" borderId="1" xfId="0" applyNumberFormat="1" applyFont="1" applyFill="1" applyBorder="1" applyAlignment="1">
      <alignment horizontal="right" vertical="center" wrapText="1"/>
    </xf>
    <xf numFmtId="165" fontId="8" fillId="4" borderId="2" xfId="0" applyNumberFormat="1" applyFont="1" applyFill="1" applyBorder="1" applyAlignment="1">
      <alignment horizontal="right" vertical="center" wrapText="1"/>
    </xf>
    <xf numFmtId="165" fontId="8" fillId="4" borderId="4" xfId="0" applyNumberFormat="1" applyFont="1" applyFill="1" applyBorder="1" applyAlignment="1">
      <alignment horizontal="right"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167" fontId="8" fillId="0" borderId="2" xfId="0" applyNumberFormat="1" applyFont="1" applyBorder="1" applyAlignment="1">
      <alignment horizontal="center" vertical="center"/>
    </xf>
    <xf numFmtId="167" fontId="8" fillId="0" borderId="4" xfId="0" applyNumberFormat="1" applyFont="1" applyBorder="1" applyAlignment="1">
      <alignment horizontal="center" vertical="center"/>
    </xf>
    <xf numFmtId="167" fontId="8" fillId="0" borderId="2" xfId="0" applyNumberFormat="1" applyFont="1" applyBorder="1" applyAlignment="1">
      <alignment horizontal="center" vertical="center" wrapText="1"/>
    </xf>
    <xf numFmtId="167" fontId="8" fillId="0" borderId="4"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167" fontId="1" fillId="0" borderId="2" xfId="0" applyNumberFormat="1" applyFont="1" applyBorder="1" applyAlignment="1">
      <alignment horizontal="center" vertical="center" wrapText="1"/>
    </xf>
    <xf numFmtId="167" fontId="1" fillId="0" borderId="4" xfId="0" applyNumberFormat="1" applyFont="1" applyBorder="1" applyAlignment="1">
      <alignment horizontal="center" vertical="center" wrapText="1"/>
    </xf>
    <xf numFmtId="167" fontId="1" fillId="0" borderId="2" xfId="0" applyNumberFormat="1" applyFont="1" applyBorder="1" applyAlignment="1">
      <alignment horizontal="center" vertical="center"/>
    </xf>
    <xf numFmtId="167" fontId="1" fillId="0" borderId="4" xfId="0" applyNumberFormat="1" applyFont="1" applyBorder="1" applyAlignment="1">
      <alignment horizontal="center"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167" fontId="4" fillId="3" borderId="2" xfId="0" applyNumberFormat="1" applyFont="1" applyFill="1" applyBorder="1" applyAlignment="1">
      <alignment horizontal="center" vertical="center"/>
    </xf>
    <xf numFmtId="167" fontId="4" fillId="3" borderId="4" xfId="0" applyNumberFormat="1" applyFont="1" applyFill="1" applyBorder="1" applyAlignment="1">
      <alignment horizontal="center" vertical="center"/>
    </xf>
    <xf numFmtId="167" fontId="4" fillId="3" borderId="2" xfId="0" applyNumberFormat="1" applyFont="1" applyFill="1" applyBorder="1" applyAlignment="1">
      <alignment horizontal="center" vertical="center" wrapText="1"/>
    </xf>
    <xf numFmtId="167" fontId="4" fillId="3" borderId="4" xfId="0" applyNumberFormat="1" applyFont="1" applyFill="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6" fillId="2" borderId="1" xfId="0" applyFont="1" applyFill="1" applyBorder="1" applyAlignment="1">
      <alignment horizontal="left"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2" fillId="0" borderId="5" xfId="0" applyFont="1" applyBorder="1" applyAlignment="1">
      <alignment horizontal="center" textRotation="90" wrapText="1"/>
    </xf>
    <xf numFmtId="0" fontId="2" fillId="0" borderId="8" xfId="0" applyFont="1" applyBorder="1" applyAlignment="1">
      <alignment horizontal="center" textRotation="90" wrapText="1"/>
    </xf>
    <xf numFmtId="0" fontId="6" fillId="2" borderId="1"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0" xfId="0" applyFont="1" applyFill="1" applyAlignment="1">
      <alignment horizontal="center" vertical="center"/>
    </xf>
    <xf numFmtId="0" fontId="4" fillId="0" borderId="3"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2" borderId="1" xfId="0" applyFont="1" applyFill="1" applyBorder="1" applyAlignment="1">
      <alignment horizontal="left" vertical="center"/>
    </xf>
    <xf numFmtId="0" fontId="102" fillId="0" borderId="2" xfId="0" applyFont="1" applyBorder="1" applyAlignment="1">
      <alignment horizontal="left" vertical="center" wrapText="1"/>
    </xf>
    <xf numFmtId="0" fontId="102" fillId="0" borderId="3" xfId="0" applyFont="1" applyBorder="1" applyAlignment="1">
      <alignment horizontal="left" vertical="center" wrapText="1"/>
    </xf>
    <xf numFmtId="0" fontId="102" fillId="0" borderId="4" xfId="0" applyFont="1" applyBorder="1" applyAlignment="1">
      <alignment horizontal="left" vertical="center" wrapText="1"/>
    </xf>
    <xf numFmtId="0" fontId="2" fillId="0" borderId="5"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102" fillId="4" borderId="3" xfId="0" applyFont="1" applyFill="1" applyBorder="1" applyAlignment="1">
      <alignment horizontal="justify" vertical="center" wrapText="1"/>
    </xf>
    <xf numFmtId="0" fontId="102" fillId="4" borderId="4" xfId="0" applyFont="1" applyFill="1" applyBorder="1" applyAlignment="1">
      <alignment horizontal="justify" vertical="center" wrapText="1"/>
    </xf>
    <xf numFmtId="0" fontId="2" fillId="0" borderId="10" xfId="0" applyFont="1" applyBorder="1" applyAlignment="1">
      <alignment horizontal="center" vertical="center" textRotation="90" wrapText="1"/>
    </xf>
    <xf numFmtId="165" fontId="8" fillId="0" borderId="2" xfId="0" applyNumberFormat="1" applyFont="1" applyBorder="1" applyAlignment="1">
      <alignment vertical="center"/>
    </xf>
    <xf numFmtId="165" fontId="8" fillId="0" borderId="4" xfId="0" applyNumberFormat="1" applyFont="1" applyBorder="1" applyAlignment="1">
      <alignment vertical="center"/>
    </xf>
    <xf numFmtId="165" fontId="8" fillId="0" borderId="2" xfId="0" applyNumberFormat="1" applyFont="1" applyBorder="1" applyAlignment="1">
      <alignment horizontal="right" vertical="center" wrapText="1"/>
    </xf>
    <xf numFmtId="165" fontId="8" fillId="0" borderId="4" xfId="0" applyNumberFormat="1" applyFont="1" applyBorder="1" applyAlignment="1">
      <alignment horizontal="right" vertical="center" wrapText="1"/>
    </xf>
    <xf numFmtId="165" fontId="1" fillId="0" borderId="2" xfId="0" applyNumberFormat="1" applyFont="1" applyBorder="1" applyAlignment="1">
      <alignment vertical="center"/>
    </xf>
    <xf numFmtId="165" fontId="1" fillId="0" borderId="4" xfId="0" applyNumberFormat="1" applyFont="1" applyBorder="1" applyAlignment="1">
      <alignment vertical="center"/>
    </xf>
    <xf numFmtId="165" fontId="1" fillId="0" borderId="2" xfId="0" applyNumberFormat="1" applyFont="1" applyBorder="1" applyAlignment="1">
      <alignment horizontal="right" vertical="center" wrapText="1"/>
    </xf>
    <xf numFmtId="165" fontId="1" fillId="0" borderId="4" xfId="0" applyNumberFormat="1" applyFont="1" applyBorder="1" applyAlignment="1">
      <alignment horizontal="righ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165" fontId="7" fillId="3" borderId="2" xfId="0" applyNumberFormat="1" applyFont="1" applyFill="1" applyBorder="1" applyAlignment="1">
      <alignment vertical="center"/>
    </xf>
    <xf numFmtId="165" fontId="7" fillId="3" borderId="4" xfId="0" applyNumberFormat="1" applyFont="1" applyFill="1" applyBorder="1" applyAlignment="1">
      <alignment vertical="center"/>
    </xf>
    <xf numFmtId="165" fontId="7" fillId="3" borderId="2" xfId="0" applyNumberFormat="1" applyFont="1" applyFill="1" applyBorder="1" applyAlignment="1">
      <alignment horizontal="right" vertical="center"/>
    </xf>
    <xf numFmtId="165" fontId="7" fillId="3" borderId="4" xfId="0" applyNumberFormat="1" applyFont="1" applyFill="1" applyBorder="1" applyAlignment="1">
      <alignment horizontal="right" vertical="center"/>
    </xf>
    <xf numFmtId="165" fontId="1" fillId="0" borderId="2" xfId="0" applyNumberFormat="1" applyFont="1" applyBorder="1" applyAlignment="1">
      <alignment horizontal="right" vertical="center"/>
    </xf>
    <xf numFmtId="165" fontId="1" fillId="0" borderId="4" xfId="0" applyNumberFormat="1" applyFont="1" applyBorder="1" applyAlignment="1">
      <alignment horizontal="right" vertical="center"/>
    </xf>
    <xf numFmtId="165" fontId="8" fillId="0" borderId="2" xfId="0" applyNumberFormat="1" applyFont="1" applyBorder="1" applyAlignment="1">
      <alignment horizontal="right" vertical="center"/>
    </xf>
    <xf numFmtId="165" fontId="8" fillId="0" borderId="4" xfId="0" applyNumberFormat="1" applyFont="1" applyBorder="1" applyAlignment="1">
      <alignment horizontal="right" vertical="center"/>
    </xf>
    <xf numFmtId="165" fontId="24" fillId="0" borderId="2" xfId="0" applyNumberFormat="1" applyFont="1" applyBorder="1" applyAlignment="1">
      <alignment vertical="center"/>
    </xf>
    <xf numFmtId="165" fontId="24" fillId="0" borderId="4" xfId="0" applyNumberFormat="1" applyFont="1" applyBorder="1" applyAlignment="1">
      <alignment vertical="center"/>
    </xf>
    <xf numFmtId="0" fontId="8" fillId="0" borderId="1" xfId="0" applyFont="1" applyBorder="1" applyAlignment="1">
      <alignment horizontal="center" vertical="center"/>
    </xf>
    <xf numFmtId="0" fontId="1" fillId="0" borderId="1" xfId="0" applyFont="1" applyBorder="1" applyAlignment="1">
      <alignment horizontal="center" vertical="center"/>
    </xf>
    <xf numFmtId="0" fontId="8" fillId="3" borderId="1" xfId="0" applyFont="1" applyFill="1" applyBorder="1" applyAlignment="1">
      <alignment horizontal="center" vertical="center"/>
    </xf>
    <xf numFmtId="165" fontId="4" fillId="3" borderId="2" xfId="0" applyNumberFormat="1" applyFont="1" applyFill="1" applyBorder="1" applyAlignment="1">
      <alignment horizontal="right" vertical="center"/>
    </xf>
    <xf numFmtId="165" fontId="4" fillId="3" borderId="4" xfId="0" applyNumberFormat="1" applyFont="1" applyFill="1" applyBorder="1" applyAlignment="1">
      <alignment horizontal="right" vertical="center"/>
    </xf>
    <xf numFmtId="165" fontId="4" fillId="3" borderId="2" xfId="0" applyNumberFormat="1" applyFont="1" applyFill="1" applyBorder="1" applyAlignment="1">
      <alignment horizontal="right" vertical="center" wrapText="1"/>
    </xf>
    <xf numFmtId="165" fontId="4" fillId="3" borderId="4" xfId="0" applyNumberFormat="1" applyFont="1" applyFill="1" applyBorder="1" applyAlignment="1">
      <alignment horizontal="right" vertical="center" wrapText="1"/>
    </xf>
    <xf numFmtId="0" fontId="2" fillId="0" borderId="0" xfId="0" applyFont="1" applyAlignment="1">
      <alignment horizontal="center"/>
    </xf>
    <xf numFmtId="3" fontId="14" fillId="0" borderId="0" xfId="0" applyNumberFormat="1" applyFont="1" applyAlignment="1">
      <alignment horizontal="center"/>
    </xf>
    <xf numFmtId="0" fontId="2" fillId="2" borderId="1" xfId="0" applyFont="1" applyFill="1" applyBorder="1" applyAlignment="1">
      <alignment horizontal="left" vertical="center"/>
    </xf>
    <xf numFmtId="0" fontId="2" fillId="0" borderId="1" xfId="0" applyFont="1" applyBorder="1" applyAlignment="1">
      <alignment horizontal="center" vertical="center" textRotation="90" wrapText="1"/>
    </xf>
    <xf numFmtId="0" fontId="2" fillId="0" borderId="1" xfId="0" applyFont="1" applyBorder="1" applyAlignment="1">
      <alignment horizontal="center" textRotation="90"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wrapText="1"/>
    </xf>
    <xf numFmtId="0" fontId="102" fillId="0" borderId="2" xfId="0" applyFont="1" applyBorder="1" applyAlignment="1">
      <alignment horizontal="justify" vertical="center" wrapText="1"/>
    </xf>
    <xf numFmtId="0" fontId="102" fillId="0" borderId="3" xfId="0" applyFont="1" applyBorder="1" applyAlignment="1">
      <alignment horizontal="justify" vertical="center" wrapText="1"/>
    </xf>
    <xf numFmtId="0" fontId="102" fillId="0" borderId="4" xfId="0" applyFont="1" applyBorder="1" applyAlignment="1">
      <alignment horizontal="justify" vertical="center" wrapText="1"/>
    </xf>
    <xf numFmtId="165" fontId="60" fillId="0" borderId="2" xfId="0" applyNumberFormat="1" applyFont="1" applyBorder="1" applyAlignment="1">
      <alignment horizontal="right" vertical="center" wrapText="1"/>
    </xf>
    <xf numFmtId="165" fontId="60" fillId="0" borderId="4" xfId="0" applyNumberFormat="1" applyFont="1" applyBorder="1" applyAlignment="1">
      <alignment horizontal="right" vertical="center" wrapText="1"/>
    </xf>
    <xf numFmtId="165" fontId="8" fillId="4" borderId="2" xfId="0" applyNumberFormat="1" applyFont="1" applyFill="1" applyBorder="1" applyAlignment="1">
      <alignment horizontal="right" vertical="center"/>
    </xf>
    <xf numFmtId="165" fontId="8" fillId="4" borderId="4" xfId="0" applyNumberFormat="1" applyFont="1" applyFill="1" applyBorder="1" applyAlignment="1">
      <alignment horizontal="right" vertical="center"/>
    </xf>
    <xf numFmtId="0" fontId="4" fillId="0" borderId="0" xfId="0" applyFont="1" applyAlignment="1">
      <alignment horizontal="center"/>
    </xf>
    <xf numFmtId="0" fontId="4" fillId="0" borderId="0" xfId="0" applyFont="1" applyAlignment="1">
      <alignment horizontal="left" wrapText="1"/>
    </xf>
    <xf numFmtId="167" fontId="2" fillId="0" borderId="0" xfId="0" applyNumberFormat="1" applyFont="1" applyAlignment="1">
      <alignment horizontal="center"/>
    </xf>
    <xf numFmtId="0" fontId="6" fillId="0" borderId="1" xfId="0" applyFont="1" applyBorder="1" applyAlignment="1">
      <alignment horizontal="center" vertical="center" textRotation="90" wrapText="1"/>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0" fontId="2" fillId="0" borderId="1" xfId="0" applyFont="1" applyBorder="1" applyAlignment="1">
      <alignment horizontal="left" vertical="center" wrapText="1"/>
    </xf>
    <xf numFmtId="0" fontId="2" fillId="2" borderId="2" xfId="0" applyFont="1" applyFill="1" applyBorder="1" applyAlignment="1">
      <alignment horizontal="center"/>
    </xf>
    <xf numFmtId="0" fontId="2" fillId="2" borderId="4" xfId="0" applyFont="1" applyFill="1" applyBorder="1" applyAlignment="1">
      <alignment horizontal="center"/>
    </xf>
    <xf numFmtId="165" fontId="8" fillId="0" borderId="1" xfId="0" applyNumberFormat="1" applyFont="1" applyBorder="1" applyAlignment="1">
      <alignment horizontal="right" vertic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6" fillId="8" borderId="2"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8" borderId="4" xfId="0" applyFont="1" applyFill="1" applyBorder="1" applyAlignment="1">
      <alignment horizontal="left" vertical="center" wrapText="1"/>
    </xf>
    <xf numFmtId="0" fontId="2" fillId="4" borderId="1" xfId="0" applyFont="1" applyFill="1" applyBorder="1" applyAlignment="1">
      <alignment horizontal="left" vertical="center" wrapText="1"/>
    </xf>
    <xf numFmtId="165" fontId="13" fillId="0" borderId="2" xfId="0" applyNumberFormat="1" applyFont="1" applyBorder="1" applyAlignment="1">
      <alignment horizontal="center" vertical="center" wrapText="1"/>
    </xf>
    <xf numFmtId="165" fontId="13" fillId="0" borderId="4" xfId="0" applyNumberFormat="1" applyFont="1" applyBorder="1" applyAlignment="1">
      <alignment horizontal="center" vertical="center" wrapText="1"/>
    </xf>
    <xf numFmtId="165" fontId="8" fillId="6" borderId="2" xfId="0" applyNumberFormat="1" applyFont="1" applyFill="1" applyBorder="1" applyAlignment="1">
      <alignment horizontal="right" vertical="center" wrapText="1"/>
    </xf>
    <xf numFmtId="165" fontId="8" fillId="6" borderId="4" xfId="0" applyNumberFormat="1" applyFont="1" applyFill="1" applyBorder="1" applyAlignment="1">
      <alignment horizontal="right" vertical="center" wrapText="1"/>
    </xf>
    <xf numFmtId="165" fontId="12" fillId="0" borderId="2" xfId="0" applyNumberFormat="1" applyFont="1" applyBorder="1" applyAlignment="1">
      <alignment horizontal="center" vertical="center" wrapText="1"/>
    </xf>
    <xf numFmtId="165" fontId="12" fillId="0" borderId="4" xfId="0" applyNumberFormat="1" applyFont="1" applyBorder="1" applyAlignment="1">
      <alignment horizontal="center" vertical="center" wrapText="1"/>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2" fillId="0" borderId="0" xfId="0" applyFont="1" applyAlignment="1">
      <alignment horizontal="left"/>
    </xf>
    <xf numFmtId="0" fontId="2" fillId="0" borderId="0" xfId="0" applyFont="1" applyAlignment="1">
      <alignment horizontal="right"/>
    </xf>
    <xf numFmtId="49" fontId="2" fillId="0" borderId="0" xfId="0" applyNumberFormat="1" applyFont="1" applyAlignment="1">
      <alignment horizontal="right"/>
    </xf>
    <xf numFmtId="0" fontId="71" fillId="3" borderId="2" xfId="0" applyFont="1" applyFill="1" applyBorder="1" applyAlignment="1">
      <alignment horizontal="left" vertical="center" wrapText="1"/>
    </xf>
    <xf numFmtId="0" fontId="71" fillId="3" borderId="3" xfId="0" applyFont="1" applyFill="1" applyBorder="1" applyAlignment="1">
      <alignment horizontal="left" vertical="center" wrapText="1"/>
    </xf>
    <xf numFmtId="0" fontId="71" fillId="3" borderId="4" xfId="0" applyFont="1" applyFill="1" applyBorder="1" applyAlignment="1">
      <alignment horizontal="left" vertical="center" wrapText="1"/>
    </xf>
    <xf numFmtId="165" fontId="74" fillId="4" borderId="2" xfId="0" applyNumberFormat="1" applyFont="1" applyFill="1" applyBorder="1" applyAlignment="1">
      <alignment horizontal="right" vertical="center" wrapText="1"/>
    </xf>
    <xf numFmtId="165" fontId="74" fillId="4" borderId="4" xfId="0" applyNumberFormat="1" applyFont="1" applyFill="1" applyBorder="1" applyAlignment="1">
      <alignment horizontal="right" vertical="center" wrapText="1"/>
    </xf>
    <xf numFmtId="165" fontId="109" fillId="4" borderId="2" xfId="0" applyNumberFormat="1" applyFont="1" applyFill="1" applyBorder="1" applyAlignment="1">
      <alignment horizontal="right" vertical="center" wrapText="1"/>
    </xf>
    <xf numFmtId="165" fontId="109" fillId="4" borderId="4" xfId="0" applyNumberFormat="1" applyFont="1" applyFill="1" applyBorder="1" applyAlignment="1">
      <alignment horizontal="right" vertical="center"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81" fillId="4" borderId="2" xfId="0" applyFont="1" applyFill="1" applyBorder="1" applyAlignment="1">
      <alignment horizontal="left" vertical="center" wrapText="1"/>
    </xf>
    <xf numFmtId="0" fontId="81" fillId="4" borderId="3" xfId="0" applyFont="1" applyFill="1" applyBorder="1" applyAlignment="1">
      <alignment horizontal="left" vertical="center" wrapText="1"/>
    </xf>
    <xf numFmtId="0" fontId="81" fillId="4" borderId="4" xfId="0" applyFont="1" applyFill="1" applyBorder="1" applyAlignment="1">
      <alignment horizontal="left" vertical="center" wrapText="1"/>
    </xf>
    <xf numFmtId="165" fontId="109" fillId="4" borderId="2" xfId="0" applyNumberFormat="1" applyFont="1" applyFill="1" applyBorder="1" applyAlignment="1">
      <alignment horizontal="right" vertical="center"/>
    </xf>
    <xf numFmtId="165" fontId="109" fillId="4" borderId="4" xfId="0" applyNumberFormat="1" applyFont="1" applyFill="1" applyBorder="1" applyAlignment="1">
      <alignment horizontal="right" vertical="center"/>
    </xf>
    <xf numFmtId="0" fontId="81" fillId="4" borderId="1" xfId="0" applyFont="1" applyFill="1" applyBorder="1" applyAlignment="1">
      <alignment horizontal="left" vertical="center" wrapText="1"/>
    </xf>
    <xf numFmtId="0" fontId="83" fillId="4" borderId="2" xfId="0" applyFont="1" applyFill="1" applyBorder="1" applyAlignment="1">
      <alignment horizontal="left" vertical="center" wrapText="1"/>
    </xf>
    <xf numFmtId="0" fontId="83" fillId="4" borderId="3" xfId="0" applyFont="1" applyFill="1" applyBorder="1" applyAlignment="1">
      <alignment horizontal="left" vertical="center" wrapText="1"/>
    </xf>
    <xf numFmtId="0" fontId="83" fillId="4" borderId="4" xfId="0" applyFont="1" applyFill="1" applyBorder="1" applyAlignment="1">
      <alignment horizontal="left" vertical="center" wrapText="1"/>
    </xf>
    <xf numFmtId="165" fontId="102" fillId="0" borderId="2" xfId="0" applyNumberFormat="1" applyFont="1" applyBorder="1" applyAlignment="1">
      <alignment horizontal="right" vertical="center" wrapText="1"/>
    </xf>
    <xf numFmtId="165" fontId="102" fillId="0" borderId="4" xfId="0" applyNumberFormat="1" applyFont="1" applyBorder="1" applyAlignment="1">
      <alignment horizontal="right" vertical="center" wrapText="1"/>
    </xf>
    <xf numFmtId="165" fontId="102" fillId="4" borderId="2" xfId="0" applyNumberFormat="1" applyFont="1" applyFill="1" applyBorder="1" applyAlignment="1">
      <alignment horizontal="right" vertical="center" wrapText="1"/>
    </xf>
    <xf numFmtId="165" fontId="102" fillId="4" borderId="4" xfId="0" applyNumberFormat="1" applyFont="1" applyFill="1" applyBorder="1" applyAlignment="1">
      <alignment horizontal="right" vertical="center" wrapText="1"/>
    </xf>
    <xf numFmtId="165" fontId="102" fillId="4" borderId="2" xfId="0" applyNumberFormat="1" applyFont="1" applyFill="1" applyBorder="1" applyAlignment="1">
      <alignment horizontal="right" vertical="center"/>
    </xf>
    <xf numFmtId="165" fontId="102" fillId="4" borderId="4" xfId="0" applyNumberFormat="1" applyFont="1" applyFill="1" applyBorder="1" applyAlignment="1">
      <alignment horizontal="right" vertical="center"/>
    </xf>
    <xf numFmtId="0" fontId="83" fillId="0" borderId="2" xfId="0" applyFont="1" applyBorder="1" applyAlignment="1">
      <alignment horizontal="left" vertical="center" wrapText="1"/>
    </xf>
    <xf numFmtId="0" fontId="83" fillId="0" borderId="3" xfId="0" applyFont="1" applyBorder="1" applyAlignment="1">
      <alignment horizontal="left" vertical="center" wrapText="1"/>
    </xf>
    <xf numFmtId="0" fontId="83" fillId="0" borderId="4" xfId="0" applyFont="1" applyBorder="1" applyAlignment="1">
      <alignment horizontal="left" vertical="center" wrapText="1"/>
    </xf>
    <xf numFmtId="165" fontId="74" fillId="0" borderId="2" xfId="0" applyNumberFormat="1" applyFont="1" applyBorder="1" applyAlignment="1">
      <alignment horizontal="right" vertical="center" wrapText="1"/>
    </xf>
    <xf numFmtId="165" fontId="74" fillId="0" borderId="4" xfId="0" applyNumberFormat="1" applyFont="1" applyBorder="1" applyAlignment="1">
      <alignment horizontal="right" vertical="center" wrapText="1"/>
    </xf>
    <xf numFmtId="165" fontId="102" fillId="0" borderId="2" xfId="0" applyNumberFormat="1" applyFont="1" applyBorder="1" applyAlignment="1">
      <alignment horizontal="right" vertical="center"/>
    </xf>
    <xf numFmtId="165" fontId="102" fillId="0" borderId="4" xfId="0" applyNumberFormat="1" applyFont="1" applyBorder="1" applyAlignment="1">
      <alignment horizontal="right" vertical="center"/>
    </xf>
    <xf numFmtId="165" fontId="75" fillId="0" borderId="2" xfId="0" applyNumberFormat="1" applyFont="1" applyBorder="1" applyAlignment="1">
      <alignment horizontal="right" vertical="center" wrapText="1"/>
    </xf>
    <xf numFmtId="165" fontId="75" fillId="0" borderId="4" xfId="0" applyNumberFormat="1" applyFont="1" applyBorder="1" applyAlignment="1">
      <alignment horizontal="right" vertical="center" wrapText="1"/>
    </xf>
    <xf numFmtId="165" fontId="75" fillId="4" borderId="2" xfId="0" applyNumberFormat="1" applyFont="1" applyFill="1" applyBorder="1" applyAlignment="1">
      <alignment horizontal="right" vertical="center" wrapText="1"/>
    </xf>
    <xf numFmtId="165" fontId="75" fillId="4" borderId="4" xfId="0" applyNumberFormat="1" applyFont="1" applyFill="1" applyBorder="1" applyAlignment="1">
      <alignment horizontal="right" vertical="center" wrapText="1"/>
    </xf>
    <xf numFmtId="0" fontId="66" fillId="5" borderId="1" xfId="0" applyFont="1" applyFill="1" applyBorder="1" applyAlignment="1">
      <alignment horizontal="left" vertical="center" wrapText="1"/>
    </xf>
    <xf numFmtId="165" fontId="74" fillId="5" borderId="2" xfId="0" applyNumberFormat="1" applyFont="1" applyFill="1" applyBorder="1" applyAlignment="1">
      <alignment horizontal="right" vertical="center" wrapText="1"/>
    </xf>
    <xf numFmtId="165" fontId="74" fillId="5" borderId="4" xfId="0" applyNumberFormat="1" applyFont="1" applyFill="1" applyBorder="1" applyAlignment="1">
      <alignment horizontal="right"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54" fillId="0" borderId="2" xfId="0" applyFont="1" applyBorder="1" applyAlignment="1">
      <alignment horizontal="left" vertical="center" wrapText="1"/>
    </xf>
    <xf numFmtId="0" fontId="54" fillId="0" borderId="3" xfId="0" applyFont="1" applyBorder="1" applyAlignment="1">
      <alignment horizontal="left" vertical="center" wrapText="1"/>
    </xf>
    <xf numFmtId="0" fontId="54" fillId="0" borderId="4" xfId="0" applyFont="1" applyBorder="1" applyAlignment="1">
      <alignment horizontal="left" vertical="center" wrapText="1"/>
    </xf>
    <xf numFmtId="0" fontId="60" fillId="0" borderId="2" xfId="0" applyFont="1" applyBorder="1" applyAlignment="1">
      <alignment horizontal="left" vertical="center" wrapText="1"/>
    </xf>
    <xf numFmtId="167" fontId="5" fillId="4" borderId="2" xfId="0" applyNumberFormat="1" applyFont="1" applyFill="1" applyBorder="1" applyAlignment="1">
      <alignment horizontal="center" vertical="center" wrapText="1"/>
    </xf>
    <xf numFmtId="167" fontId="5" fillId="4" borderId="4" xfId="0" applyNumberFormat="1" applyFont="1" applyFill="1" applyBorder="1" applyAlignment="1">
      <alignment horizontal="center" vertical="center" wrapText="1"/>
    </xf>
    <xf numFmtId="167" fontId="83" fillId="4" borderId="2" xfId="0" applyNumberFormat="1" applyFont="1" applyFill="1" applyBorder="1" applyAlignment="1">
      <alignment horizontal="center" vertical="center" wrapText="1"/>
    </xf>
    <xf numFmtId="167" fontId="83" fillId="4" borderId="4" xfId="0" applyNumberFormat="1" applyFont="1" applyFill="1" applyBorder="1" applyAlignment="1">
      <alignment horizontal="center" vertical="center" wrapText="1"/>
    </xf>
    <xf numFmtId="165" fontId="48" fillId="4" borderId="2" xfId="0" applyNumberFormat="1" applyFont="1" applyFill="1" applyBorder="1" applyAlignment="1">
      <alignment horizontal="center" vertical="center"/>
    </xf>
    <xf numFmtId="165" fontId="48" fillId="4" borderId="4" xfId="0" applyNumberFormat="1" applyFont="1" applyFill="1" applyBorder="1" applyAlignment="1">
      <alignment horizontal="center" vertical="center"/>
    </xf>
    <xf numFmtId="165" fontId="82" fillId="4" borderId="2" xfId="0" applyNumberFormat="1" applyFont="1" applyFill="1" applyBorder="1" applyAlignment="1">
      <alignment horizontal="center" vertical="center"/>
    </xf>
    <xf numFmtId="165" fontId="82" fillId="4" borderId="4" xfId="0" applyNumberFormat="1" applyFont="1" applyFill="1" applyBorder="1" applyAlignment="1">
      <alignment horizontal="center" vertical="center"/>
    </xf>
    <xf numFmtId="0" fontId="54" fillId="0" borderId="2" xfId="0" applyFont="1" applyBorder="1" applyAlignment="1">
      <alignment horizontal="left" vertical="center"/>
    </xf>
    <xf numFmtId="0" fontId="54" fillId="0" borderId="3" xfId="0" applyFont="1" applyBorder="1" applyAlignment="1">
      <alignment horizontal="left" vertical="center"/>
    </xf>
    <xf numFmtId="0" fontId="54" fillId="0" borderId="4"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165" fontId="55" fillId="4" borderId="2" xfId="0" applyNumberFormat="1" applyFont="1" applyFill="1" applyBorder="1" applyAlignment="1">
      <alignment horizontal="center" vertical="center" wrapText="1"/>
    </xf>
    <xf numFmtId="165" fontId="55" fillId="4" borderId="4" xfId="0" applyNumberFormat="1" applyFont="1" applyFill="1" applyBorder="1" applyAlignment="1">
      <alignment horizontal="center" vertical="center" wrapText="1"/>
    </xf>
    <xf numFmtId="165" fontId="5" fillId="4" borderId="2" xfId="0" applyNumberFormat="1" applyFont="1" applyFill="1" applyBorder="1" applyAlignment="1">
      <alignment horizontal="center" vertical="center" wrapText="1"/>
    </xf>
    <xf numFmtId="165" fontId="5" fillId="4" borderId="4" xfId="0" applyNumberFormat="1" applyFont="1" applyFill="1" applyBorder="1" applyAlignment="1">
      <alignment horizontal="center" vertical="center" wrapText="1"/>
    </xf>
    <xf numFmtId="165" fontId="8" fillId="4" borderId="2" xfId="0" applyNumberFormat="1" applyFont="1" applyFill="1" applyBorder="1" applyAlignment="1">
      <alignment horizontal="center" vertical="center" wrapText="1"/>
    </xf>
    <xf numFmtId="165" fontId="8" fillId="4" borderId="4" xfId="0" applyNumberFormat="1" applyFont="1" applyFill="1" applyBorder="1" applyAlignment="1">
      <alignment horizontal="center" vertical="center" wrapText="1"/>
    </xf>
    <xf numFmtId="165" fontId="82" fillId="4" borderId="2" xfId="0" applyNumberFormat="1" applyFont="1" applyFill="1" applyBorder="1" applyAlignment="1">
      <alignment horizontal="center" vertical="center" wrapText="1"/>
    </xf>
    <xf numFmtId="165" fontId="82" fillId="4" borderId="4" xfId="0" applyNumberFormat="1" applyFont="1" applyFill="1" applyBorder="1" applyAlignment="1">
      <alignment horizontal="center" vertical="center" wrapText="1"/>
    </xf>
    <xf numFmtId="165" fontId="83" fillId="4" borderId="2" xfId="0" applyNumberFormat="1" applyFont="1" applyFill="1" applyBorder="1" applyAlignment="1">
      <alignment horizontal="center" vertical="center" wrapText="1"/>
    </xf>
    <xf numFmtId="165" fontId="83" fillId="4" borderId="4" xfId="0" applyNumberFormat="1" applyFont="1" applyFill="1" applyBorder="1" applyAlignment="1">
      <alignment horizontal="center" vertical="center" wrapText="1"/>
    </xf>
    <xf numFmtId="165" fontId="48" fillId="4" borderId="2" xfId="0" applyNumberFormat="1" applyFont="1" applyFill="1" applyBorder="1" applyAlignment="1">
      <alignment horizontal="center" vertical="center" wrapText="1"/>
    </xf>
    <xf numFmtId="165" fontId="48" fillId="4" borderId="4" xfId="0" applyNumberFormat="1" applyFont="1" applyFill="1" applyBorder="1" applyAlignment="1">
      <alignment horizontal="center" vertical="center" wrapText="1"/>
    </xf>
    <xf numFmtId="165" fontId="54" fillId="4" borderId="2" xfId="0" applyNumberFormat="1" applyFont="1" applyFill="1" applyBorder="1" applyAlignment="1">
      <alignment horizontal="center" vertical="center" wrapText="1"/>
    </xf>
    <xf numFmtId="165" fontId="54" fillId="4" borderId="4" xfId="0" applyNumberFormat="1" applyFont="1" applyFill="1" applyBorder="1" applyAlignment="1">
      <alignment horizontal="center" vertical="center" wrapText="1"/>
    </xf>
    <xf numFmtId="167" fontId="5" fillId="4" borderId="2" xfId="0" applyNumberFormat="1" applyFont="1" applyFill="1" applyBorder="1" applyAlignment="1">
      <alignment horizontal="center" vertical="center"/>
    </xf>
    <xf numFmtId="167" fontId="5" fillId="4" borderId="4" xfId="0" applyNumberFormat="1" applyFont="1" applyFill="1" applyBorder="1" applyAlignment="1">
      <alignment horizontal="center" vertical="center"/>
    </xf>
    <xf numFmtId="167" fontId="8" fillId="4" borderId="2" xfId="0" applyNumberFormat="1" applyFont="1" applyFill="1" applyBorder="1" applyAlignment="1">
      <alignment horizontal="center" vertical="center"/>
    </xf>
    <xf numFmtId="167" fontId="8" fillId="4" borderId="4" xfId="0" applyNumberFormat="1" applyFont="1" applyFill="1" applyBorder="1" applyAlignment="1">
      <alignment horizontal="center" vertical="center"/>
    </xf>
    <xf numFmtId="0" fontId="55" fillId="0" borderId="2" xfId="0" applyFont="1" applyBorder="1" applyAlignment="1">
      <alignment horizontal="left" vertical="center" wrapText="1"/>
    </xf>
    <xf numFmtId="0" fontId="55" fillId="0" borderId="3" xfId="0" applyFont="1" applyBorder="1" applyAlignment="1">
      <alignment horizontal="left" vertical="center" wrapText="1"/>
    </xf>
    <xf numFmtId="0" fontId="55" fillId="0" borderId="4" xfId="0" applyFont="1" applyBorder="1" applyAlignment="1">
      <alignment horizontal="left" vertical="center" wrapText="1"/>
    </xf>
    <xf numFmtId="167" fontId="48" fillId="4" borderId="2" xfId="0" applyNumberFormat="1" applyFont="1" applyFill="1" applyBorder="1" applyAlignment="1">
      <alignment horizontal="center" vertical="center"/>
    </xf>
    <xf numFmtId="167" fontId="48" fillId="4" borderId="4" xfId="0" applyNumberFormat="1" applyFont="1" applyFill="1" applyBorder="1" applyAlignment="1">
      <alignment horizontal="center" vertical="center"/>
    </xf>
    <xf numFmtId="167" fontId="54" fillId="4" borderId="2" xfId="0" applyNumberFormat="1" applyFont="1" applyFill="1" applyBorder="1" applyAlignment="1">
      <alignment horizontal="center" vertical="center"/>
    </xf>
    <xf numFmtId="167" fontId="54" fillId="4" borderId="4" xfId="0" applyNumberFormat="1" applyFont="1" applyFill="1" applyBorder="1" applyAlignment="1">
      <alignment horizontal="center" vertical="center"/>
    </xf>
    <xf numFmtId="0" fontId="66" fillId="0" borderId="2" xfId="0" applyFont="1" applyBorder="1" applyAlignment="1">
      <alignment horizontal="left" vertical="center" wrapText="1"/>
    </xf>
    <xf numFmtId="165" fontId="10" fillId="4" borderId="2" xfId="0" applyNumberFormat="1" applyFont="1" applyFill="1" applyBorder="1" applyAlignment="1">
      <alignment horizontal="center" vertical="center" wrapText="1"/>
    </xf>
    <xf numFmtId="165" fontId="10" fillId="4" borderId="4" xfId="0" applyNumberFormat="1" applyFont="1" applyFill="1" applyBorder="1" applyAlignment="1">
      <alignment horizontal="center" vertical="center" wrapText="1"/>
    </xf>
    <xf numFmtId="165" fontId="81" fillId="4" borderId="2" xfId="0" applyNumberFormat="1" applyFont="1" applyFill="1" applyBorder="1" applyAlignment="1">
      <alignment horizontal="center" vertical="center" wrapText="1"/>
    </xf>
    <xf numFmtId="165" fontId="81" fillId="4" borderId="4" xfId="0" applyNumberFormat="1" applyFont="1" applyFill="1" applyBorder="1" applyAlignment="1">
      <alignment horizontal="center" vertical="center" wrapText="1"/>
    </xf>
    <xf numFmtId="167" fontId="48" fillId="4" borderId="2" xfId="0" applyNumberFormat="1" applyFont="1" applyFill="1" applyBorder="1" applyAlignment="1">
      <alignment horizontal="center" vertical="center" wrapText="1"/>
    </xf>
    <xf numFmtId="167" fontId="48" fillId="4" borderId="4" xfId="0" applyNumberFormat="1" applyFont="1" applyFill="1" applyBorder="1" applyAlignment="1">
      <alignment horizontal="center" vertical="center" wrapText="1"/>
    </xf>
    <xf numFmtId="167" fontId="82" fillId="4" borderId="2" xfId="0" applyNumberFormat="1" applyFont="1" applyFill="1" applyBorder="1" applyAlignment="1">
      <alignment horizontal="center" vertical="center" wrapText="1"/>
    </xf>
    <xf numFmtId="167" fontId="82" fillId="4" borderId="4" xfId="0" applyNumberFormat="1" applyFont="1" applyFill="1" applyBorder="1" applyAlignment="1">
      <alignment horizontal="center" vertical="center" wrapText="1"/>
    </xf>
    <xf numFmtId="0" fontId="83" fillId="0" borderId="1" xfId="0" applyFont="1" applyBorder="1" applyAlignment="1">
      <alignment horizontal="left" vertical="center" wrapText="1"/>
    </xf>
    <xf numFmtId="165" fontId="83" fillId="4" borderId="1" xfId="0" applyNumberFormat="1" applyFont="1" applyFill="1" applyBorder="1" applyAlignment="1">
      <alignment horizontal="center" vertical="center" wrapText="1"/>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7" fillId="0" borderId="4" xfId="0" applyFont="1" applyBorder="1" applyAlignment="1">
      <alignment horizontal="left" vertical="center" wrapText="1"/>
    </xf>
    <xf numFmtId="165" fontId="55" fillId="4" borderId="2" xfId="0" applyNumberFormat="1" applyFont="1" applyFill="1" applyBorder="1" applyAlignment="1">
      <alignment horizontal="center" vertical="center"/>
    </xf>
    <xf numFmtId="165" fontId="55" fillId="4" borderId="4" xfId="0" applyNumberFormat="1" applyFont="1" applyFill="1" applyBorder="1" applyAlignment="1">
      <alignment horizontal="center" vertical="center"/>
    </xf>
    <xf numFmtId="165" fontId="101" fillId="4" borderId="2" xfId="0" applyNumberFormat="1" applyFont="1" applyFill="1" applyBorder="1" applyAlignment="1">
      <alignment horizontal="center" vertical="center" wrapText="1"/>
    </xf>
    <xf numFmtId="165" fontId="101" fillId="4" borderId="4" xfId="0" applyNumberFormat="1" applyFont="1" applyFill="1" applyBorder="1" applyAlignment="1">
      <alignment horizontal="center" vertical="center" wrapText="1"/>
    </xf>
    <xf numFmtId="165" fontId="1" fillId="4" borderId="2" xfId="0" applyNumberFormat="1" applyFont="1" applyFill="1" applyBorder="1" applyAlignment="1">
      <alignment horizontal="center" vertical="center" wrapText="1"/>
    </xf>
    <xf numFmtId="165" fontId="1" fillId="4" borderId="4" xfId="0" applyNumberFormat="1" applyFont="1" applyFill="1" applyBorder="1" applyAlignment="1">
      <alignment horizontal="center" vertical="center" wrapText="1"/>
    </xf>
    <xf numFmtId="0" fontId="82" fillId="0" borderId="2" xfId="0" applyFont="1" applyBorder="1" applyAlignment="1">
      <alignment horizontal="left" vertical="center" wrapText="1"/>
    </xf>
    <xf numFmtId="0" fontId="82" fillId="0" borderId="3" xfId="0" applyFont="1" applyBorder="1" applyAlignment="1">
      <alignment horizontal="left" vertical="center" wrapText="1"/>
    </xf>
    <xf numFmtId="0" fontId="82" fillId="0" borderId="4" xfId="0" applyFont="1" applyBorder="1" applyAlignment="1">
      <alignment horizontal="left" vertical="center" wrapText="1"/>
    </xf>
    <xf numFmtId="165" fontId="83" fillId="0" borderId="2" xfId="0" applyNumberFormat="1" applyFont="1" applyBorder="1" applyAlignment="1">
      <alignment horizontal="center" vertical="center" wrapText="1"/>
    </xf>
    <xf numFmtId="165" fontId="83" fillId="0" borderId="4" xfId="0" applyNumberFormat="1" applyFont="1" applyBorder="1" applyAlignment="1">
      <alignment horizontal="center" vertical="center" wrapText="1"/>
    </xf>
    <xf numFmtId="165" fontId="82" fillId="0" borderId="2" xfId="0" applyNumberFormat="1" applyFont="1" applyBorder="1" applyAlignment="1">
      <alignment horizontal="center" vertical="center" wrapText="1"/>
    </xf>
    <xf numFmtId="165" fontId="82" fillId="0" borderId="4" xfId="0" applyNumberFormat="1" applyFont="1" applyBorder="1" applyAlignment="1">
      <alignment horizontal="center" vertical="center" wrapText="1"/>
    </xf>
    <xf numFmtId="165" fontId="81" fillId="0" borderId="2" xfId="0" applyNumberFormat="1" applyFont="1" applyBorder="1" applyAlignment="1">
      <alignment horizontal="center" vertical="center" wrapText="1"/>
    </xf>
    <xf numFmtId="165" fontId="81" fillId="0" borderId="4" xfId="0" applyNumberFormat="1" applyFont="1" applyBorder="1" applyAlignment="1">
      <alignment horizontal="center" vertical="center" wrapText="1"/>
    </xf>
    <xf numFmtId="165" fontId="48" fillId="0" borderId="2" xfId="0" applyNumberFormat="1" applyFont="1" applyBorder="1" applyAlignment="1">
      <alignment horizontal="center" vertical="center" wrapText="1"/>
    </xf>
    <xf numFmtId="165" fontId="48" fillId="0" borderId="4" xfId="0" applyNumberFormat="1" applyFont="1" applyBorder="1" applyAlignment="1">
      <alignment horizontal="center" vertical="center" wrapText="1"/>
    </xf>
    <xf numFmtId="165" fontId="82" fillId="0" borderId="2" xfId="0" applyNumberFormat="1" applyFont="1" applyBorder="1" applyAlignment="1">
      <alignment horizontal="center" vertical="center"/>
    </xf>
    <xf numFmtId="165" fontId="82" fillId="0" borderId="4" xfId="0" applyNumberFormat="1" applyFont="1" applyBorder="1" applyAlignment="1">
      <alignment horizontal="center" vertical="center"/>
    </xf>
    <xf numFmtId="165" fontId="10" fillId="0" borderId="2"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7" fillId="5" borderId="1" xfId="0" applyFont="1" applyFill="1" applyBorder="1" applyAlignment="1">
      <alignment horizontal="left" vertical="center" wrapText="1"/>
    </xf>
    <xf numFmtId="165" fontId="15" fillId="5" borderId="2" xfId="0" applyNumberFormat="1" applyFont="1" applyFill="1" applyBorder="1" applyAlignment="1">
      <alignment horizontal="center" vertical="center"/>
    </xf>
    <xf numFmtId="165" fontId="15" fillId="5" borderId="4" xfId="0" applyNumberFormat="1" applyFont="1" applyFill="1" applyBorder="1" applyAlignment="1">
      <alignment horizontal="center" vertical="center"/>
    </xf>
    <xf numFmtId="165" fontId="7" fillId="5" borderId="2" xfId="0" applyNumberFormat="1" applyFont="1" applyFill="1" applyBorder="1" applyAlignment="1">
      <alignment horizontal="center" vertical="center"/>
    </xf>
    <xf numFmtId="165" fontId="7" fillId="5" borderId="4" xfId="0" applyNumberFormat="1" applyFont="1" applyFill="1" applyBorder="1" applyAlignment="1">
      <alignment horizontal="center"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2" fillId="0" borderId="5" xfId="0" applyFont="1" applyBorder="1" applyAlignment="1">
      <alignment horizontal="center" vertical="center" textRotation="90"/>
    </xf>
    <xf numFmtId="0" fontId="2" fillId="0" borderId="10" xfId="0" applyFont="1" applyBorder="1" applyAlignment="1">
      <alignment horizontal="center" vertical="center" textRotation="90"/>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4" borderId="1" xfId="0" applyFont="1" applyFill="1" applyBorder="1" applyAlignment="1">
      <alignment horizontal="center"/>
    </xf>
    <xf numFmtId="49" fontId="2" fillId="4" borderId="1" xfId="0" applyNumberFormat="1" applyFont="1" applyFill="1" applyBorder="1" applyAlignment="1">
      <alignment horizontal="center"/>
    </xf>
    <xf numFmtId="0" fontId="2" fillId="4" borderId="0" xfId="0" applyFont="1" applyFill="1" applyAlignment="1">
      <alignment horizontal="right" vertical="center"/>
    </xf>
    <xf numFmtId="165" fontId="34" fillId="0" borderId="2" xfId="0" applyNumberFormat="1" applyFont="1" applyBorder="1" applyAlignment="1">
      <alignment horizontal="right" vertical="center" wrapText="1"/>
    </xf>
    <xf numFmtId="165" fontId="34" fillId="0" borderId="4" xfId="0" applyNumberFormat="1" applyFont="1" applyBorder="1" applyAlignment="1">
      <alignment horizontal="right" vertical="center" wrapText="1"/>
    </xf>
    <xf numFmtId="165" fontId="42" fillId="0" borderId="2" xfId="0" applyNumberFormat="1" applyFont="1" applyBorder="1" applyAlignment="1">
      <alignment horizontal="right" vertical="center" wrapText="1"/>
    </xf>
    <xf numFmtId="165" fontId="42" fillId="0" borderId="4" xfId="0" applyNumberFormat="1" applyFont="1" applyBorder="1" applyAlignment="1">
      <alignment horizontal="right" vertical="center"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165" fontId="34" fillId="0" borderId="2" xfId="0" applyNumberFormat="1" applyFont="1" applyBorder="1" applyAlignment="1">
      <alignment horizontal="right" vertical="center"/>
    </xf>
    <xf numFmtId="165" fontId="34" fillId="0" borderId="4" xfId="0" applyNumberFormat="1" applyFont="1" applyBorder="1" applyAlignment="1">
      <alignment horizontal="right" vertical="center"/>
    </xf>
    <xf numFmtId="0" fontId="62" fillId="0" borderId="1" xfId="0" applyFont="1" applyBorder="1" applyAlignment="1">
      <alignment horizontal="left" vertical="center" wrapText="1"/>
    </xf>
    <xf numFmtId="0" fontId="62" fillId="0" borderId="0" xfId="0" applyFont="1" applyAlignment="1">
      <alignment horizontal="center"/>
    </xf>
    <xf numFmtId="3" fontId="68" fillId="0" borderId="0" xfId="0" applyNumberFormat="1" applyFont="1" applyAlignment="1">
      <alignment horizontal="center"/>
    </xf>
    <xf numFmtId="0" fontId="60" fillId="0" borderId="1" xfId="0" applyFont="1" applyBorder="1" applyAlignment="1">
      <alignment horizontal="left" vertical="center" wrapText="1"/>
    </xf>
    <xf numFmtId="0" fontId="57" fillId="0" borderId="1" xfId="0" applyFont="1" applyBorder="1" applyAlignment="1">
      <alignment horizontal="left" vertical="center" wrapText="1"/>
    </xf>
    <xf numFmtId="165" fontId="83" fillId="0" borderId="2" xfId="0" applyNumberFormat="1" applyFont="1" applyBorder="1" applyAlignment="1">
      <alignment horizontal="right" vertical="center" wrapText="1"/>
    </xf>
    <xf numFmtId="165" fontId="83" fillId="0" borderId="4" xfId="0" applyNumberFormat="1" applyFont="1" applyBorder="1" applyAlignment="1">
      <alignment horizontal="right" vertical="center" wrapText="1"/>
    </xf>
    <xf numFmtId="0" fontId="62" fillId="0" borderId="2" xfId="0" applyFont="1" applyBorder="1" applyAlignment="1">
      <alignment horizontal="center" vertical="center"/>
    </xf>
    <xf numFmtId="0" fontId="62" fillId="0" borderId="3" xfId="0" applyFont="1" applyBorder="1" applyAlignment="1">
      <alignment horizontal="center" vertical="center"/>
    </xf>
    <xf numFmtId="0" fontId="62" fillId="0" borderId="4" xfId="0" applyFont="1" applyBorder="1" applyAlignment="1">
      <alignment horizontal="center" vertical="center"/>
    </xf>
    <xf numFmtId="0" fontId="62" fillId="0" borderId="2" xfId="0" applyFont="1" applyBorder="1" applyAlignment="1">
      <alignment horizontal="center"/>
    </xf>
    <xf numFmtId="0" fontId="62" fillId="0" borderId="3" xfId="0" applyFont="1" applyBorder="1" applyAlignment="1">
      <alignment horizontal="center"/>
    </xf>
    <xf numFmtId="0" fontId="62" fillId="0" borderId="4" xfId="0" applyFont="1" applyBorder="1" applyAlignment="1">
      <alignment horizontal="center"/>
    </xf>
    <xf numFmtId="0" fontId="60" fillId="0" borderId="2" xfId="0" applyFont="1" applyBorder="1" applyAlignment="1">
      <alignment horizontal="center" vertical="center"/>
    </xf>
    <xf numFmtId="0" fontId="60" fillId="0" borderId="4" xfId="0" applyFont="1" applyBorder="1" applyAlignment="1">
      <alignment horizontal="center" vertical="center"/>
    </xf>
    <xf numFmtId="0" fontId="64" fillId="0" borderId="1" xfId="0" applyFont="1" applyBorder="1" applyAlignment="1">
      <alignment horizontal="left" vertical="center"/>
    </xf>
    <xf numFmtId="0" fontId="62" fillId="0" borderId="1" xfId="0" applyFont="1" applyBorder="1" applyAlignment="1">
      <alignment horizontal="center" vertical="center"/>
    </xf>
    <xf numFmtId="0" fontId="62" fillId="0" borderId="1" xfId="0" applyFont="1" applyBorder="1" applyAlignment="1">
      <alignment horizontal="center" textRotation="90" wrapText="1"/>
    </xf>
    <xf numFmtId="0" fontId="60" fillId="0" borderId="3" xfId="0" applyFont="1" applyBorder="1" applyAlignment="1">
      <alignment horizontal="left" vertical="center" wrapText="1"/>
    </xf>
    <xf numFmtId="0" fontId="60" fillId="0" borderId="4" xfId="0" applyFont="1" applyBorder="1" applyAlignment="1">
      <alignment horizontal="left" vertical="center" wrapText="1"/>
    </xf>
    <xf numFmtId="0" fontId="60" fillId="0" borderId="1" xfId="0" applyFont="1" applyBorder="1" applyAlignment="1">
      <alignment horizontal="center" vertical="center"/>
    </xf>
    <xf numFmtId="167" fontId="60" fillId="0" borderId="2" xfId="0" applyNumberFormat="1" applyFont="1" applyBorder="1" applyAlignment="1">
      <alignment horizontal="center" vertical="center"/>
    </xf>
    <xf numFmtId="167" fontId="60" fillId="0" borderId="4" xfId="0" applyNumberFormat="1" applyFont="1" applyBorder="1" applyAlignment="1">
      <alignment horizontal="center" vertical="center"/>
    </xf>
    <xf numFmtId="167" fontId="60" fillId="0" borderId="2" xfId="0" applyNumberFormat="1" applyFont="1" applyBorder="1" applyAlignment="1">
      <alignment horizontal="center" vertical="center" wrapText="1"/>
    </xf>
    <xf numFmtId="167" fontId="60" fillId="0" borderId="4" xfId="0" applyNumberFormat="1" applyFont="1" applyBorder="1" applyAlignment="1">
      <alignment horizontal="center" vertical="center" wrapText="1"/>
    </xf>
    <xf numFmtId="0" fontId="66" fillId="0" borderId="3" xfId="0" applyFont="1" applyBorder="1" applyAlignment="1">
      <alignment horizontal="left" vertical="center" wrapText="1"/>
    </xf>
    <xf numFmtId="0" fontId="66" fillId="0" borderId="4" xfId="0" applyFont="1" applyBorder="1" applyAlignment="1">
      <alignment horizontal="left" vertical="center" wrapText="1"/>
    </xf>
    <xf numFmtId="0" fontId="66" fillId="0" borderId="1" xfId="0" applyFont="1" applyBorder="1" applyAlignment="1">
      <alignment horizontal="center" vertical="center"/>
    </xf>
    <xf numFmtId="167" fontId="66" fillId="0" borderId="2" xfId="0" applyNumberFormat="1" applyFont="1" applyBorder="1" applyAlignment="1">
      <alignment horizontal="center" vertical="center"/>
    </xf>
    <xf numFmtId="167" fontId="66" fillId="0" borderId="4" xfId="0" applyNumberFormat="1" applyFont="1" applyBorder="1" applyAlignment="1">
      <alignment horizontal="center" vertical="center"/>
    </xf>
    <xf numFmtId="167" fontId="66" fillId="0" borderId="2" xfId="0" applyNumberFormat="1" applyFont="1" applyBorder="1" applyAlignment="1">
      <alignment horizontal="center" vertical="center" wrapText="1"/>
    </xf>
    <xf numFmtId="167" fontId="66" fillId="0" borderId="4" xfId="0" applyNumberFormat="1" applyFont="1" applyBorder="1" applyAlignment="1">
      <alignment horizontal="center" vertical="center" wrapText="1"/>
    </xf>
    <xf numFmtId="0" fontId="64" fillId="3" borderId="2" xfId="0" applyFont="1" applyFill="1" applyBorder="1" applyAlignment="1">
      <alignment horizontal="left" vertical="center"/>
    </xf>
    <xf numFmtId="0" fontId="64" fillId="3" borderId="3" xfId="0" applyFont="1" applyFill="1" applyBorder="1" applyAlignment="1">
      <alignment horizontal="left" vertical="center"/>
    </xf>
    <xf numFmtId="0" fontId="64" fillId="3" borderId="4" xfId="0" applyFont="1" applyFill="1" applyBorder="1" applyAlignment="1">
      <alignment horizontal="left" vertical="center"/>
    </xf>
    <xf numFmtId="0" fontId="60" fillId="3" borderId="1" xfId="0" applyFont="1" applyFill="1" applyBorder="1" applyAlignment="1">
      <alignment horizontal="center" vertical="center"/>
    </xf>
    <xf numFmtId="167" fontId="64" fillId="3" borderId="2" xfId="0" applyNumberFormat="1" applyFont="1" applyFill="1" applyBorder="1" applyAlignment="1">
      <alignment horizontal="center" vertical="center"/>
    </xf>
    <xf numFmtId="167" fontId="64" fillId="3" borderId="4" xfId="0" applyNumberFormat="1" applyFont="1" applyFill="1" applyBorder="1" applyAlignment="1">
      <alignment horizontal="center" vertical="center"/>
    </xf>
    <xf numFmtId="167" fontId="64" fillId="3" borderId="2" xfId="0" applyNumberFormat="1" applyFont="1" applyFill="1" applyBorder="1" applyAlignment="1">
      <alignment horizontal="center" vertical="center" wrapText="1"/>
    </xf>
    <xf numFmtId="167" fontId="64" fillId="3" borderId="4" xfId="0" applyNumberFormat="1" applyFont="1" applyFill="1" applyBorder="1" applyAlignment="1">
      <alignment horizontal="center" vertical="center" wrapText="1"/>
    </xf>
    <xf numFmtId="165" fontId="37" fillId="0" borderId="1" xfId="0" applyNumberFormat="1" applyFont="1" applyBorder="1" applyAlignment="1">
      <alignment horizontal="right" vertical="center"/>
    </xf>
    <xf numFmtId="165" fontId="37" fillId="4" borderId="2" xfId="0" applyNumberFormat="1" applyFont="1" applyFill="1" applyBorder="1" applyAlignment="1">
      <alignment horizontal="right" vertical="center"/>
    </xf>
    <xf numFmtId="165" fontId="37" fillId="4" borderId="4" xfId="0" applyNumberFormat="1" applyFont="1" applyFill="1" applyBorder="1" applyAlignment="1">
      <alignment horizontal="right" vertical="center"/>
    </xf>
    <xf numFmtId="165" fontId="37" fillId="0" borderId="2" xfId="0" applyNumberFormat="1" applyFont="1" applyBorder="1" applyAlignment="1">
      <alignment horizontal="right" vertical="center"/>
    </xf>
    <xf numFmtId="165" fontId="37" fillId="0" borderId="4" xfId="0" applyNumberFormat="1" applyFont="1" applyBorder="1" applyAlignment="1">
      <alignment horizontal="right" vertical="center"/>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0" fontId="42" fillId="0" borderId="4" xfId="0" applyFont="1" applyBorder="1" applyAlignment="1">
      <alignment horizontal="left" vertical="center" wrapText="1"/>
    </xf>
    <xf numFmtId="165" fontId="34" fillId="0" borderId="1" xfId="0" applyNumberFormat="1" applyFont="1" applyBorder="1" applyAlignment="1">
      <alignment horizontal="right" vertical="center"/>
    </xf>
    <xf numFmtId="165" fontId="60" fillId="0" borderId="1" xfId="0" applyNumberFormat="1" applyFont="1" applyBorder="1" applyAlignment="1">
      <alignment horizontal="right" vertical="center"/>
    </xf>
    <xf numFmtId="0" fontId="67" fillId="5" borderId="2" xfId="0" applyFont="1" applyFill="1" applyBorder="1" applyAlignment="1">
      <alignment horizontal="left" vertical="center" wrapText="1"/>
    </xf>
    <xf numFmtId="0" fontId="67" fillId="5" borderId="3" xfId="0" applyFont="1" applyFill="1" applyBorder="1" applyAlignment="1">
      <alignment horizontal="left" vertical="center" wrapText="1"/>
    </xf>
    <xf numFmtId="0" fontId="67" fillId="5" borderId="4" xfId="0" applyFont="1" applyFill="1" applyBorder="1" applyAlignment="1">
      <alignment horizontal="left" vertical="center" wrapText="1"/>
    </xf>
    <xf numFmtId="165" fontId="67" fillId="5" borderId="1" xfId="0" applyNumberFormat="1" applyFont="1" applyFill="1" applyBorder="1" applyAlignment="1">
      <alignment horizontal="right" vertical="center"/>
    </xf>
    <xf numFmtId="165" fontId="67" fillId="5" borderId="2" xfId="0" applyNumberFormat="1" applyFont="1" applyFill="1" applyBorder="1" applyAlignment="1">
      <alignment horizontal="right" vertical="center"/>
    </xf>
    <xf numFmtId="165" fontId="67" fillId="5" borderId="4" xfId="0" applyNumberFormat="1" applyFont="1" applyFill="1" applyBorder="1" applyAlignment="1">
      <alignment horizontal="right" vertical="center"/>
    </xf>
    <xf numFmtId="165" fontId="66" fillId="0" borderId="1" xfId="0" applyNumberFormat="1" applyFont="1" applyBorder="1" applyAlignment="1">
      <alignment horizontal="right" vertical="center"/>
    </xf>
    <xf numFmtId="165" fontId="66" fillId="0" borderId="2" xfId="0" applyNumberFormat="1" applyFont="1" applyBorder="1" applyAlignment="1">
      <alignment horizontal="right" vertical="center" wrapText="1"/>
    </xf>
    <xf numFmtId="165" fontId="66" fillId="0" borderId="4" xfId="0" applyNumberFormat="1" applyFont="1" applyBorder="1" applyAlignment="1">
      <alignment horizontal="right" vertical="center" wrapText="1"/>
    </xf>
    <xf numFmtId="0" fontId="62" fillId="0" borderId="2" xfId="0" applyFont="1" applyBorder="1" applyAlignment="1">
      <alignment horizontal="left" vertical="center" wrapText="1"/>
    </xf>
    <xf numFmtId="0" fontId="62" fillId="0" borderId="3" xfId="0" applyFont="1" applyBorder="1" applyAlignment="1">
      <alignment horizontal="left" vertical="center" wrapText="1"/>
    </xf>
    <xf numFmtId="0" fontId="62" fillId="0" borderId="4" xfId="0" applyFont="1" applyBorder="1" applyAlignment="1">
      <alignment horizontal="left" vertical="center" wrapText="1"/>
    </xf>
    <xf numFmtId="0" fontId="62" fillId="0" borderId="2" xfId="0" applyFont="1" applyBorder="1" applyAlignment="1">
      <alignment horizontal="left" vertical="center"/>
    </xf>
    <xf numFmtId="0" fontId="62" fillId="0" borderId="3" xfId="0" applyFont="1" applyBorder="1" applyAlignment="1">
      <alignment horizontal="left" vertical="center"/>
    </xf>
    <xf numFmtId="0" fontId="62" fillId="0" borderId="4" xfId="0" applyFont="1" applyBorder="1" applyAlignment="1">
      <alignment horizontal="left" vertical="center"/>
    </xf>
    <xf numFmtId="0" fontId="62" fillId="2" borderId="2" xfId="0" applyFont="1" applyFill="1" applyBorder="1" applyAlignment="1">
      <alignment horizontal="center" vertical="center"/>
    </xf>
    <xf numFmtId="0" fontId="62" fillId="2" borderId="4" xfId="0" applyFont="1" applyFill="1" applyBorder="1" applyAlignment="1">
      <alignment horizontal="center" vertical="center"/>
    </xf>
    <xf numFmtId="0" fontId="62" fillId="0" borderId="1" xfId="0" applyFont="1" applyBorder="1" applyAlignment="1">
      <alignment horizontal="left" vertical="center"/>
    </xf>
    <xf numFmtId="0" fontId="62" fillId="0" borderId="1" xfId="0" applyFont="1" applyBorder="1" applyAlignment="1">
      <alignment horizontal="center"/>
    </xf>
    <xf numFmtId="49" fontId="62" fillId="0" borderId="1" xfId="0" applyNumberFormat="1" applyFont="1" applyBorder="1" applyAlignment="1">
      <alignment horizontal="center"/>
    </xf>
    <xf numFmtId="0" fontId="62" fillId="0" borderId="0" xfId="0" applyFont="1" applyAlignment="1">
      <alignment horizontal="center" vertical="center"/>
    </xf>
    <xf numFmtId="0" fontId="63" fillId="0" borderId="0" xfId="0" applyFont="1" applyAlignment="1">
      <alignment horizontal="center" vertical="center"/>
    </xf>
    <xf numFmtId="0" fontId="62" fillId="4" borderId="2" xfId="0" applyFont="1" applyFill="1" applyBorder="1" applyAlignment="1">
      <alignment horizontal="left" vertical="center" wrapText="1"/>
    </xf>
    <xf numFmtId="0" fontId="62" fillId="4" borderId="3" xfId="0" applyFont="1" applyFill="1" applyBorder="1" applyAlignment="1">
      <alignment horizontal="left" vertical="center" wrapText="1"/>
    </xf>
    <xf numFmtId="0" fontId="62" fillId="4" borderId="4" xfId="0" applyFont="1" applyFill="1" applyBorder="1" applyAlignment="1">
      <alignment horizontal="left" vertical="center" wrapText="1"/>
    </xf>
    <xf numFmtId="0" fontId="64" fillId="2" borderId="2" xfId="0" applyFont="1" applyFill="1" applyBorder="1" applyAlignment="1">
      <alignment horizontal="left" vertical="center"/>
    </xf>
    <xf numFmtId="0" fontId="64" fillId="2" borderId="3" xfId="0" applyFont="1" applyFill="1" applyBorder="1" applyAlignment="1">
      <alignment horizontal="left" vertical="center"/>
    </xf>
    <xf numFmtId="0" fontId="64" fillId="2" borderId="4" xfId="0" applyFont="1" applyFill="1" applyBorder="1" applyAlignment="1">
      <alignment horizontal="left" vertical="center"/>
    </xf>
    <xf numFmtId="0" fontId="62" fillId="2" borderId="6" xfId="0" applyFont="1" applyFill="1" applyBorder="1" applyAlignment="1">
      <alignment horizontal="center" vertical="center"/>
    </xf>
    <xf numFmtId="0" fontId="62" fillId="2" borderId="7" xfId="0" applyFont="1" applyFill="1" applyBorder="1" applyAlignment="1">
      <alignment horizontal="center" vertical="center"/>
    </xf>
    <xf numFmtId="0" fontId="62" fillId="2" borderId="11" xfId="0" applyFont="1" applyFill="1" applyBorder="1" applyAlignment="1">
      <alignment horizontal="center" vertical="center"/>
    </xf>
    <xf numFmtId="0" fontId="62" fillId="2" borderId="12" xfId="0" applyFont="1" applyFill="1" applyBorder="1" applyAlignment="1">
      <alignment horizontal="center" vertical="center"/>
    </xf>
    <xf numFmtId="0" fontId="62" fillId="2" borderId="13" xfId="0" applyFont="1" applyFill="1" applyBorder="1" applyAlignment="1">
      <alignment horizontal="center" vertical="center"/>
    </xf>
    <xf numFmtId="0" fontId="62" fillId="2" borderId="14" xfId="0" applyFont="1" applyFill="1" applyBorder="1" applyAlignment="1">
      <alignment horizontal="center" vertical="center"/>
    </xf>
    <xf numFmtId="0" fontId="62" fillId="2" borderId="1" xfId="0" applyFont="1" applyFill="1" applyBorder="1" applyAlignment="1">
      <alignment horizontal="center" vertical="center"/>
    </xf>
    <xf numFmtId="0" fontId="62" fillId="2" borderId="1" xfId="0" applyFont="1" applyFill="1" applyBorder="1" applyAlignment="1">
      <alignment horizontal="center"/>
    </xf>
    <xf numFmtId="0" fontId="64" fillId="2" borderId="1" xfId="0" applyFont="1" applyFill="1" applyBorder="1" applyAlignment="1">
      <alignment horizontal="left" vertical="center"/>
    </xf>
    <xf numFmtId="0" fontId="62" fillId="2" borderId="5" xfId="0" applyFont="1" applyFill="1" applyBorder="1" applyAlignment="1">
      <alignment horizontal="center" vertical="center"/>
    </xf>
    <xf numFmtId="0" fontId="62" fillId="2" borderId="8" xfId="0" applyFont="1" applyFill="1" applyBorder="1" applyAlignment="1">
      <alignment horizontal="center" vertical="center"/>
    </xf>
    <xf numFmtId="0" fontId="62" fillId="2" borderId="9" xfId="0" applyFont="1" applyFill="1" applyBorder="1" applyAlignment="1">
      <alignment horizontal="center" vertical="center"/>
    </xf>
    <xf numFmtId="0" fontId="62" fillId="2" borderId="0" xfId="0" applyFont="1" applyFill="1" applyAlignment="1">
      <alignment horizontal="center" vertical="center"/>
    </xf>
    <xf numFmtId="0" fontId="62" fillId="2" borderId="1" xfId="0" applyFont="1" applyFill="1" applyBorder="1" applyAlignment="1">
      <alignment horizontal="center" vertical="center" wrapText="1"/>
    </xf>
    <xf numFmtId="0" fontId="64" fillId="2" borderId="1" xfId="0" applyFont="1" applyFill="1" applyBorder="1" applyAlignment="1">
      <alignment horizontal="left" vertical="center" wrapText="1"/>
    </xf>
    <xf numFmtId="0" fontId="62" fillId="2" borderId="1" xfId="0" applyFont="1" applyFill="1" applyBorder="1" applyAlignment="1">
      <alignment horizontal="left" vertical="center" wrapText="1"/>
    </xf>
    <xf numFmtId="0" fontId="64" fillId="0" borderId="0" xfId="0" applyFont="1" applyAlignment="1">
      <alignment horizontal="center"/>
    </xf>
    <xf numFmtId="167" fontId="64" fillId="0" borderId="0" xfId="0" applyNumberFormat="1" applyFont="1" applyAlignment="1">
      <alignment horizontal="center"/>
    </xf>
    <xf numFmtId="0" fontId="57" fillId="0" borderId="2" xfId="0" applyFont="1" applyBorder="1" applyAlignment="1">
      <alignment horizontal="left" vertical="center" wrapText="1"/>
    </xf>
    <xf numFmtId="0" fontId="57" fillId="0" borderId="3" xfId="0" applyFont="1" applyBorder="1" applyAlignment="1">
      <alignment horizontal="left" vertical="center" wrapText="1"/>
    </xf>
    <xf numFmtId="0" fontId="57" fillId="0" borderId="4" xfId="0" applyFont="1" applyBorder="1" applyAlignment="1">
      <alignment horizontal="left" vertical="center" wrapText="1"/>
    </xf>
    <xf numFmtId="165" fontId="99" fillId="0" borderId="2" xfId="0" applyNumberFormat="1" applyFont="1" applyBorder="1" applyAlignment="1">
      <alignment horizontal="right" vertical="center" wrapText="1"/>
    </xf>
    <xf numFmtId="165" fontId="99" fillId="0" borderId="4" xfId="0" applyNumberFormat="1" applyFont="1" applyBorder="1" applyAlignment="1">
      <alignment horizontal="right" vertical="center" wrapText="1"/>
    </xf>
    <xf numFmtId="165" fontId="1" fillId="0" borderId="1" xfId="0" applyNumberFormat="1" applyFont="1" applyBorder="1" applyAlignment="1">
      <alignment horizontal="right" vertical="center"/>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wrapText="1"/>
    </xf>
    <xf numFmtId="165" fontId="7" fillId="5" borderId="1" xfId="0" applyNumberFormat="1" applyFont="1" applyFill="1" applyBorder="1" applyAlignment="1">
      <alignment horizontal="right" vertical="center"/>
    </xf>
    <xf numFmtId="165" fontId="7" fillId="5" borderId="2" xfId="0" applyNumberFormat="1" applyFont="1" applyFill="1" applyBorder="1" applyAlignment="1">
      <alignment horizontal="right" vertical="center"/>
    </xf>
    <xf numFmtId="165" fontId="7" fillId="5" borderId="4" xfId="0" applyNumberFormat="1" applyFont="1" applyFill="1" applyBorder="1" applyAlignment="1">
      <alignment horizontal="righ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165" fontId="62" fillId="0" borderId="0" xfId="0" applyNumberFormat="1" applyFont="1" applyAlignment="1">
      <alignment horizontal="center"/>
    </xf>
    <xf numFmtId="0" fontId="62" fillId="4" borderId="2" xfId="0" applyFont="1" applyFill="1" applyBorder="1" applyAlignment="1">
      <alignment horizontal="center"/>
    </xf>
    <xf numFmtId="0" fontId="62" fillId="4" borderId="3" xfId="0" applyFont="1" applyFill="1" applyBorder="1" applyAlignment="1">
      <alignment horizontal="center"/>
    </xf>
    <xf numFmtId="0" fontId="62" fillId="4" borderId="4" xfId="0" applyFont="1" applyFill="1" applyBorder="1" applyAlignment="1">
      <alignment horizontal="center"/>
    </xf>
    <xf numFmtId="0" fontId="64" fillId="4" borderId="0" xfId="0" applyFont="1" applyFill="1" applyAlignment="1">
      <alignment horizontal="center" vertical="center"/>
    </xf>
    <xf numFmtId="0" fontId="64" fillId="4" borderId="15" xfId="0" applyFont="1" applyFill="1" applyBorder="1" applyAlignment="1">
      <alignment horizontal="center" vertical="center"/>
    </xf>
    <xf numFmtId="0" fontId="62" fillId="4" borderId="12" xfId="0" applyFont="1" applyFill="1" applyBorder="1" applyAlignment="1">
      <alignment horizontal="left" vertical="center"/>
    </xf>
    <xf numFmtId="0" fontId="62" fillId="4" borderId="13" xfId="0" applyFont="1" applyFill="1" applyBorder="1" applyAlignment="1">
      <alignment horizontal="left" vertical="center"/>
    </xf>
    <xf numFmtId="0" fontId="62" fillId="4" borderId="14" xfId="0" applyFont="1" applyFill="1" applyBorder="1" applyAlignment="1">
      <alignment horizontal="left" vertical="center"/>
    </xf>
    <xf numFmtId="0" fontId="62" fillId="4" borderId="2" xfId="0" applyFont="1" applyFill="1" applyBorder="1" applyAlignment="1">
      <alignment horizontal="center" vertical="center"/>
    </xf>
    <xf numFmtId="0" fontId="62" fillId="4" borderId="3" xfId="0" applyFont="1" applyFill="1" applyBorder="1" applyAlignment="1">
      <alignment horizontal="center" vertical="center"/>
    </xf>
    <xf numFmtId="0" fontId="62" fillId="4" borderId="4" xfId="0" applyFont="1" applyFill="1" applyBorder="1" applyAlignment="1">
      <alignment horizontal="center" vertical="center"/>
    </xf>
    <xf numFmtId="165" fontId="60" fillId="0" borderId="2" xfId="0" applyNumberFormat="1" applyFont="1" applyBorder="1" applyAlignment="1">
      <alignment horizontal="right" vertical="center"/>
    </xf>
    <xf numFmtId="165" fontId="60" fillId="0" borderId="4" xfId="0" applyNumberFormat="1" applyFont="1" applyBorder="1" applyAlignment="1">
      <alignment horizontal="right" vertical="center"/>
    </xf>
    <xf numFmtId="4" fontId="60" fillId="0" borderId="2" xfId="0" applyNumberFormat="1" applyFont="1" applyBorder="1" applyAlignment="1">
      <alignment horizontal="right" vertical="center"/>
    </xf>
    <xf numFmtId="4" fontId="60" fillId="0" borderId="4" xfId="0" applyNumberFormat="1" applyFont="1" applyBorder="1" applyAlignment="1">
      <alignment horizontal="right" vertical="center"/>
    </xf>
    <xf numFmtId="0" fontId="64" fillId="4" borderId="1" xfId="0" applyFont="1" applyFill="1" applyBorder="1" applyAlignment="1">
      <alignment horizontal="left" vertical="center"/>
    </xf>
    <xf numFmtId="0" fontId="62" fillId="4" borderId="1" xfId="0" applyFont="1" applyFill="1" applyBorder="1" applyAlignment="1">
      <alignment horizontal="center" vertical="center"/>
    </xf>
    <xf numFmtId="0" fontId="62" fillId="4" borderId="1" xfId="0" applyFont="1" applyFill="1" applyBorder="1" applyAlignment="1">
      <alignment horizontal="center" textRotation="90" wrapText="1"/>
    </xf>
    <xf numFmtId="165" fontId="57" fillId="0" borderId="2" xfId="0" applyNumberFormat="1" applyFont="1" applyBorder="1" applyAlignment="1">
      <alignment horizontal="right"/>
    </xf>
    <xf numFmtId="165" fontId="57" fillId="0" borderId="4" xfId="0" applyNumberFormat="1" applyFont="1" applyBorder="1" applyAlignment="1">
      <alignment horizontal="right"/>
    </xf>
    <xf numFmtId="165" fontId="60" fillId="0" borderId="2" xfId="0" applyNumberFormat="1" applyFont="1" applyBorder="1"/>
    <xf numFmtId="165" fontId="60" fillId="0" borderId="4" xfId="0" applyNumberFormat="1" applyFont="1" applyBorder="1"/>
    <xf numFmtId="167" fontId="57" fillId="0" borderId="2" xfId="0" applyNumberFormat="1" applyFont="1" applyBorder="1" applyAlignment="1">
      <alignment horizontal="right"/>
    </xf>
    <xf numFmtId="167" fontId="57" fillId="0" borderId="4" xfId="0" applyNumberFormat="1" applyFont="1" applyBorder="1" applyAlignment="1">
      <alignment horizontal="right"/>
    </xf>
    <xf numFmtId="165" fontId="60" fillId="0" borderId="2" xfId="0" applyNumberFormat="1" applyFont="1" applyBorder="1" applyAlignment="1">
      <alignment horizontal="right"/>
    </xf>
    <xf numFmtId="165" fontId="60" fillId="0" borderId="4" xfId="0" applyNumberFormat="1" applyFont="1" applyBorder="1" applyAlignment="1">
      <alignment horizontal="right"/>
    </xf>
    <xf numFmtId="0" fontId="66" fillId="0" borderId="1" xfId="0" applyFont="1" applyBorder="1" applyAlignment="1">
      <alignment horizontal="left" vertical="center" wrapText="1"/>
    </xf>
    <xf numFmtId="167" fontId="66" fillId="0" borderId="2" xfId="0" applyNumberFormat="1" applyFont="1" applyBorder="1" applyAlignment="1">
      <alignment horizontal="right"/>
    </xf>
    <xf numFmtId="167" fontId="66" fillId="0" borderId="4" xfId="0" applyNumberFormat="1" applyFont="1" applyBorder="1" applyAlignment="1">
      <alignment horizontal="right"/>
    </xf>
    <xf numFmtId="165" fontId="60" fillId="4" borderId="2" xfId="0" applyNumberFormat="1" applyFont="1" applyFill="1" applyBorder="1" applyAlignment="1">
      <alignment horizontal="right"/>
    </xf>
    <xf numFmtId="165" fontId="60" fillId="4" borderId="4" xfId="0" applyNumberFormat="1" applyFont="1" applyFill="1" applyBorder="1" applyAlignment="1">
      <alignment horizontal="right"/>
    </xf>
    <xf numFmtId="165" fontId="60" fillId="4" borderId="2" xfId="0" applyNumberFormat="1" applyFont="1" applyFill="1" applyBorder="1" applyAlignment="1">
      <alignment vertical="center"/>
    </xf>
    <xf numFmtId="165" fontId="60" fillId="4" borderId="4" xfId="0" applyNumberFormat="1" applyFont="1" applyFill="1" applyBorder="1" applyAlignment="1">
      <alignment vertical="center"/>
    </xf>
    <xf numFmtId="0" fontId="60" fillId="4" borderId="2" xfId="0" applyFont="1" applyFill="1" applyBorder="1" applyAlignment="1">
      <alignment horizontal="left" vertical="center" wrapText="1"/>
    </xf>
    <xf numFmtId="0" fontId="60" fillId="4" borderId="3" xfId="0" applyFont="1" applyFill="1" applyBorder="1" applyAlignment="1">
      <alignment horizontal="left" vertical="center" wrapText="1"/>
    </xf>
    <xf numFmtId="0" fontId="60" fillId="4" borderId="4" xfId="0" applyFont="1" applyFill="1" applyBorder="1" applyAlignment="1">
      <alignment horizontal="left" vertical="center" wrapText="1"/>
    </xf>
    <xf numFmtId="0" fontId="60" fillId="4" borderId="1" xfId="0" applyFont="1" applyFill="1" applyBorder="1" applyAlignment="1">
      <alignment horizontal="center" vertical="center"/>
    </xf>
    <xf numFmtId="167" fontId="60" fillId="4" borderId="2" xfId="0" applyNumberFormat="1" applyFont="1" applyFill="1" applyBorder="1" applyAlignment="1">
      <alignment horizontal="center" vertical="center"/>
    </xf>
    <xf numFmtId="167" fontId="60" fillId="4" borderId="4" xfId="0" applyNumberFormat="1" applyFont="1" applyFill="1" applyBorder="1" applyAlignment="1">
      <alignment horizontal="center" vertical="center"/>
    </xf>
    <xf numFmtId="167" fontId="60" fillId="4" borderId="2" xfId="0" applyNumberFormat="1" applyFont="1" applyFill="1" applyBorder="1" applyAlignment="1">
      <alignment horizontal="center" vertical="center" wrapText="1"/>
    </xf>
    <xf numFmtId="167" fontId="60" fillId="4" borderId="4" xfId="0" applyNumberFormat="1" applyFont="1" applyFill="1" applyBorder="1" applyAlignment="1">
      <alignment horizontal="center" vertical="center" wrapText="1"/>
    </xf>
    <xf numFmtId="0" fontId="60" fillId="4" borderId="2" xfId="0" applyFont="1" applyFill="1" applyBorder="1" applyAlignment="1">
      <alignment horizontal="center" vertical="center"/>
    </xf>
    <xf numFmtId="0" fontId="60" fillId="4" borderId="4" xfId="0" applyFont="1" applyFill="1" applyBorder="1" applyAlignment="1">
      <alignment horizontal="center" vertical="center"/>
    </xf>
    <xf numFmtId="0" fontId="66" fillId="4" borderId="2" xfId="0" applyFont="1" applyFill="1" applyBorder="1" applyAlignment="1">
      <alignment horizontal="left" vertical="center" wrapText="1"/>
    </xf>
    <xf numFmtId="0" fontId="66" fillId="4" borderId="3" xfId="0" applyFont="1" applyFill="1" applyBorder="1" applyAlignment="1">
      <alignment horizontal="left" vertical="center" wrapText="1"/>
    </xf>
    <xf numFmtId="0" fontId="66" fillId="4" borderId="4" xfId="0" applyFont="1" applyFill="1" applyBorder="1" applyAlignment="1">
      <alignment horizontal="left" vertical="center" wrapText="1"/>
    </xf>
    <xf numFmtId="0" fontId="66" fillId="4" borderId="1" xfId="0" applyFont="1" applyFill="1" applyBorder="1" applyAlignment="1">
      <alignment horizontal="center" vertical="center"/>
    </xf>
    <xf numFmtId="167" fontId="66" fillId="4" borderId="2" xfId="0" applyNumberFormat="1" applyFont="1" applyFill="1" applyBorder="1" applyAlignment="1">
      <alignment horizontal="center" vertical="center"/>
    </xf>
    <xf numFmtId="167" fontId="66" fillId="4" borderId="4" xfId="0" applyNumberFormat="1" applyFont="1" applyFill="1" applyBorder="1" applyAlignment="1">
      <alignment horizontal="center" vertical="center"/>
    </xf>
    <xf numFmtId="167" fontId="66" fillId="4" borderId="2" xfId="0" applyNumberFormat="1" applyFont="1" applyFill="1" applyBorder="1" applyAlignment="1">
      <alignment horizontal="center" vertical="center" wrapText="1"/>
    </xf>
    <xf numFmtId="167" fontId="66" fillId="4" borderId="4" xfId="0" applyNumberFormat="1" applyFont="1" applyFill="1" applyBorder="1" applyAlignment="1">
      <alignment horizontal="center" vertical="center" wrapText="1"/>
    </xf>
    <xf numFmtId="0" fontId="64" fillId="4" borderId="2" xfId="0" applyFont="1" applyFill="1" applyBorder="1" applyAlignment="1">
      <alignment horizontal="left" vertical="center"/>
    </xf>
    <xf numFmtId="0" fontId="64" fillId="4" borderId="3" xfId="0" applyFont="1" applyFill="1" applyBorder="1" applyAlignment="1">
      <alignment horizontal="left" vertical="center"/>
    </xf>
    <xf numFmtId="0" fontId="64" fillId="4" borderId="4" xfId="0" applyFont="1" applyFill="1" applyBorder="1" applyAlignment="1">
      <alignment horizontal="left" vertical="center"/>
    </xf>
    <xf numFmtId="167" fontId="64" fillId="4" borderId="2" xfId="0" applyNumberFormat="1" applyFont="1" applyFill="1" applyBorder="1" applyAlignment="1">
      <alignment horizontal="center" vertical="center"/>
    </xf>
    <xf numFmtId="167" fontId="64" fillId="4" borderId="4" xfId="0" applyNumberFormat="1" applyFont="1" applyFill="1" applyBorder="1" applyAlignment="1">
      <alignment horizontal="center" vertical="center"/>
    </xf>
    <xf numFmtId="167" fontId="64" fillId="4" borderId="2" xfId="0" applyNumberFormat="1" applyFont="1" applyFill="1" applyBorder="1" applyAlignment="1">
      <alignment horizontal="center" vertical="center" wrapText="1"/>
    </xf>
    <xf numFmtId="167" fontId="64" fillId="4" borderId="4" xfId="0" applyNumberFormat="1" applyFont="1" applyFill="1" applyBorder="1" applyAlignment="1">
      <alignment horizontal="center" vertical="center" wrapText="1"/>
    </xf>
    <xf numFmtId="165" fontId="66" fillId="4" borderId="1" xfId="0" applyNumberFormat="1" applyFont="1" applyFill="1" applyBorder="1" applyAlignment="1">
      <alignment horizontal="right" vertical="center"/>
    </xf>
    <xf numFmtId="165" fontId="34" fillId="4" borderId="2" xfId="0" applyNumberFormat="1" applyFont="1" applyFill="1" applyBorder="1" applyAlignment="1">
      <alignment horizontal="right" vertical="center"/>
    </xf>
    <xf numFmtId="165" fontId="34" fillId="4" borderId="4" xfId="0" applyNumberFormat="1" applyFont="1" applyFill="1" applyBorder="1" applyAlignment="1">
      <alignment horizontal="right" vertical="center"/>
    </xf>
    <xf numFmtId="165" fontId="66" fillId="4" borderId="2" xfId="0" applyNumberFormat="1" applyFont="1" applyFill="1" applyBorder="1" applyAlignment="1">
      <alignment horizontal="right" vertical="center"/>
    </xf>
    <xf numFmtId="165" fontId="66" fillId="4" borderId="4" xfId="0" applyNumberFormat="1" applyFont="1" applyFill="1" applyBorder="1" applyAlignment="1">
      <alignment horizontal="right" vertical="center"/>
    </xf>
    <xf numFmtId="165" fontId="60" fillId="0" borderId="2" xfId="0" applyNumberFormat="1" applyFont="1" applyBorder="1" applyAlignment="1">
      <alignment horizontal="center" vertical="center"/>
    </xf>
    <xf numFmtId="165" fontId="60" fillId="0" borderId="4" xfId="0" applyNumberFormat="1" applyFont="1" applyBorder="1" applyAlignment="1">
      <alignment horizontal="center" vertical="center"/>
    </xf>
    <xf numFmtId="165" fontId="60" fillId="0" borderId="2" xfId="0" applyNumberFormat="1" applyFont="1" applyBorder="1" applyAlignment="1">
      <alignment horizontal="center" vertical="center" wrapText="1"/>
    </xf>
    <xf numFmtId="165" fontId="60" fillId="0" borderId="4" xfId="0" applyNumberFormat="1" applyFont="1" applyBorder="1" applyAlignment="1">
      <alignment horizontal="center" vertical="center" wrapText="1"/>
    </xf>
    <xf numFmtId="165" fontId="66" fillId="0" borderId="2" xfId="0" applyNumberFormat="1" applyFont="1" applyBorder="1" applyAlignment="1">
      <alignment horizontal="center" vertical="center"/>
    </xf>
    <xf numFmtId="165" fontId="66" fillId="0" borderId="4" xfId="0" applyNumberFormat="1" applyFont="1" applyBorder="1" applyAlignment="1">
      <alignment horizontal="center" vertical="center"/>
    </xf>
    <xf numFmtId="165" fontId="66" fillId="0" borderId="2" xfId="0" applyNumberFormat="1" applyFont="1" applyBorder="1" applyAlignment="1">
      <alignment horizontal="center" vertical="center" wrapText="1"/>
    </xf>
    <xf numFmtId="165" fontId="66" fillId="0" borderId="4" xfId="0" applyNumberFormat="1" applyFont="1" applyBorder="1" applyAlignment="1">
      <alignment horizontal="center" vertical="center" wrapText="1"/>
    </xf>
    <xf numFmtId="165" fontId="66" fillId="0" borderId="2" xfId="0" applyNumberFormat="1" applyFont="1" applyBorder="1" applyAlignment="1">
      <alignment horizontal="right" vertical="center"/>
    </xf>
    <xf numFmtId="165" fontId="66" fillId="0" borderId="4" xfId="0" applyNumberFormat="1" applyFont="1" applyBorder="1" applyAlignment="1">
      <alignment horizontal="right" vertical="center"/>
    </xf>
    <xf numFmtId="0" fontId="69" fillId="0" borderId="2" xfId="0" applyFont="1" applyBorder="1" applyAlignment="1">
      <alignment horizontal="left" vertical="center" wrapText="1"/>
    </xf>
    <xf numFmtId="0" fontId="69" fillId="0" borderId="3" xfId="0" applyFont="1" applyBorder="1" applyAlignment="1">
      <alignment horizontal="left" vertical="center" wrapText="1"/>
    </xf>
    <xf numFmtId="0" fontId="69" fillId="0" borderId="4" xfId="0" applyFont="1" applyBorder="1" applyAlignment="1">
      <alignment horizontal="left" vertical="center" wrapText="1"/>
    </xf>
    <xf numFmtId="0" fontId="102" fillId="4" borderId="2" xfId="0" applyFont="1" applyFill="1" applyBorder="1" applyAlignment="1">
      <alignment horizontal="left" vertical="center" wrapText="1"/>
    </xf>
    <xf numFmtId="0" fontId="102" fillId="4" borderId="3" xfId="0" applyFont="1" applyFill="1" applyBorder="1" applyAlignment="1">
      <alignment horizontal="left" vertical="center" wrapText="1"/>
    </xf>
    <xf numFmtId="0" fontId="102" fillId="4" borderId="4" xfId="0" applyFont="1" applyFill="1" applyBorder="1" applyAlignment="1">
      <alignment horizontal="left" vertical="center" wrapText="1"/>
    </xf>
    <xf numFmtId="0" fontId="62" fillId="0" borderId="5" xfId="0" applyFont="1" applyBorder="1" applyAlignment="1">
      <alignment horizontal="center" vertical="center" textRotation="90" wrapText="1"/>
    </xf>
    <xf numFmtId="0" fontId="62" fillId="0" borderId="8" xfId="0" applyFont="1" applyBorder="1" applyAlignment="1">
      <alignment horizontal="center" vertical="center" textRotation="90" wrapText="1"/>
    </xf>
    <xf numFmtId="0" fontId="62" fillId="2" borderId="6" xfId="0" applyFont="1" applyFill="1" applyBorder="1" applyAlignment="1">
      <alignment horizontal="left" vertical="center"/>
    </xf>
    <xf numFmtId="0" fontId="62" fillId="2" borderId="7" xfId="0" applyFont="1" applyFill="1" applyBorder="1" applyAlignment="1">
      <alignment horizontal="left" vertical="center"/>
    </xf>
    <xf numFmtId="0" fontId="62" fillId="2" borderId="11" xfId="0" applyFont="1" applyFill="1" applyBorder="1" applyAlignment="1">
      <alignment horizontal="left" vertical="center"/>
    </xf>
    <xf numFmtId="0" fontId="62" fillId="2" borderId="12" xfId="0" applyFont="1" applyFill="1" applyBorder="1" applyAlignment="1">
      <alignment horizontal="left" vertical="center"/>
    </xf>
    <xf numFmtId="0" fontId="62" fillId="2" borderId="13" xfId="0" applyFont="1" applyFill="1" applyBorder="1" applyAlignment="1">
      <alignment horizontal="left" vertical="center"/>
    </xf>
    <xf numFmtId="0" fontId="62" fillId="2" borderId="14" xfId="0" applyFont="1" applyFill="1" applyBorder="1" applyAlignment="1">
      <alignment horizontal="left" vertical="center"/>
    </xf>
    <xf numFmtId="0" fontId="62" fillId="2" borderId="2" xfId="0" applyFont="1" applyFill="1" applyBorder="1" applyAlignment="1">
      <alignment horizontal="center"/>
    </xf>
    <xf numFmtId="0" fontId="62" fillId="2" borderId="4" xfId="0" applyFont="1" applyFill="1" applyBorder="1" applyAlignment="1">
      <alignment horizontal="center"/>
    </xf>
    <xf numFmtId="0" fontId="62" fillId="0" borderId="0" xfId="0" applyFont="1" applyAlignment="1">
      <alignment horizontal="left" vertical="center"/>
    </xf>
    <xf numFmtId="165" fontId="57" fillId="4" borderId="1" xfId="0" applyNumberFormat="1" applyFont="1" applyFill="1" applyBorder="1" applyAlignment="1">
      <alignment horizontal="right" vertical="center"/>
    </xf>
    <xf numFmtId="165" fontId="57" fillId="0" borderId="1" xfId="0" applyNumberFormat="1" applyFont="1" applyBorder="1" applyAlignment="1">
      <alignment horizontal="right" vertical="center"/>
    </xf>
    <xf numFmtId="0" fontId="62" fillId="2" borderId="1" xfId="0" applyFont="1" applyFill="1" applyBorder="1" applyAlignment="1">
      <alignment horizontal="left" vertical="center"/>
    </xf>
    <xf numFmtId="0" fontId="62" fillId="0" borderId="10" xfId="0" applyFont="1" applyBorder="1" applyAlignment="1">
      <alignment horizontal="center" vertical="center" textRotation="90" wrapText="1"/>
    </xf>
    <xf numFmtId="0" fontId="58" fillId="4" borderId="1" xfId="0" applyFont="1" applyFill="1" applyBorder="1" applyAlignment="1">
      <alignment horizontal="left" vertical="center"/>
    </xf>
    <xf numFmtId="0" fontId="58" fillId="0" borderId="1" xfId="0" applyFont="1" applyBorder="1" applyAlignment="1">
      <alignment horizontal="left" vertical="center" wrapText="1"/>
    </xf>
    <xf numFmtId="0" fontId="58" fillId="0" borderId="1" xfId="0" applyFont="1" applyBorder="1" applyAlignment="1">
      <alignment horizontal="left" vertical="center"/>
    </xf>
    <xf numFmtId="165" fontId="42" fillId="4" borderId="2" xfId="0" applyNumberFormat="1" applyFont="1" applyFill="1" applyBorder="1" applyAlignment="1">
      <alignment horizontal="right" vertical="center"/>
    </xf>
    <xf numFmtId="165" fontId="42" fillId="4" borderId="4" xfId="0" applyNumberFormat="1" applyFont="1" applyFill="1" applyBorder="1" applyAlignment="1">
      <alignment horizontal="right" vertical="center"/>
    </xf>
    <xf numFmtId="165" fontId="57" fillId="4" borderId="2" xfId="0" applyNumberFormat="1" applyFont="1" applyFill="1" applyBorder="1" applyAlignment="1">
      <alignment horizontal="right" vertical="center"/>
    </xf>
    <xf numFmtId="165" fontId="57" fillId="4" borderId="4" xfId="0" applyNumberFormat="1" applyFont="1" applyFill="1" applyBorder="1" applyAlignment="1">
      <alignment horizontal="right" vertical="center"/>
    </xf>
    <xf numFmtId="165" fontId="57" fillId="0" borderId="2" xfId="0" applyNumberFormat="1" applyFont="1" applyBorder="1" applyAlignment="1">
      <alignment horizontal="right" vertical="center"/>
    </xf>
    <xf numFmtId="165" fontId="57" fillId="0" borderId="4" xfId="0" applyNumberFormat="1" applyFont="1" applyBorder="1" applyAlignment="1">
      <alignment horizontal="right" vertical="center"/>
    </xf>
    <xf numFmtId="0" fontId="88" fillId="0" borderId="1" xfId="0" applyFont="1" applyBorder="1" applyAlignment="1">
      <alignment horizontal="center" vertical="center" wrapText="1"/>
    </xf>
    <xf numFmtId="0" fontId="86" fillId="0" borderId="0" xfId="0" applyFont="1" applyAlignment="1">
      <alignment horizontal="center" vertical="center"/>
    </xf>
  </cellXfs>
  <cellStyles count="7">
    <cellStyle name="Comma" xfId="6" builtinId="3"/>
    <cellStyle name="Normal" xfId="0" builtinId="0"/>
    <cellStyle name="Normal 2" xfId="5" xr:uid="{00000000-0005-0000-0000-000001000000}"/>
    <cellStyle name="Normal_form 1pr" xfId="4" xr:uid="{00000000-0005-0000-0000-000002000000}"/>
    <cellStyle name="Normal_Performante" xfId="3" xr:uid="{00000000-0005-0000-0000-000003000000}"/>
    <cellStyle name="Percent" xfId="2" builtinId="5"/>
    <cellStyle name="Обычный_Formular Program"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1"/>
  <sheetViews>
    <sheetView view="pageBreakPreview" topLeftCell="A15" zoomScale="130" zoomScaleNormal="130" zoomScaleSheetLayoutView="130" workbookViewId="0">
      <selection activeCell="U25" sqref="U25"/>
    </sheetView>
  </sheetViews>
  <sheetFormatPr defaultRowHeight="15" x14ac:dyDescent="0.25"/>
  <cols>
    <col min="1" max="1" width="35.5703125" customWidth="1"/>
    <col min="2" max="2" width="5.85546875" customWidth="1"/>
    <col min="3" max="3" width="9.42578125" customWidth="1"/>
    <col min="4" max="4" width="7.28515625" customWidth="1"/>
    <col min="5" max="5" width="9.42578125" style="573" customWidth="1"/>
    <col min="6" max="6" width="7.28515625" style="573" customWidth="1"/>
    <col min="7" max="7" width="9.42578125" style="573" customWidth="1"/>
    <col min="8" max="8" width="7.28515625" style="573" customWidth="1"/>
    <col min="9" max="9" width="9.85546875" style="637" customWidth="1"/>
    <col min="10" max="10" width="7.28515625" style="637" customWidth="1"/>
    <col min="11" max="11" width="9.28515625" customWidth="1"/>
    <col min="12" max="12" width="7.140625" customWidth="1"/>
    <col min="13" max="13" width="9.85546875" customWidth="1"/>
    <col min="14" max="14" width="8.140625" customWidth="1"/>
    <col min="15" max="15" width="9.85546875" customWidth="1"/>
    <col min="16" max="16" width="8.140625" customWidth="1"/>
    <col min="17" max="17" width="10.28515625" customWidth="1"/>
    <col min="18" max="18" width="6.7109375" customWidth="1"/>
    <col min="19" max="19" width="10.42578125" customWidth="1"/>
    <col min="20" max="20" width="5.85546875" customWidth="1"/>
    <col min="22" max="22" width="12.5703125" bestFit="1" customWidth="1"/>
  </cols>
  <sheetData>
    <row r="1" spans="1:31" ht="17.25" customHeight="1" x14ac:dyDescent="0.25">
      <c r="A1" s="534"/>
      <c r="B1" s="534"/>
      <c r="C1" s="534"/>
      <c r="D1" s="534"/>
      <c r="E1" s="534"/>
      <c r="F1" s="534"/>
      <c r="G1" s="534"/>
      <c r="H1" s="534"/>
      <c r="I1" s="534"/>
      <c r="J1" s="534"/>
      <c r="K1" s="534"/>
      <c r="L1" s="534"/>
      <c r="M1" s="534"/>
      <c r="N1" s="534"/>
      <c r="O1" s="534"/>
      <c r="P1" s="534"/>
      <c r="Q1" s="534"/>
      <c r="R1" s="534"/>
      <c r="S1" s="534" t="s">
        <v>531</v>
      </c>
      <c r="T1" s="534"/>
    </row>
    <row r="2" spans="1:31" ht="15" customHeight="1" x14ac:dyDescent="0.25">
      <c r="A2" s="735" t="s">
        <v>304</v>
      </c>
      <c r="B2" s="735"/>
      <c r="C2" s="735"/>
      <c r="D2" s="735"/>
      <c r="E2" s="735"/>
      <c r="F2" s="735"/>
      <c r="G2" s="735"/>
      <c r="H2" s="735"/>
      <c r="I2" s="735"/>
      <c r="J2" s="735"/>
      <c r="K2" s="735"/>
      <c r="L2" s="735"/>
      <c r="M2" s="735"/>
      <c r="N2" s="735"/>
      <c r="O2" s="735"/>
      <c r="P2" s="735"/>
      <c r="Q2" s="735"/>
      <c r="R2" s="735"/>
      <c r="S2" s="735"/>
      <c r="T2" s="735"/>
    </row>
    <row r="3" spans="1:31" ht="15" customHeight="1" x14ac:dyDescent="0.25">
      <c r="A3" s="730"/>
      <c r="B3" s="730"/>
      <c r="C3" s="730"/>
      <c r="D3" s="730"/>
      <c r="E3" s="730"/>
      <c r="F3" s="730"/>
      <c r="G3" s="730"/>
      <c r="H3" s="730"/>
      <c r="I3" s="730"/>
      <c r="J3" s="730"/>
      <c r="K3" s="730"/>
      <c r="L3" s="730"/>
      <c r="M3" s="730"/>
      <c r="N3" s="730"/>
      <c r="O3" s="730"/>
      <c r="P3" s="730"/>
      <c r="Q3" s="730"/>
      <c r="R3" s="730"/>
      <c r="S3" s="730"/>
      <c r="T3" s="730"/>
      <c r="U3" s="730"/>
      <c r="V3" s="730"/>
      <c r="W3" s="730"/>
      <c r="X3" s="730"/>
      <c r="Y3" s="730"/>
      <c r="Z3" s="730"/>
      <c r="AA3" s="730"/>
      <c r="AB3" s="730"/>
      <c r="AC3" s="730"/>
      <c r="AD3" s="730"/>
      <c r="AE3" s="730"/>
    </row>
    <row r="4" spans="1:31" ht="13.5" customHeight="1" x14ac:dyDescent="0.25">
      <c r="A4" s="734" t="s">
        <v>305</v>
      </c>
      <c r="B4" s="734" t="s">
        <v>306</v>
      </c>
      <c r="C4" s="731">
        <v>2023</v>
      </c>
      <c r="D4" s="732"/>
      <c r="E4" s="738">
        <v>2024</v>
      </c>
      <c r="F4" s="739"/>
      <c r="G4" s="738">
        <v>2025</v>
      </c>
      <c r="H4" s="739"/>
      <c r="I4" s="731">
        <v>2025</v>
      </c>
      <c r="J4" s="732"/>
      <c r="K4" s="737">
        <v>2026</v>
      </c>
      <c r="L4" s="737"/>
      <c r="M4" s="734" t="s">
        <v>553</v>
      </c>
      <c r="N4" s="734"/>
      <c r="O4" s="734" t="s">
        <v>619</v>
      </c>
      <c r="P4" s="734"/>
      <c r="Q4" s="733">
        <v>2027</v>
      </c>
      <c r="R4" s="733"/>
      <c r="S4" s="733">
        <v>2028</v>
      </c>
      <c r="T4" s="733"/>
    </row>
    <row r="5" spans="1:31" ht="15" customHeight="1" x14ac:dyDescent="0.25">
      <c r="A5" s="734"/>
      <c r="B5" s="734"/>
      <c r="C5" s="736" t="s">
        <v>12</v>
      </c>
      <c r="D5" s="736"/>
      <c r="E5" s="736" t="s">
        <v>12</v>
      </c>
      <c r="F5" s="736"/>
      <c r="G5" s="736" t="s">
        <v>13</v>
      </c>
      <c r="H5" s="736"/>
      <c r="I5" s="733" t="s">
        <v>618</v>
      </c>
      <c r="J5" s="733"/>
      <c r="K5" s="737" t="s">
        <v>14</v>
      </c>
      <c r="L5" s="737"/>
      <c r="M5" s="734"/>
      <c r="N5" s="734"/>
      <c r="O5" s="734"/>
      <c r="P5" s="734"/>
      <c r="Q5" s="733" t="s">
        <v>15</v>
      </c>
      <c r="R5" s="733"/>
      <c r="S5" s="733" t="s">
        <v>15</v>
      </c>
      <c r="T5" s="733"/>
    </row>
    <row r="6" spans="1:31" ht="25.5" x14ac:dyDescent="0.25">
      <c r="A6" s="734"/>
      <c r="B6" s="734"/>
      <c r="C6" s="175" t="s">
        <v>268</v>
      </c>
      <c r="D6" s="174" t="s">
        <v>307</v>
      </c>
      <c r="E6" s="595" t="s">
        <v>268</v>
      </c>
      <c r="F6" s="174" t="s">
        <v>307</v>
      </c>
      <c r="G6" s="595" t="s">
        <v>268</v>
      </c>
      <c r="H6" s="174" t="s">
        <v>307</v>
      </c>
      <c r="I6" s="175" t="s">
        <v>268</v>
      </c>
      <c r="J6" s="512" t="s">
        <v>307</v>
      </c>
      <c r="K6" s="175" t="s">
        <v>268</v>
      </c>
      <c r="L6" s="512" t="s">
        <v>307</v>
      </c>
      <c r="M6" s="175" t="s">
        <v>268</v>
      </c>
      <c r="N6" s="512" t="s">
        <v>308</v>
      </c>
      <c r="O6" s="175" t="s">
        <v>268</v>
      </c>
      <c r="P6" s="512" t="s">
        <v>308</v>
      </c>
      <c r="Q6" s="175" t="s">
        <v>268</v>
      </c>
      <c r="R6" s="512" t="s">
        <v>307</v>
      </c>
      <c r="S6" s="175" t="s">
        <v>268</v>
      </c>
      <c r="T6" s="512" t="s">
        <v>307</v>
      </c>
    </row>
    <row r="7" spans="1:31" s="533" customFormat="1" ht="6" customHeight="1" x14ac:dyDescent="0.15">
      <c r="A7" s="530">
        <v>1</v>
      </c>
      <c r="B7" s="530">
        <v>2</v>
      </c>
      <c r="C7" s="531">
        <v>3</v>
      </c>
      <c r="D7" s="532">
        <v>4</v>
      </c>
      <c r="E7" s="596">
        <v>5</v>
      </c>
      <c r="F7" s="532">
        <v>6</v>
      </c>
      <c r="G7" s="596">
        <v>7</v>
      </c>
      <c r="H7" s="532">
        <v>8</v>
      </c>
      <c r="I7" s="530">
        <v>9</v>
      </c>
      <c r="J7" s="530">
        <v>10</v>
      </c>
      <c r="K7" s="531">
        <v>11</v>
      </c>
      <c r="L7" s="530">
        <v>12</v>
      </c>
      <c r="M7" s="531" t="s">
        <v>633</v>
      </c>
      <c r="N7" s="530" t="s">
        <v>634</v>
      </c>
      <c r="O7" s="530" t="s">
        <v>635</v>
      </c>
      <c r="P7" s="530">
        <v>16</v>
      </c>
      <c r="Q7" s="531">
        <v>17</v>
      </c>
      <c r="R7" s="530">
        <v>18</v>
      </c>
      <c r="S7" s="531">
        <v>19</v>
      </c>
      <c r="T7" s="530">
        <v>20</v>
      </c>
    </row>
    <row r="8" spans="1:31" x14ac:dyDescent="0.25">
      <c r="A8" s="176" t="s">
        <v>309</v>
      </c>
      <c r="B8" s="177" t="s">
        <v>310</v>
      </c>
      <c r="C8" s="179">
        <f>C9+C13+C15+C21</f>
        <v>14570567.800000001</v>
      </c>
      <c r="D8" s="178">
        <v>1</v>
      </c>
      <c r="E8" s="179">
        <f>E9+E13+E15+E21</f>
        <v>15928764.199999999</v>
      </c>
      <c r="F8" s="598">
        <v>1</v>
      </c>
      <c r="G8" s="179">
        <f>G9+G15+G21</f>
        <v>17391470.699999999</v>
      </c>
      <c r="H8" s="598">
        <v>1</v>
      </c>
      <c r="I8" s="515">
        <f>I9+I15+I21</f>
        <v>17590985</v>
      </c>
      <c r="J8" s="178">
        <v>1</v>
      </c>
      <c r="K8" s="515">
        <f>K9+K15+K21</f>
        <v>18977275.800000001</v>
      </c>
      <c r="L8" s="178">
        <v>1</v>
      </c>
      <c r="M8" s="515">
        <f>SUM(K8-G8)</f>
        <v>1585805.1000000015</v>
      </c>
      <c r="N8" s="178">
        <f>K8/G8</f>
        <v>1.0911829210625643</v>
      </c>
      <c r="O8" s="633">
        <f>K8-I8</f>
        <v>1386290.8000000007</v>
      </c>
      <c r="P8" s="634">
        <f>K8/I8</f>
        <v>1.0788068888694977</v>
      </c>
      <c r="Q8" s="515">
        <f>Q9+Q15+Q21</f>
        <v>20361332.300000001</v>
      </c>
      <c r="R8" s="178">
        <v>1</v>
      </c>
      <c r="S8" s="515">
        <f>S9+S15+S21</f>
        <v>21797455.5</v>
      </c>
      <c r="T8" s="178">
        <f>T9+T15+T21</f>
        <v>1</v>
      </c>
      <c r="U8" s="452"/>
    </row>
    <row r="9" spans="1:31" ht="22.5" x14ac:dyDescent="0.25">
      <c r="A9" s="180" t="s">
        <v>311</v>
      </c>
      <c r="B9" s="181" t="s">
        <v>421</v>
      </c>
      <c r="C9" s="184">
        <f>C11+C12</f>
        <v>7498242.8000000007</v>
      </c>
      <c r="D9" s="185">
        <f>D11+D12</f>
        <v>0.51461568985664374</v>
      </c>
      <c r="E9" s="184">
        <f>E11+E12</f>
        <v>8685017.3000000007</v>
      </c>
      <c r="F9" s="185">
        <f>E9/E8</f>
        <v>0.54524112422983828</v>
      </c>
      <c r="G9" s="184">
        <f t="shared" ref="G9:I9" si="0">G11+G12</f>
        <v>9822000</v>
      </c>
      <c r="H9" s="185">
        <f>H11+H12</f>
        <v>0.56530682171692359</v>
      </c>
      <c r="I9" s="182">
        <f t="shared" si="0"/>
        <v>9999350</v>
      </c>
      <c r="J9" s="183">
        <f>J11+J12</f>
        <v>0.56843604835090245</v>
      </c>
      <c r="K9" s="182">
        <f t="shared" ref="K9" si="1">K11+K12</f>
        <v>10804830</v>
      </c>
      <c r="L9" s="183">
        <f>K9/K8</f>
        <v>0.56935621918926849</v>
      </c>
      <c r="M9" s="182">
        <f>SUM(K9-G9)</f>
        <v>982830</v>
      </c>
      <c r="N9" s="183">
        <f>K9/G9</f>
        <v>1.1000641417226633</v>
      </c>
      <c r="O9" s="635">
        <f t="shared" ref="O9:O40" si="2">K9-I9</f>
        <v>805480</v>
      </c>
      <c r="P9" s="636">
        <f>K9/I9</f>
        <v>1.0805532359603374</v>
      </c>
      <c r="Q9" s="182">
        <f t="shared" ref="Q9:S9" si="3">Q11+Q12</f>
        <v>11800323</v>
      </c>
      <c r="R9" s="183">
        <f>Q9/Q8</f>
        <v>0.57954572059118148</v>
      </c>
      <c r="S9" s="182">
        <f t="shared" si="3"/>
        <v>12793279</v>
      </c>
      <c r="T9" s="183">
        <f>S9/S8</f>
        <v>0.58691616551298842</v>
      </c>
      <c r="V9" s="334"/>
    </row>
    <row r="10" spans="1:31" ht="11.25" customHeight="1" x14ac:dyDescent="0.25">
      <c r="A10" s="186" t="s">
        <v>312</v>
      </c>
      <c r="B10" s="177"/>
      <c r="C10" s="184"/>
      <c r="D10" s="185"/>
      <c r="E10" s="184"/>
      <c r="F10" s="599"/>
      <c r="G10" s="184"/>
      <c r="H10" s="597"/>
      <c r="I10" s="350"/>
      <c r="J10" s="350"/>
      <c r="K10" s="516"/>
      <c r="L10" s="517"/>
      <c r="M10" s="183"/>
      <c r="N10" s="183"/>
      <c r="O10" s="635"/>
      <c r="P10" s="636"/>
      <c r="Q10" s="182"/>
      <c r="R10" s="350"/>
      <c r="S10" s="182"/>
      <c r="T10" s="350"/>
    </row>
    <row r="11" spans="1:31" ht="36" customHeight="1" x14ac:dyDescent="0.25">
      <c r="A11" s="187" t="s">
        <v>621</v>
      </c>
      <c r="B11" s="188" t="s">
        <v>313</v>
      </c>
      <c r="C11" s="184">
        <v>7297849.9000000004</v>
      </c>
      <c r="D11" s="185">
        <f>C11/C8</f>
        <v>0.50086242349457377</v>
      </c>
      <c r="E11" s="184">
        <v>8390393.4000000004</v>
      </c>
      <c r="F11" s="185">
        <f>E11/E8</f>
        <v>0.52674478036406625</v>
      </c>
      <c r="G11" s="184">
        <v>9590574.8000000007</v>
      </c>
      <c r="H11" s="185">
        <v>0.55200000000000005</v>
      </c>
      <c r="I11" s="182">
        <v>9646500</v>
      </c>
      <c r="J11" s="183">
        <f>I11/I8</f>
        <v>0.54837747857780561</v>
      </c>
      <c r="K11" s="182">
        <v>10419895</v>
      </c>
      <c r="L11" s="183">
        <f>K11/K8</f>
        <v>0.54907222247357546</v>
      </c>
      <c r="M11" s="182">
        <f>SUM(K11-G11)</f>
        <v>829320.19999999925</v>
      </c>
      <c r="N11" s="183">
        <f>K11/G11</f>
        <v>1.0864724187334422</v>
      </c>
      <c r="O11" s="635">
        <f t="shared" si="2"/>
        <v>773395</v>
      </c>
      <c r="P11" s="636">
        <f t="shared" ref="P11:P39" si="4">K11/I11</f>
        <v>1.0801736381070854</v>
      </c>
      <c r="Q11" s="182">
        <v>11415388</v>
      </c>
      <c r="R11" s="183">
        <f>Q11/Q8</f>
        <v>0.56064052350837568</v>
      </c>
      <c r="S11" s="182">
        <v>12408344</v>
      </c>
      <c r="T11" s="183">
        <f>S11/S8</f>
        <v>0.56925653547039012</v>
      </c>
      <c r="U11" s="334"/>
      <c r="V11" s="198"/>
    </row>
    <row r="12" spans="1:31" ht="39" customHeight="1" x14ac:dyDescent="0.25">
      <c r="A12" s="187" t="s">
        <v>314</v>
      </c>
      <c r="B12" s="188" t="s">
        <v>315</v>
      </c>
      <c r="C12" s="184">
        <v>200392.9</v>
      </c>
      <c r="D12" s="185">
        <f>C12/C8</f>
        <v>1.375326636206998E-2</v>
      </c>
      <c r="E12" s="184">
        <v>294623.90000000002</v>
      </c>
      <c r="F12" s="185">
        <f>E12/E8</f>
        <v>1.8496343865772088E-2</v>
      </c>
      <c r="G12" s="184">
        <v>231425.2</v>
      </c>
      <c r="H12" s="185">
        <f>G12/G8</f>
        <v>1.3306821716923574E-2</v>
      </c>
      <c r="I12" s="182">
        <v>352850</v>
      </c>
      <c r="J12" s="183">
        <f>I12/I8</f>
        <v>2.0058569773096845E-2</v>
      </c>
      <c r="K12" s="182">
        <v>384935</v>
      </c>
      <c r="L12" s="183">
        <f>K12/K8</f>
        <v>2.0283996715692986E-2</v>
      </c>
      <c r="M12" s="182">
        <f>SUM(K12-G12)</f>
        <v>153509.79999999999</v>
      </c>
      <c r="N12" s="183">
        <f>K12/G12</f>
        <v>1.663323613850177</v>
      </c>
      <c r="O12" s="635">
        <f t="shared" si="2"/>
        <v>32085</v>
      </c>
      <c r="P12" s="636">
        <f t="shared" si="4"/>
        <v>1.0909309905058806</v>
      </c>
      <c r="Q12" s="182">
        <v>384935</v>
      </c>
      <c r="R12" s="183">
        <f>Q12/Q8</f>
        <v>1.8905197082805823E-2</v>
      </c>
      <c r="S12" s="182">
        <v>384935</v>
      </c>
      <c r="T12" s="183">
        <f>S12/S8</f>
        <v>1.765963004259832E-2</v>
      </c>
    </row>
    <row r="13" spans="1:31" hidden="1" x14ac:dyDescent="0.25">
      <c r="A13" s="349" t="s">
        <v>519</v>
      </c>
      <c r="B13" s="181" t="s">
        <v>520</v>
      </c>
      <c r="C13" s="184">
        <f t="shared" ref="C13:J13" si="5">C14</f>
        <v>0</v>
      </c>
      <c r="D13" s="185">
        <f t="shared" si="5"/>
        <v>0</v>
      </c>
      <c r="E13" s="184">
        <f t="shared" si="5"/>
        <v>0</v>
      </c>
      <c r="F13" s="185">
        <f t="shared" si="5"/>
        <v>0</v>
      </c>
      <c r="G13" s="184">
        <f t="shared" si="5"/>
        <v>0</v>
      </c>
      <c r="H13" s="185">
        <f t="shared" si="5"/>
        <v>0</v>
      </c>
      <c r="I13" s="182">
        <f t="shared" si="5"/>
        <v>0</v>
      </c>
      <c r="J13" s="183">
        <f t="shared" si="5"/>
        <v>0</v>
      </c>
      <c r="K13" s="184"/>
      <c r="L13" s="183"/>
      <c r="M13" s="182"/>
      <c r="N13" s="183"/>
      <c r="O13" s="635"/>
      <c r="P13" s="636" t="e">
        <f t="shared" si="4"/>
        <v>#DIV/0!</v>
      </c>
      <c r="Q13" s="184"/>
      <c r="R13" s="183"/>
      <c r="S13" s="184"/>
      <c r="T13" s="183"/>
    </row>
    <row r="14" spans="1:31" ht="22.5" hidden="1" x14ac:dyDescent="0.25">
      <c r="A14" s="187" t="s">
        <v>522</v>
      </c>
      <c r="B14" s="188" t="s">
        <v>521</v>
      </c>
      <c r="C14" s="184">
        <v>0</v>
      </c>
      <c r="D14" s="185">
        <v>0</v>
      </c>
      <c r="E14" s="184">
        <v>0</v>
      </c>
      <c r="F14" s="185">
        <f>E14/E8</f>
        <v>0</v>
      </c>
      <c r="G14" s="184">
        <v>0</v>
      </c>
      <c r="H14" s="185">
        <f>G14/G8</f>
        <v>0</v>
      </c>
      <c r="I14" s="182">
        <v>0</v>
      </c>
      <c r="J14" s="183">
        <f>I14/I8</f>
        <v>0</v>
      </c>
      <c r="K14" s="184"/>
      <c r="L14" s="183"/>
      <c r="M14" s="182"/>
      <c r="N14" s="183"/>
      <c r="O14" s="635"/>
      <c r="P14" s="636" t="e">
        <f t="shared" si="4"/>
        <v>#DIV/0!</v>
      </c>
      <c r="Q14" s="184"/>
      <c r="R14" s="183"/>
      <c r="S14" s="184"/>
      <c r="T14" s="183"/>
    </row>
    <row r="15" spans="1:31" ht="13.5" customHeight="1" x14ac:dyDescent="0.25">
      <c r="A15" s="349" t="s">
        <v>622</v>
      </c>
      <c r="B15" s="181" t="s">
        <v>316</v>
      </c>
      <c r="C15" s="184">
        <f>C17+C18+C19+C20</f>
        <v>208443.5</v>
      </c>
      <c r="D15" s="185">
        <f>C15/C8</f>
        <v>1.4305791157980816E-2</v>
      </c>
      <c r="E15" s="184">
        <f>E17+E18+E19+E20</f>
        <v>244344.5</v>
      </c>
      <c r="F15" s="185">
        <f>E15/E8</f>
        <v>1.5339827806604107E-2</v>
      </c>
      <c r="G15" s="184">
        <f>G17+G18+G19+G20</f>
        <v>241336.3</v>
      </c>
      <c r="H15" s="185">
        <f>G15/G8</f>
        <v>1.387670451585213E-2</v>
      </c>
      <c r="I15" s="182">
        <f>I17+I18+I19+I20</f>
        <v>263500.59999999998</v>
      </c>
      <c r="J15" s="183">
        <f>I15/I8</f>
        <v>1.4979297634555426E-2</v>
      </c>
      <c r="K15" s="182">
        <f>K17+K18+K20+K19</f>
        <v>285570</v>
      </c>
      <c r="L15" s="183">
        <f>K15/K8</f>
        <v>1.5047997563485902E-2</v>
      </c>
      <c r="M15" s="182">
        <f>SUM(K15-G15)</f>
        <v>44233.700000000012</v>
      </c>
      <c r="N15" s="183">
        <f>K15/G15</f>
        <v>1.1832865590464428</v>
      </c>
      <c r="O15" s="635">
        <f t="shared" si="2"/>
        <v>22069.400000000023</v>
      </c>
      <c r="P15" s="636">
        <f t="shared" si="4"/>
        <v>1.0837546479970066</v>
      </c>
      <c r="Q15" s="182">
        <f>Q17+Q18+Q20</f>
        <v>303877</v>
      </c>
      <c r="R15" s="183">
        <f>Q15/Q8-0.1%</f>
        <v>1.3924219865514398E-2</v>
      </c>
      <c r="S15" s="182">
        <f>S17+S18+S20</f>
        <v>331921</v>
      </c>
      <c r="T15" s="183">
        <f>S15/S8</f>
        <v>1.5227511302867439E-2</v>
      </c>
    </row>
    <row r="16" spans="1:31" ht="11.25" customHeight="1" x14ac:dyDescent="0.25">
      <c r="A16" s="186" t="s">
        <v>533</v>
      </c>
      <c r="B16" s="188"/>
      <c r="C16" s="184"/>
      <c r="D16" s="183"/>
      <c r="E16" s="184"/>
      <c r="F16" s="185"/>
      <c r="G16" s="184"/>
      <c r="H16" s="185"/>
      <c r="I16" s="183"/>
      <c r="J16" s="183"/>
      <c r="K16" s="182"/>
      <c r="L16" s="183"/>
      <c r="M16" s="182"/>
      <c r="N16" s="183"/>
      <c r="O16" s="635"/>
      <c r="P16" s="636"/>
      <c r="Q16" s="182"/>
      <c r="R16" s="183"/>
      <c r="S16" s="182"/>
      <c r="T16" s="183"/>
    </row>
    <row r="17" spans="1:20" x14ac:dyDescent="0.25">
      <c r="A17" s="399" t="s">
        <v>623</v>
      </c>
      <c r="B17" s="188" t="s">
        <v>498</v>
      </c>
      <c r="C17" s="184">
        <v>18008.2</v>
      </c>
      <c r="D17" s="350">
        <f>C17/C8</f>
        <v>1.2359298722730626E-3</v>
      </c>
      <c r="E17" s="184">
        <v>12147.7</v>
      </c>
      <c r="F17" s="597">
        <f>E17/E8</f>
        <v>7.6262664494713289E-4</v>
      </c>
      <c r="G17" s="184">
        <v>14491.5</v>
      </c>
      <c r="H17" s="597">
        <f>G17/G8</f>
        <v>8.3325327972406612E-4</v>
      </c>
      <c r="I17" s="182">
        <v>14491.5</v>
      </c>
      <c r="J17" s="350">
        <f>I17/I8</f>
        <v>8.2380264663974186E-4</v>
      </c>
      <c r="K17" s="182">
        <v>12148</v>
      </c>
      <c r="L17" s="350">
        <f>K17/K8</f>
        <v>6.4013402808847826E-4</v>
      </c>
      <c r="M17" s="182">
        <f t="shared" ref="M17:M20" si="6">SUM(K17-G17)</f>
        <v>-2343.5</v>
      </c>
      <c r="N17" s="183">
        <f t="shared" ref="N17:N20" si="7">K17/G17</f>
        <v>0.8382845116102543</v>
      </c>
      <c r="O17" s="635">
        <f t="shared" si="2"/>
        <v>-2343.5</v>
      </c>
      <c r="P17" s="636">
        <f t="shared" si="4"/>
        <v>0.8382845116102543</v>
      </c>
      <c r="Q17" s="182">
        <v>12148</v>
      </c>
      <c r="R17" s="183">
        <f>Q17/Q8</f>
        <v>5.9662107670626241E-4</v>
      </c>
      <c r="S17" s="182">
        <v>12148</v>
      </c>
      <c r="T17" s="183">
        <f>S17/S8</f>
        <v>5.5731275606916595E-4</v>
      </c>
    </row>
    <row r="18" spans="1:20" ht="12.75" customHeight="1" x14ac:dyDescent="0.25">
      <c r="A18" s="399" t="s">
        <v>624</v>
      </c>
      <c r="B18" s="188" t="s">
        <v>422</v>
      </c>
      <c r="C18" s="184">
        <v>761.6</v>
      </c>
      <c r="D18" s="350">
        <f>C18/C8</f>
        <v>5.2269754374294183E-5</v>
      </c>
      <c r="E18" s="184">
        <v>300.5</v>
      </c>
      <c r="F18" s="597">
        <f>E18/E8</f>
        <v>1.886524254028445E-5</v>
      </c>
      <c r="G18" s="184">
        <v>177</v>
      </c>
      <c r="H18" s="597">
        <f>G18/G8</f>
        <v>1.0177402650599297E-5</v>
      </c>
      <c r="I18" s="182">
        <v>177</v>
      </c>
      <c r="J18" s="350">
        <f>I18/I8</f>
        <v>1.0061972083996433E-5</v>
      </c>
      <c r="K18" s="182">
        <v>205</v>
      </c>
      <c r="L18" s="350">
        <f>K18/K8</f>
        <v>1.0802393460498687E-5</v>
      </c>
      <c r="M18" s="182">
        <f t="shared" si="6"/>
        <v>28</v>
      </c>
      <c r="N18" s="183">
        <f t="shared" si="7"/>
        <v>1.1581920903954803</v>
      </c>
      <c r="O18" s="635">
        <f t="shared" si="2"/>
        <v>28</v>
      </c>
      <c r="P18" s="636">
        <f t="shared" si="4"/>
        <v>1.1581920903954803</v>
      </c>
      <c r="Q18" s="182">
        <v>205</v>
      </c>
      <c r="R18" s="183">
        <f>Q18/Q8</f>
        <v>1.0068103451167584E-5</v>
      </c>
      <c r="S18" s="182">
        <v>205</v>
      </c>
      <c r="T18" s="183">
        <f>S18/S8</f>
        <v>9.4047674509531632E-6</v>
      </c>
    </row>
    <row r="19" spans="1:20" ht="12.75" customHeight="1" x14ac:dyDescent="0.25">
      <c r="A19" s="399" t="s">
        <v>625</v>
      </c>
      <c r="B19" s="188" t="s">
        <v>505</v>
      </c>
      <c r="C19" s="184">
        <v>23750.2</v>
      </c>
      <c r="D19" s="350">
        <f>C19/C8</f>
        <v>1.6300119752368195E-3</v>
      </c>
      <c r="E19" s="184">
        <v>36636.300000000003</v>
      </c>
      <c r="F19" s="597">
        <f>E19/E8</f>
        <v>2.3000089360353522E-3</v>
      </c>
      <c r="G19" s="184">
        <v>10636.3</v>
      </c>
      <c r="H19" s="597">
        <f>G19/G8</f>
        <v>6.1158140007101292E-4</v>
      </c>
      <c r="I19" s="182">
        <v>25358</v>
      </c>
      <c r="J19" s="350">
        <f>I19/I8</f>
        <v>1.4415338311072404E-3</v>
      </c>
      <c r="K19" s="182">
        <v>9402</v>
      </c>
      <c r="L19" s="350">
        <f>K19/K8</f>
        <v>4.9543465032004217E-4</v>
      </c>
      <c r="M19" s="182">
        <f t="shared" si="6"/>
        <v>-1234.2999999999993</v>
      </c>
      <c r="N19" s="183">
        <f t="shared" si="7"/>
        <v>0.8839540065624325</v>
      </c>
      <c r="O19" s="635">
        <f t="shared" si="2"/>
        <v>-15956</v>
      </c>
      <c r="P19" s="636">
        <f t="shared" si="4"/>
        <v>0.37077056550201121</v>
      </c>
      <c r="Q19" s="182">
        <v>0</v>
      </c>
      <c r="R19" s="183"/>
      <c r="S19" s="182">
        <v>0</v>
      </c>
      <c r="T19" s="183"/>
    </row>
    <row r="20" spans="1:20" ht="12.75" customHeight="1" x14ac:dyDescent="0.25">
      <c r="A20" s="399" t="s">
        <v>626</v>
      </c>
      <c r="B20" s="188" t="s">
        <v>499</v>
      </c>
      <c r="C20" s="184">
        <v>165923.5</v>
      </c>
      <c r="D20" s="350">
        <f>C20/C8</f>
        <v>1.1387579556096639E-2</v>
      </c>
      <c r="E20" s="184">
        <v>195260</v>
      </c>
      <c r="F20" s="597">
        <f>E20/E8</f>
        <v>1.2258326983081337E-2</v>
      </c>
      <c r="G20" s="184">
        <v>216031.5</v>
      </c>
      <c r="H20" s="597">
        <f>G20/G8</f>
        <v>1.2421692433406451E-2</v>
      </c>
      <c r="I20" s="182">
        <v>223474.1</v>
      </c>
      <c r="J20" s="350">
        <f>I20/I8</f>
        <v>1.2703899184724449E-2</v>
      </c>
      <c r="K20" s="182">
        <v>263815</v>
      </c>
      <c r="L20" s="183">
        <f>K20/K8</f>
        <v>1.3901626491616883E-2</v>
      </c>
      <c r="M20" s="182">
        <f t="shared" si="6"/>
        <v>47783.5</v>
      </c>
      <c r="N20" s="183">
        <f t="shared" si="7"/>
        <v>1.2211876508749882</v>
      </c>
      <c r="O20" s="635">
        <f t="shared" si="2"/>
        <v>40340.899999999994</v>
      </c>
      <c r="P20" s="636">
        <f t="shared" si="4"/>
        <v>1.180517115853694</v>
      </c>
      <c r="Q20" s="182">
        <v>291524</v>
      </c>
      <c r="R20" s="183">
        <f>Q20/Q8</f>
        <v>1.4317530685356969E-2</v>
      </c>
      <c r="S20" s="182">
        <v>319568</v>
      </c>
      <c r="T20" s="183">
        <f>S20/S8</f>
        <v>1.4660793779347319E-2</v>
      </c>
    </row>
    <row r="21" spans="1:20" ht="27" customHeight="1" x14ac:dyDescent="0.25">
      <c r="A21" s="189" t="s">
        <v>627</v>
      </c>
      <c r="B21" s="181" t="s">
        <v>400</v>
      </c>
      <c r="C21" s="594">
        <f>C23+C24+C25+C26+C27</f>
        <v>6863881.4999999991</v>
      </c>
      <c r="D21" s="454">
        <f>D23+D24+D25+D26</f>
        <v>0.46996080001769042</v>
      </c>
      <c r="E21" s="594">
        <f>E23+E24+E25+E26+E27</f>
        <v>6999402.3999999994</v>
      </c>
      <c r="F21" s="454">
        <f>E21/E8</f>
        <v>0.43941904796355763</v>
      </c>
      <c r="G21" s="594">
        <f t="shared" ref="G21:I21" si="8">G23+G24+G25+G26</f>
        <v>7328134.3999999994</v>
      </c>
      <c r="H21" s="454">
        <f>G21/G8</f>
        <v>0.42136369755089198</v>
      </c>
      <c r="I21" s="351">
        <f t="shared" si="8"/>
        <v>7328134.3999999994</v>
      </c>
      <c r="J21" s="333">
        <f>I21/I8</f>
        <v>0.41658465401454209</v>
      </c>
      <c r="K21" s="351">
        <f t="shared" ref="K21" si="9">K23+K24+K25+K26</f>
        <v>7886875.8000000007</v>
      </c>
      <c r="L21" s="333">
        <f>K21/K8</f>
        <v>0.41559578324724566</v>
      </c>
      <c r="M21" s="351">
        <f>SUM(K21-G21)</f>
        <v>558741.4000000013</v>
      </c>
      <c r="N21" s="333">
        <f>K21/G21</f>
        <v>1.0762460633909774</v>
      </c>
      <c r="O21" s="635">
        <f t="shared" si="2"/>
        <v>558741.4000000013</v>
      </c>
      <c r="P21" s="636">
        <f t="shared" si="4"/>
        <v>1.0762460633909774</v>
      </c>
      <c r="Q21" s="351">
        <f t="shared" ref="Q21:S21" si="10">Q23+Q24+Q25+Q26</f>
        <v>8257132.2999999998</v>
      </c>
      <c r="R21" s="333">
        <f>Q21/Q8</f>
        <v>0.40553005954330401</v>
      </c>
      <c r="S21" s="351">
        <f t="shared" si="10"/>
        <v>8672255.5</v>
      </c>
      <c r="T21" s="333">
        <f>S21/S8</f>
        <v>0.39785632318414416</v>
      </c>
    </row>
    <row r="22" spans="1:20" ht="10.5" customHeight="1" x14ac:dyDescent="0.25">
      <c r="A22" s="186" t="s">
        <v>312</v>
      </c>
      <c r="B22" s="188"/>
      <c r="C22" s="184"/>
      <c r="D22" s="185"/>
      <c r="E22" s="184"/>
      <c r="F22" s="185"/>
      <c r="G22" s="184"/>
      <c r="H22" s="597"/>
      <c r="I22" s="350"/>
      <c r="J22" s="350"/>
      <c r="K22" s="182"/>
      <c r="L22" s="517"/>
      <c r="M22" s="182"/>
      <c r="N22" s="183"/>
      <c r="O22" s="635"/>
      <c r="P22" s="636"/>
      <c r="Q22" s="182"/>
      <c r="R22" s="183"/>
      <c r="S22" s="182"/>
      <c r="T22" s="350"/>
    </row>
    <row r="23" spans="1:20" ht="30" customHeight="1" x14ac:dyDescent="0.25">
      <c r="A23" s="187" t="s">
        <v>628</v>
      </c>
      <c r="B23" s="188" t="s">
        <v>317</v>
      </c>
      <c r="C23" s="184">
        <v>6696777.5999999996</v>
      </c>
      <c r="D23" s="185">
        <f>C23/C8</f>
        <v>0.45960992680051899</v>
      </c>
      <c r="E23" s="184">
        <v>6848584.2999999998</v>
      </c>
      <c r="F23" s="185">
        <f>E23/E8</f>
        <v>0.42995076165419038</v>
      </c>
      <c r="G23" s="184">
        <v>7177316.2999999998</v>
      </c>
      <c r="H23" s="185">
        <f>G23/G8</f>
        <v>0.41269173975033635</v>
      </c>
      <c r="I23" s="182">
        <v>7177316.2999999998</v>
      </c>
      <c r="J23" s="183">
        <f>I23/I8</f>
        <v>0.40801105225204842</v>
      </c>
      <c r="K23" s="182">
        <v>7701260.4000000004</v>
      </c>
      <c r="L23" s="183">
        <f>K23/K8</f>
        <v>0.40581485357345126</v>
      </c>
      <c r="M23" s="182">
        <f>SUM(K23-G23)</f>
        <v>523944.10000000056</v>
      </c>
      <c r="N23" s="183">
        <f>K23/G23</f>
        <v>1.0730000014072112</v>
      </c>
      <c r="O23" s="635">
        <f t="shared" si="2"/>
        <v>523944.10000000056</v>
      </c>
      <c r="P23" s="636">
        <f t="shared" si="4"/>
        <v>1.0730000014072112</v>
      </c>
      <c r="Q23" s="182">
        <v>8063219.5999999996</v>
      </c>
      <c r="R23" s="183">
        <f>Q23/Q8</f>
        <v>0.39600648332820537</v>
      </c>
      <c r="S23" s="182">
        <v>8466380.5999999996</v>
      </c>
      <c r="T23" s="183">
        <f>S23/S8</f>
        <v>0.38841141802078688</v>
      </c>
    </row>
    <row r="24" spans="1:20" ht="37.5" customHeight="1" x14ac:dyDescent="0.25">
      <c r="A24" s="187" t="s">
        <v>629</v>
      </c>
      <c r="B24" s="188" t="s">
        <v>317</v>
      </c>
      <c r="C24" s="184">
        <v>170</v>
      </c>
      <c r="D24" s="185">
        <f>C24/C8</f>
        <v>1.1667355887119237E-5</v>
      </c>
      <c r="E24" s="184">
        <v>170</v>
      </c>
      <c r="F24" s="185">
        <f>E24/E8</f>
        <v>1.0672516578530305E-5</v>
      </c>
      <c r="G24" s="184">
        <v>170</v>
      </c>
      <c r="H24" s="185">
        <f>G24/G8</f>
        <v>9.7749065005755958E-6</v>
      </c>
      <c r="I24" s="182">
        <v>170</v>
      </c>
      <c r="J24" s="183">
        <f>I24/I8</f>
        <v>9.6640409846293435E-6</v>
      </c>
      <c r="K24" s="182">
        <v>170</v>
      </c>
      <c r="L24" s="183">
        <f>K24/K8</f>
        <v>8.9580823818769597E-6</v>
      </c>
      <c r="M24" s="182">
        <f>SUM(K24-G24)</f>
        <v>0</v>
      </c>
      <c r="N24" s="183">
        <f>K24/G24</f>
        <v>1</v>
      </c>
      <c r="O24" s="635">
        <f t="shared" si="2"/>
        <v>0</v>
      </c>
      <c r="P24" s="636">
        <f t="shared" si="4"/>
        <v>1</v>
      </c>
      <c r="Q24" s="182">
        <v>170</v>
      </c>
      <c r="R24" s="183">
        <f>Q24/Q8</f>
        <v>8.3491589595048261E-6</v>
      </c>
      <c r="S24" s="182">
        <v>170</v>
      </c>
      <c r="T24" s="183">
        <f>S24/S8</f>
        <v>7.7990754471318906E-6</v>
      </c>
    </row>
    <row r="25" spans="1:20" ht="24.75" customHeight="1" x14ac:dyDescent="0.25">
      <c r="A25" s="187" t="s">
        <v>630</v>
      </c>
      <c r="B25" s="188" t="s">
        <v>317</v>
      </c>
      <c r="C25" s="184">
        <v>150648.1</v>
      </c>
      <c r="D25" s="185">
        <f>C25/C8</f>
        <v>1.0339205861284281E-2</v>
      </c>
      <c r="E25" s="184">
        <v>150648.1</v>
      </c>
      <c r="F25" s="185">
        <f>E25/E8</f>
        <v>9.4576137927887723E-3</v>
      </c>
      <c r="G25" s="184">
        <v>150648.1</v>
      </c>
      <c r="H25" s="185">
        <f>G25/G8</f>
        <v>8.6621828940550739E-3</v>
      </c>
      <c r="I25" s="182">
        <v>150648.1</v>
      </c>
      <c r="J25" s="183">
        <f>I25/I8</f>
        <v>8.563937721509058E-3</v>
      </c>
      <c r="K25" s="182">
        <v>161645.4</v>
      </c>
      <c r="L25" s="183">
        <f>K25/K8</f>
        <v>8.5178400579497288E-3</v>
      </c>
      <c r="M25" s="182">
        <f>SUM(K25-G25)</f>
        <v>10997.299999999988</v>
      </c>
      <c r="N25" s="183">
        <f>K25/G25</f>
        <v>1.0729999249907565</v>
      </c>
      <c r="O25" s="635">
        <f t="shared" si="2"/>
        <v>10997.299999999988</v>
      </c>
      <c r="P25" s="636">
        <f t="shared" si="4"/>
        <v>1.0729999249907565</v>
      </c>
      <c r="Q25" s="182">
        <v>169242.7</v>
      </c>
      <c r="R25" s="183">
        <f>Q25/Q8</f>
        <v>8.3119659119752203E-3</v>
      </c>
      <c r="S25" s="182">
        <v>177704.9</v>
      </c>
      <c r="T25" s="183">
        <f>S25/S8</f>
        <v>8.152552484853106E-3</v>
      </c>
    </row>
    <row r="26" spans="1:20" ht="27" customHeight="1" x14ac:dyDescent="0.25">
      <c r="A26" s="187" t="s">
        <v>632</v>
      </c>
      <c r="B26" s="188" t="s">
        <v>317</v>
      </c>
      <c r="C26" s="184"/>
      <c r="D26" s="185"/>
      <c r="E26" s="184"/>
      <c r="F26" s="185"/>
      <c r="G26" s="184"/>
      <c r="H26" s="185"/>
      <c r="I26" s="183"/>
      <c r="J26" s="183"/>
      <c r="K26" s="182">
        <v>23800</v>
      </c>
      <c r="L26" s="183">
        <f>K26/K8</f>
        <v>1.2541315334627745E-3</v>
      </c>
      <c r="M26" s="182">
        <f>SUM(K26-G26)</f>
        <v>23800</v>
      </c>
      <c r="N26" s="183" t="e">
        <f>K26/G26</f>
        <v>#DIV/0!</v>
      </c>
      <c r="O26" s="635">
        <f t="shared" si="2"/>
        <v>23800</v>
      </c>
      <c r="P26" s="636" t="e">
        <f t="shared" si="4"/>
        <v>#DIV/0!</v>
      </c>
      <c r="Q26" s="182">
        <v>24500</v>
      </c>
      <c r="R26" s="183">
        <f>Q26/Q8</f>
        <v>1.2032611441639308E-3</v>
      </c>
      <c r="S26" s="182">
        <v>28000</v>
      </c>
      <c r="T26" s="183">
        <f>S26/S8</f>
        <v>1.2845536030570174E-3</v>
      </c>
    </row>
    <row r="27" spans="1:20" ht="25.5" customHeight="1" x14ac:dyDescent="0.25">
      <c r="A27" s="187" t="s">
        <v>631</v>
      </c>
      <c r="B27" s="188"/>
      <c r="C27" s="184">
        <v>16285.8</v>
      </c>
      <c r="D27" s="185">
        <f>C27/C9</f>
        <v>2.1719488731413174E-3</v>
      </c>
      <c r="E27" s="184"/>
      <c r="F27" s="185"/>
      <c r="G27" s="184"/>
      <c r="H27" s="185"/>
      <c r="I27" s="183"/>
      <c r="J27" s="183"/>
      <c r="K27" s="182"/>
      <c r="L27" s="183"/>
      <c r="M27" s="182"/>
      <c r="N27" s="183"/>
      <c r="O27" s="635"/>
      <c r="P27" s="636"/>
      <c r="Q27" s="182"/>
      <c r="R27" s="183"/>
      <c r="S27" s="182"/>
      <c r="T27" s="183"/>
    </row>
    <row r="28" spans="1:20" ht="15" customHeight="1" x14ac:dyDescent="0.25">
      <c r="A28" s="191" t="s">
        <v>319</v>
      </c>
      <c r="B28" s="177" t="s">
        <v>320</v>
      </c>
      <c r="C28" s="179">
        <f>C30+C35+C36+C37+C39</f>
        <v>13776134.800000001</v>
      </c>
      <c r="D28" s="178">
        <v>1</v>
      </c>
      <c r="E28" s="179">
        <f>E30+E35+E36+E37+E39</f>
        <v>15849887.200000001</v>
      </c>
      <c r="F28" s="598">
        <v>1</v>
      </c>
      <c r="G28" s="179">
        <f>G30+G35+G36+G37+G39</f>
        <v>17391470.699999999</v>
      </c>
      <c r="H28" s="598">
        <v>1</v>
      </c>
      <c r="I28" s="515">
        <f>I30+I35+I36+I37+I39</f>
        <v>17590985</v>
      </c>
      <c r="J28" s="178">
        <f>J30+J35+J36+J37+J39</f>
        <v>1</v>
      </c>
      <c r="K28" s="515">
        <f>K30+K35+K36+K37+K39</f>
        <v>19217484.799999997</v>
      </c>
      <c r="L28" s="178">
        <f>L30+L35+L36+L37+L39</f>
        <v>1</v>
      </c>
      <c r="M28" s="515">
        <f>SUM(K28-G28)</f>
        <v>1826014.0999999978</v>
      </c>
      <c r="N28" s="178">
        <f>K28/G28</f>
        <v>1.1049948064484274</v>
      </c>
      <c r="O28" s="635">
        <f t="shared" si="2"/>
        <v>1626499.799999997</v>
      </c>
      <c r="P28" s="636">
        <f t="shared" si="4"/>
        <v>1.0924621219334789</v>
      </c>
      <c r="Q28" s="515">
        <f>Q30+Q35+Q36+Q37+Q39</f>
        <v>20855356.283400003</v>
      </c>
      <c r="R28" s="178">
        <f>R30+R35+R36+R37+R39</f>
        <v>0.99999999999999989</v>
      </c>
      <c r="S28" s="515">
        <f>S30+S35+S36+S37+S39</f>
        <v>22143402.505521405</v>
      </c>
      <c r="T28" s="178">
        <v>1</v>
      </c>
    </row>
    <row r="29" spans="1:20" ht="15" hidden="1" customHeight="1" x14ac:dyDescent="0.25">
      <c r="A29" s="192" t="s">
        <v>321</v>
      </c>
      <c r="B29" s="193"/>
      <c r="C29" s="184"/>
      <c r="D29" s="185"/>
      <c r="E29" s="184"/>
      <c r="F29" s="185"/>
      <c r="G29" s="184"/>
      <c r="H29" s="185"/>
      <c r="I29" s="178"/>
      <c r="J29" s="183"/>
      <c r="K29" s="516"/>
      <c r="L29" s="196"/>
      <c r="M29" s="516"/>
      <c r="N29" s="183"/>
      <c r="O29" s="635">
        <f t="shared" si="2"/>
        <v>0</v>
      </c>
      <c r="P29" s="636" t="e">
        <f t="shared" si="4"/>
        <v>#DIV/0!</v>
      </c>
      <c r="Q29" s="182"/>
      <c r="R29" s="183"/>
      <c r="S29" s="182"/>
      <c r="T29" s="183"/>
    </row>
    <row r="30" spans="1:20" x14ac:dyDescent="0.25">
      <c r="A30" s="180" t="s">
        <v>322</v>
      </c>
      <c r="B30" s="194" t="s">
        <v>323</v>
      </c>
      <c r="C30" s="184">
        <f>C32+C33+C34</f>
        <v>90766.3</v>
      </c>
      <c r="D30" s="183">
        <f>C30/C28</f>
        <v>6.5886623002556566E-3</v>
      </c>
      <c r="E30" s="184">
        <f>E32+E33+E34</f>
        <v>104090.3</v>
      </c>
      <c r="F30" s="185">
        <f>E30/E28</f>
        <v>6.5672580937989255E-3</v>
      </c>
      <c r="G30" s="184">
        <f>G32+G33+G34</f>
        <v>103655.5</v>
      </c>
      <c r="H30" s="185">
        <f>G30/G28</f>
        <v>5.9601342398259627E-3</v>
      </c>
      <c r="I30" s="182">
        <f>I32+I33+I34</f>
        <v>103871.5</v>
      </c>
      <c r="J30" s="183">
        <f>I30/I28</f>
        <v>5.9048143125583928E-3</v>
      </c>
      <c r="K30" s="182">
        <f>K32+K33+K34</f>
        <v>103937.5</v>
      </c>
      <c r="L30" s="183">
        <f>K30/K28</f>
        <v>5.4084861302973438E-3</v>
      </c>
      <c r="M30" s="182">
        <f>SUM(K30-G30)</f>
        <v>282</v>
      </c>
      <c r="N30" s="183">
        <f>K30/G30</f>
        <v>1.0027205502843555</v>
      </c>
      <c r="O30" s="635">
        <f t="shared" si="2"/>
        <v>66</v>
      </c>
      <c r="P30" s="636">
        <f t="shared" si="4"/>
        <v>1.000635400470774</v>
      </c>
      <c r="Q30" s="182">
        <f>Q32+Q33+Q34</f>
        <v>103655.5</v>
      </c>
      <c r="R30" s="183">
        <f>Q30/Q28</f>
        <v>4.9702099830586672E-3</v>
      </c>
      <c r="S30" s="182">
        <f>S32+S33+S34</f>
        <v>103655.5</v>
      </c>
      <c r="T30" s="183">
        <f>S30/S28</f>
        <v>4.6811008368814926E-3</v>
      </c>
    </row>
    <row r="31" spans="1:20" ht="9.75" customHeight="1" x14ac:dyDescent="0.25">
      <c r="A31" s="186" t="s">
        <v>312</v>
      </c>
      <c r="B31" s="195"/>
      <c r="C31" s="184"/>
      <c r="D31" s="183"/>
      <c r="E31" s="184"/>
      <c r="F31" s="185"/>
      <c r="G31" s="184"/>
      <c r="H31" s="185"/>
      <c r="I31" s="178"/>
      <c r="J31" s="183"/>
      <c r="K31" s="182"/>
      <c r="L31" s="196"/>
      <c r="M31" s="516"/>
      <c r="N31" s="183"/>
      <c r="O31" s="635"/>
      <c r="P31" s="636"/>
      <c r="Q31" s="182"/>
      <c r="R31" s="183"/>
      <c r="S31" s="182"/>
      <c r="T31" s="183"/>
    </row>
    <row r="32" spans="1:20" x14ac:dyDescent="0.25">
      <c r="A32" s="187" t="s">
        <v>324</v>
      </c>
      <c r="B32" s="188" t="s">
        <v>325</v>
      </c>
      <c r="C32" s="184">
        <v>70359.8</v>
      </c>
      <c r="D32" s="183">
        <f>C32/C28</f>
        <v>5.1073687229018696E-3</v>
      </c>
      <c r="E32" s="184">
        <v>80686.100000000006</v>
      </c>
      <c r="F32" s="185">
        <f>E32/E28</f>
        <v>5.0906419069026562E-3</v>
      </c>
      <c r="G32" s="184">
        <v>80353.100000000006</v>
      </c>
      <c r="H32" s="185">
        <f>G32/G28</f>
        <v>4.6202590560670649E-3</v>
      </c>
      <c r="I32" s="182">
        <v>80520.5</v>
      </c>
      <c r="J32" s="183">
        <f>I32/I28</f>
        <v>4.5773730123696886E-3</v>
      </c>
      <c r="K32" s="182">
        <f>'FA 0762-8002'!J28</f>
        <v>80571.7</v>
      </c>
      <c r="L32" s="183">
        <f>K32/K28</f>
        <v>4.1926246248416444E-3</v>
      </c>
      <c r="M32" s="182">
        <f>SUM(K32-G32)</f>
        <v>218.59999999999127</v>
      </c>
      <c r="N32" s="183">
        <f>K32/G32</f>
        <v>1.0027204924265523</v>
      </c>
      <c r="O32" s="635">
        <f t="shared" si="2"/>
        <v>51.19999999999709</v>
      </c>
      <c r="P32" s="636">
        <f t="shared" si="4"/>
        <v>1.000635862916897</v>
      </c>
      <c r="Q32" s="182">
        <f>'FA 0762-8002'!L28</f>
        <v>80353.100000000006</v>
      </c>
      <c r="R32" s="183">
        <f>Q32/Q28</f>
        <v>3.8528759186894227E-3</v>
      </c>
      <c r="S32" s="182">
        <f>'FA 0762-8002'!N28</f>
        <v>80353.100000000006</v>
      </c>
      <c r="T32" s="183">
        <f>S32/S28</f>
        <v>3.6287603036599344E-3</v>
      </c>
    </row>
    <row r="33" spans="1:22" ht="16.5" customHeight="1" x14ac:dyDescent="0.25">
      <c r="A33" s="187" t="s">
        <v>510</v>
      </c>
      <c r="B33" s="188" t="s">
        <v>326</v>
      </c>
      <c r="C33" s="184">
        <v>20406.5</v>
      </c>
      <c r="D33" s="183">
        <v>2E-3</v>
      </c>
      <c r="E33" s="184">
        <v>23404.2</v>
      </c>
      <c r="F33" s="185">
        <v>2E-3</v>
      </c>
      <c r="G33" s="184">
        <v>23302.400000000001</v>
      </c>
      <c r="H33" s="185">
        <v>1E-3</v>
      </c>
      <c r="I33" s="182">
        <v>23351</v>
      </c>
      <c r="J33" s="183">
        <f>I33/I28</f>
        <v>1.3274413001887046E-3</v>
      </c>
      <c r="K33" s="182">
        <f>'FA 0762-8002'!J29</f>
        <v>23365.8</v>
      </c>
      <c r="L33" s="183">
        <f>K33/K28</f>
        <v>1.2158615054556985E-3</v>
      </c>
      <c r="M33" s="182">
        <f t="shared" ref="M33:M44" si="11">SUM(K33-G33)</f>
        <v>63.399999999997817</v>
      </c>
      <c r="N33" s="183">
        <f t="shared" ref="N33:N39" si="12">K33/G33</f>
        <v>1.0027207497940125</v>
      </c>
      <c r="O33" s="635">
        <f t="shared" si="2"/>
        <v>14.799999999999272</v>
      </c>
      <c r="P33" s="636">
        <f t="shared" si="4"/>
        <v>1.0006338058327267</v>
      </c>
      <c r="Q33" s="182">
        <f>'FA 0762-8002'!L29</f>
        <v>23302.400000000001</v>
      </c>
      <c r="R33" s="183">
        <f>Q33/Q28</f>
        <v>1.1173340643692452E-3</v>
      </c>
      <c r="S33" s="182">
        <f>'FA 0762-8002'!N29</f>
        <v>23302.400000000001</v>
      </c>
      <c r="T33" s="183">
        <f>S33/S28</f>
        <v>1.0523405332215591E-3</v>
      </c>
      <c r="V33" s="452"/>
    </row>
    <row r="34" spans="1:22" ht="22.5" hidden="1" customHeight="1" x14ac:dyDescent="0.25">
      <c r="A34" s="451" t="s">
        <v>511</v>
      </c>
      <c r="B34" s="188" t="s">
        <v>327</v>
      </c>
      <c r="C34" s="184"/>
      <c r="D34" s="183">
        <f>C34/C28</f>
        <v>0</v>
      </c>
      <c r="E34" s="184"/>
      <c r="F34" s="185">
        <f>E34/E28</f>
        <v>0</v>
      </c>
      <c r="G34" s="184"/>
      <c r="H34" s="602"/>
      <c r="I34" s="178"/>
      <c r="J34" s="638"/>
      <c r="K34" s="182"/>
      <c r="L34" s="350"/>
      <c r="M34" s="182"/>
      <c r="N34" s="183"/>
      <c r="O34" s="635">
        <f t="shared" si="2"/>
        <v>0</v>
      </c>
      <c r="P34" s="636" t="e">
        <f t="shared" si="4"/>
        <v>#DIV/0!</v>
      </c>
      <c r="Q34" s="182"/>
      <c r="R34" s="183"/>
      <c r="S34" s="182"/>
      <c r="T34" s="183"/>
    </row>
    <row r="35" spans="1:22" x14ac:dyDescent="0.25">
      <c r="A35" s="189" t="s">
        <v>328</v>
      </c>
      <c r="B35" s="194" t="s">
        <v>329</v>
      </c>
      <c r="C35" s="184">
        <v>13635764.9</v>
      </c>
      <c r="D35" s="183">
        <f>C35/C28</f>
        <v>0.98981064703286725</v>
      </c>
      <c r="E35" s="184">
        <v>15676411.199999999</v>
      </c>
      <c r="F35" s="185">
        <f>E35/E28</f>
        <v>0.98905506406379962</v>
      </c>
      <c r="G35" s="184">
        <v>17160670.399999999</v>
      </c>
      <c r="H35" s="185">
        <f>G35/G28</f>
        <v>0.98672910968938354</v>
      </c>
      <c r="I35" s="182">
        <v>17356084.699999999</v>
      </c>
      <c r="J35" s="183">
        <f>I35/I28</f>
        <v>0.98664655219704867</v>
      </c>
      <c r="K35" s="182">
        <f>'FB 0721-8005'!K192+'FB 0722-8006'!K190+'FB 0769-8008'!K191+'FB 0724-8009'!K136+'FB 0731-8010'!K125+'FB 0722-8011'!K135+'FB 0769-8022 '!K165+'FB 0769-8015'!K192+'FA 0762-8002'!J31+'FR 0769 - 8017'!K134+'FMP 0740-8018'!K136+'FD 0769 - 8019'!K101</f>
        <v>18734474.299999997</v>
      </c>
      <c r="L35" s="183">
        <f>K35/K28</f>
        <v>0.97486609173745775</v>
      </c>
      <c r="M35" s="182">
        <f t="shared" si="11"/>
        <v>1573803.8999999985</v>
      </c>
      <c r="N35" s="183">
        <f t="shared" si="12"/>
        <v>1.0917099310991951</v>
      </c>
      <c r="O35" s="635">
        <f t="shared" si="2"/>
        <v>1378389.5999999978</v>
      </c>
      <c r="P35" s="636">
        <f t="shared" si="4"/>
        <v>1.0794182342288292</v>
      </c>
      <c r="Q35" s="182">
        <f>'FB 0721-8005'!M192+'FB 0722-8006'!M190+'FB 0769-8008'!M191+'FB 0724-8009'!M136+'FB 0731-8010'!M125+'FB 0722-8011'!M135+'FB 0769-8022 '!M165+'FB 0769-8015'!M192+'FA 0762-8002'!L31+'FR 0769 - 8017'!M134+'FMP 0740-8018'!M136+'FD 0769 - 8019'!M101</f>
        <v>20116127.483400002</v>
      </c>
      <c r="R35" s="183">
        <f>Q35/Q28</f>
        <v>0.96455448710850378</v>
      </c>
      <c r="S35" s="182">
        <f>'FB 0721-8005'!O192+'FB 0722-8006'!O190+'FB 0769-8008'!O191+'FB 0724-8009'!O136+'FB 0731-8010'!O125+'FB 0722-8011'!O135+'FB 0769-8022 '!O165+'FB 0769-8015'!O192+'FA 0762-8002'!N31+'FR 0769 - 8017'!O134+'FMP 0740-8018'!O136+'FD 0769 - 8019'!O101</f>
        <v>21553395.105521403</v>
      </c>
      <c r="T35" s="183">
        <f>S35/S28</f>
        <v>0.97335516075937811</v>
      </c>
    </row>
    <row r="36" spans="1:22" x14ac:dyDescent="0.25">
      <c r="A36" s="189" t="s">
        <v>330</v>
      </c>
      <c r="B36" s="194" t="s">
        <v>331</v>
      </c>
      <c r="C36" s="184">
        <v>415.2</v>
      </c>
      <c r="D36" s="183">
        <f>C36/C28</f>
        <v>3.0139077907396782E-5</v>
      </c>
      <c r="E36" s="184">
        <v>441.6</v>
      </c>
      <c r="F36" s="185">
        <f>E36/E28</f>
        <v>2.7861397019910654E-5</v>
      </c>
      <c r="G36" s="184">
        <v>500</v>
      </c>
      <c r="H36" s="185">
        <f>G36/G28</f>
        <v>2.8749725001692929E-5</v>
      </c>
      <c r="I36" s="182">
        <v>500</v>
      </c>
      <c r="J36" s="183">
        <f>I36/I28</f>
        <v>2.8423649954792185E-5</v>
      </c>
      <c r="K36" s="182">
        <f>'FA 0762-8002'!J56</f>
        <v>500</v>
      </c>
      <c r="L36" s="183">
        <f>K36/K28</f>
        <v>2.6017972965952342E-5</v>
      </c>
      <c r="M36" s="182">
        <f t="shared" si="11"/>
        <v>0</v>
      </c>
      <c r="N36" s="183">
        <f t="shared" si="12"/>
        <v>1</v>
      </c>
      <c r="O36" s="635">
        <f t="shared" si="2"/>
        <v>0</v>
      </c>
      <c r="P36" s="636">
        <f t="shared" si="4"/>
        <v>1</v>
      </c>
      <c r="Q36" s="182">
        <f>'FA 0762-8002'!L56</f>
        <v>500</v>
      </c>
      <c r="R36" s="350">
        <f>Q36/Q28</f>
        <v>2.3974656352333775E-5</v>
      </c>
      <c r="S36" s="182">
        <f>'FA 0762-8002'!N56</f>
        <v>500</v>
      </c>
      <c r="T36" s="183">
        <f>S36/S28</f>
        <v>2.2580089029918783E-5</v>
      </c>
    </row>
    <row r="37" spans="1:22" ht="13.5" customHeight="1" x14ac:dyDescent="0.25">
      <c r="A37" s="180" t="s">
        <v>332</v>
      </c>
      <c r="B37" s="181" t="s">
        <v>333</v>
      </c>
      <c r="C37" s="184">
        <v>25833.9</v>
      </c>
      <c r="D37" s="183">
        <f>C37/C28</f>
        <v>1.8752647513292336E-3</v>
      </c>
      <c r="E37" s="184">
        <v>49609.3</v>
      </c>
      <c r="F37" s="185">
        <f>E37/E28</f>
        <v>3.1299465651717698E-3</v>
      </c>
      <c r="G37" s="184">
        <v>102717.8</v>
      </c>
      <c r="H37" s="185">
        <f>G37/G28</f>
        <v>5.9062170055577878E-3</v>
      </c>
      <c r="I37" s="182">
        <v>105501.8</v>
      </c>
      <c r="J37" s="183">
        <f>I37/I28</f>
        <v>5.9974924656009884E-3</v>
      </c>
      <c r="K37" s="182">
        <f>'FA 0762-8002'!J59+'FD 0769 - 8019'!K155</f>
        <v>346520.5</v>
      </c>
      <c r="L37" s="350">
        <f>K37/K28</f>
        <v>1.8031522002296577E-2</v>
      </c>
      <c r="M37" s="182">
        <f t="shared" si="11"/>
        <v>243802.7</v>
      </c>
      <c r="N37" s="183">
        <f t="shared" si="12"/>
        <v>3.3735194873721981</v>
      </c>
      <c r="O37" s="635">
        <f t="shared" si="2"/>
        <v>241018.7</v>
      </c>
      <c r="P37" s="636">
        <f t="shared" si="4"/>
        <v>3.2844984635333234</v>
      </c>
      <c r="Q37" s="182">
        <f>'FA 0762-8002'!L59+'FD 0769 - 8019'!M155</f>
        <v>602731.19999999995</v>
      </c>
      <c r="R37" s="350">
        <f>Q37/Q28</f>
        <v>2.8900546785659516E-2</v>
      </c>
      <c r="S37" s="182">
        <f>'FA 0762-8002'!N59+'FD 0769 - 8019'!O155</f>
        <v>453129.1</v>
      </c>
      <c r="T37" s="350">
        <f>S37/S28</f>
        <v>2.0463390840093944E-2</v>
      </c>
    </row>
    <row r="38" spans="1:22" s="427" customFormat="1" ht="12" customHeight="1" x14ac:dyDescent="0.25">
      <c r="A38" s="426" t="s">
        <v>506</v>
      </c>
      <c r="B38" s="428"/>
      <c r="C38" s="429">
        <v>0</v>
      </c>
      <c r="D38" s="430"/>
      <c r="E38" s="429">
        <v>0</v>
      </c>
      <c r="F38" s="430"/>
      <c r="G38" s="429">
        <v>0</v>
      </c>
      <c r="H38" s="430"/>
      <c r="I38" s="182">
        <v>0</v>
      </c>
      <c r="J38" s="639"/>
      <c r="K38" s="518">
        <v>0</v>
      </c>
      <c r="L38" s="519"/>
      <c r="M38" s="182">
        <f t="shared" si="11"/>
        <v>0</v>
      </c>
      <c r="N38" s="183"/>
      <c r="O38" s="635">
        <f t="shared" si="2"/>
        <v>0</v>
      </c>
      <c r="P38" s="636"/>
      <c r="Q38" s="518">
        <v>0</v>
      </c>
      <c r="R38" s="519"/>
      <c r="S38" s="518">
        <v>0</v>
      </c>
      <c r="T38" s="519"/>
    </row>
    <row r="39" spans="1:22" x14ac:dyDescent="0.25">
      <c r="A39" s="180" t="s">
        <v>334</v>
      </c>
      <c r="B39" s="181" t="s">
        <v>335</v>
      </c>
      <c r="C39" s="184">
        <v>23354.5</v>
      </c>
      <c r="D39" s="183">
        <f>C39/C28</f>
        <v>1.6952868376404098E-3</v>
      </c>
      <c r="E39" s="184">
        <v>19334.8</v>
      </c>
      <c r="F39" s="185">
        <f>E39/E28</f>
        <v>1.2198698802096206E-3</v>
      </c>
      <c r="G39" s="184">
        <v>23927</v>
      </c>
      <c r="H39" s="185">
        <f>G39/G28</f>
        <v>1.3757893402310134E-3</v>
      </c>
      <c r="I39" s="182">
        <v>25027</v>
      </c>
      <c r="J39" s="183">
        <f>I39/I28</f>
        <v>1.422717374837168E-3</v>
      </c>
      <c r="K39" s="182">
        <f>'FA 0762-8002'!J73+'FMP 0740-8018'!K383+'FD 0769 - 8019'!K362</f>
        <v>32052.5</v>
      </c>
      <c r="L39" s="350">
        <f>K39/K28</f>
        <v>1.6678821569823749E-3</v>
      </c>
      <c r="M39" s="182">
        <f t="shared" si="11"/>
        <v>8125.5</v>
      </c>
      <c r="N39" s="183">
        <f t="shared" si="12"/>
        <v>1.3395954361181928</v>
      </c>
      <c r="O39" s="635">
        <f t="shared" si="2"/>
        <v>7025.5</v>
      </c>
      <c r="P39" s="636">
        <f t="shared" si="4"/>
        <v>1.2807168258281056</v>
      </c>
      <c r="Q39" s="182">
        <f>'FA 0762-8002'!L73+'FR 0769 - 8017'!M379+'FMP 0740-8018'!M383</f>
        <v>32342.100000000002</v>
      </c>
      <c r="R39" s="350">
        <f>Q39/Q28</f>
        <v>1.5507814664256286E-3</v>
      </c>
      <c r="S39" s="182">
        <f>'FA 0762-8002'!N73+'FR 0769 - 8017'!O379+'FMP 0740-8018'!O383+'FD 0769 - 8019'!O362</f>
        <v>32722.799999999999</v>
      </c>
      <c r="T39" s="350">
        <f>S39/S28</f>
        <v>1.4777674746164527E-3</v>
      </c>
    </row>
    <row r="40" spans="1:22" ht="14.25" customHeight="1" x14ac:dyDescent="0.25">
      <c r="A40" s="337" t="s">
        <v>336</v>
      </c>
      <c r="B40" s="338" t="s">
        <v>337</v>
      </c>
      <c r="C40" s="184">
        <f>C8-C28</f>
        <v>794433</v>
      </c>
      <c r="D40" s="455"/>
      <c r="E40" s="184">
        <f>E8-E28</f>
        <v>78876.999999998137</v>
      </c>
      <c r="F40" s="600"/>
      <c r="G40" s="184">
        <f>G8-G28</f>
        <v>0</v>
      </c>
      <c r="H40" s="184"/>
      <c r="I40" s="182">
        <f>I8-I28</f>
        <v>0</v>
      </c>
      <c r="J40" s="182"/>
      <c r="K40" s="520">
        <f>K8-K28</f>
        <v>-240208.99999999627</v>
      </c>
      <c r="L40" s="521"/>
      <c r="M40" s="520">
        <f t="shared" si="11"/>
        <v>-240208.99999999627</v>
      </c>
      <c r="N40" s="522"/>
      <c r="O40" s="635">
        <f t="shared" si="2"/>
        <v>-240208.99999999627</v>
      </c>
      <c r="P40" s="636"/>
      <c r="Q40" s="184">
        <f>Q8-Q28</f>
        <v>-494023.98340000212</v>
      </c>
      <c r="R40" s="184"/>
      <c r="S40" s="184">
        <f>S8-S28</f>
        <v>-345947.00552140549</v>
      </c>
      <c r="T40" s="184"/>
    </row>
    <row r="41" spans="1:22" x14ac:dyDescent="0.25">
      <c r="A41" s="337" t="s">
        <v>338</v>
      </c>
      <c r="B41" s="676">
        <v>9</v>
      </c>
      <c r="C41" s="182">
        <f>-C42</f>
        <v>-794433.0000000007</v>
      </c>
      <c r="D41" s="182">
        <f>-D42</f>
        <v>0</v>
      </c>
      <c r="E41" s="182">
        <f>-E42</f>
        <v>-78876.999999998137</v>
      </c>
      <c r="F41" s="182">
        <f>-F42</f>
        <v>0</v>
      </c>
      <c r="G41" s="182">
        <f t="shared" ref="G41:I41" si="13">-G42</f>
        <v>0</v>
      </c>
      <c r="H41" s="182">
        <f t="shared" ref="H41" si="14">-H42</f>
        <v>0</v>
      </c>
      <c r="I41" s="182">
        <f t="shared" si="13"/>
        <v>0</v>
      </c>
      <c r="J41" s="182">
        <v>0</v>
      </c>
      <c r="K41" s="520">
        <f t="shared" ref="K41" si="15">-K42</f>
        <v>240208.99999999441</v>
      </c>
      <c r="L41" s="182">
        <f>-L42</f>
        <v>0</v>
      </c>
      <c r="M41" s="520">
        <f t="shared" ref="M41" si="16">-M42</f>
        <v>240208.99999999627</v>
      </c>
      <c r="N41" s="520">
        <f t="shared" ref="N41" si="17">-N42</f>
        <v>0</v>
      </c>
      <c r="O41" s="520"/>
      <c r="P41" s="520"/>
      <c r="Q41" s="182">
        <f t="shared" ref="Q41" si="18">-Q42</f>
        <v>494023.98340000212</v>
      </c>
      <c r="R41" s="182">
        <f t="shared" ref="R41" si="19">-R42</f>
        <v>0</v>
      </c>
      <c r="S41" s="182">
        <f t="shared" ref="S41" si="20">-S42</f>
        <v>345947.00552140549</v>
      </c>
      <c r="T41" s="182">
        <f t="shared" ref="T41" si="21">-T42</f>
        <v>0</v>
      </c>
    </row>
    <row r="42" spans="1:22" x14ac:dyDescent="0.25">
      <c r="A42" s="677" t="s">
        <v>339</v>
      </c>
      <c r="B42" s="678" t="s">
        <v>340</v>
      </c>
      <c r="C42" s="679">
        <f>C44-C43</f>
        <v>794433.0000000007</v>
      </c>
      <c r="D42" s="679">
        <f>D44-D43</f>
        <v>0</v>
      </c>
      <c r="E42" s="679">
        <f>E44-E43</f>
        <v>78876.999999998137</v>
      </c>
      <c r="F42" s="679">
        <f>F44-F43</f>
        <v>0</v>
      </c>
      <c r="G42" s="679">
        <f t="shared" ref="G42:I42" si="22">G44-G43</f>
        <v>0</v>
      </c>
      <c r="H42" s="679">
        <f t="shared" ref="H42" si="23">H44-H43</f>
        <v>0</v>
      </c>
      <c r="I42" s="679">
        <f t="shared" si="22"/>
        <v>0</v>
      </c>
      <c r="J42" s="679">
        <v>0</v>
      </c>
      <c r="K42" s="679">
        <f t="shared" ref="K42" si="24">K44-K43</f>
        <v>-240208.99999999441</v>
      </c>
      <c r="L42" s="679">
        <f>L44-L43</f>
        <v>0</v>
      </c>
      <c r="M42" s="679">
        <f t="shared" ref="M42" si="25">M44-M43</f>
        <v>-240208.99999999627</v>
      </c>
      <c r="N42" s="679">
        <f t="shared" ref="N42" si="26">N44-N43</f>
        <v>0</v>
      </c>
      <c r="O42" s="679"/>
      <c r="P42" s="679"/>
      <c r="Q42" s="680">
        <f t="shared" ref="Q42" si="27">Q44-Q43</f>
        <v>-494023.98340000212</v>
      </c>
      <c r="R42" s="680">
        <f t="shared" ref="R42" si="28">R44-R43</f>
        <v>0</v>
      </c>
      <c r="S42" s="680">
        <f t="shared" ref="S42" si="29">S44-S43</f>
        <v>-345947.00552140549</v>
      </c>
      <c r="T42" s="680">
        <f t="shared" ref="T42" si="30">T44-T43</f>
        <v>0</v>
      </c>
    </row>
    <row r="43" spans="1:22" s="685" customFormat="1" x14ac:dyDescent="0.25">
      <c r="A43" s="681" t="s">
        <v>341</v>
      </c>
      <c r="B43" s="682">
        <v>910</v>
      </c>
      <c r="C43" s="683">
        <v>1350913.8</v>
      </c>
      <c r="D43" s="684"/>
      <c r="E43" s="683">
        <f>C44</f>
        <v>2145346.8000000007</v>
      </c>
      <c r="F43" s="684"/>
      <c r="G43" s="683">
        <f>E44</f>
        <v>2224223.7999999989</v>
      </c>
      <c r="H43" s="683"/>
      <c r="I43" s="683">
        <f>G44</f>
        <v>2224223.8000000007</v>
      </c>
      <c r="J43" s="683"/>
      <c r="K43" s="683">
        <f>E44</f>
        <v>2224223.7999999989</v>
      </c>
      <c r="L43" s="683"/>
      <c r="M43" s="182">
        <f t="shared" si="11"/>
        <v>0</v>
      </c>
      <c r="N43" s="183"/>
      <c r="O43" s="183"/>
      <c r="P43" s="183"/>
      <c r="Q43" s="683">
        <f>K44</f>
        <v>1984014.8000000045</v>
      </c>
      <c r="R43" s="683"/>
      <c r="S43" s="683">
        <f>Q44</f>
        <v>1489990.8166000023</v>
      </c>
      <c r="T43" s="683"/>
    </row>
    <row r="44" spans="1:22" s="685" customFormat="1" x14ac:dyDescent="0.25">
      <c r="A44" s="681" t="s">
        <v>342</v>
      </c>
      <c r="B44" s="682">
        <v>930</v>
      </c>
      <c r="C44" s="683">
        <f>C43+C8-C28</f>
        <v>2145346.8000000007</v>
      </c>
      <c r="D44" s="684"/>
      <c r="E44" s="683">
        <f>E43+E8-E28</f>
        <v>2224223.7999999989</v>
      </c>
      <c r="F44" s="684"/>
      <c r="G44" s="683">
        <f>G43+G8-G28</f>
        <v>2224223.8000000007</v>
      </c>
      <c r="H44" s="683"/>
      <c r="I44" s="683">
        <f>I43+I8-I28</f>
        <v>2224223.8000000007</v>
      </c>
      <c r="J44" s="683"/>
      <c r="K44" s="683">
        <f>K43+K8-K28</f>
        <v>1984014.8000000045</v>
      </c>
      <c r="L44" s="683"/>
      <c r="M44" s="182">
        <f t="shared" si="11"/>
        <v>-240208.99999999627</v>
      </c>
      <c r="N44" s="183"/>
      <c r="O44" s="183"/>
      <c r="P44" s="183"/>
      <c r="Q44" s="683">
        <f>Q43+Q8-Q28</f>
        <v>1489990.8166000023</v>
      </c>
      <c r="R44" s="683"/>
      <c r="S44" s="683">
        <f>S43+S8-S28</f>
        <v>1144043.8110785969</v>
      </c>
      <c r="T44" s="683"/>
    </row>
    <row r="45" spans="1:22" x14ac:dyDescent="0.25">
      <c r="E45"/>
      <c r="F45"/>
      <c r="G45"/>
      <c r="H45"/>
      <c r="I45"/>
      <c r="J45"/>
    </row>
    <row r="46" spans="1:22" x14ac:dyDescent="0.25">
      <c r="E46"/>
      <c r="F46"/>
      <c r="G46"/>
      <c r="H46"/>
      <c r="I46" s="427"/>
      <c r="J46" s="427"/>
      <c r="K46" s="198"/>
      <c r="L46" s="198"/>
      <c r="M46" s="198"/>
      <c r="N46" s="198"/>
      <c r="O46" s="198"/>
      <c r="P46" s="198"/>
      <c r="Q46" s="198"/>
      <c r="R46" s="198"/>
      <c r="S46" s="198"/>
      <c r="T46" s="198"/>
    </row>
    <row r="47" spans="1:22" x14ac:dyDescent="0.25">
      <c r="E47"/>
      <c r="F47"/>
      <c r="G47"/>
      <c r="H47"/>
    </row>
    <row r="48" spans="1:22" x14ac:dyDescent="0.25">
      <c r="E48"/>
      <c r="F48"/>
      <c r="G48"/>
      <c r="H48"/>
    </row>
    <row r="49" spans="5:8" x14ac:dyDescent="0.25">
      <c r="E49"/>
      <c r="F49"/>
      <c r="G49"/>
      <c r="H49"/>
    </row>
    <row r="50" spans="5:8" x14ac:dyDescent="0.25">
      <c r="E50"/>
      <c r="F50"/>
      <c r="G50"/>
      <c r="H50"/>
    </row>
    <row r="51" spans="5:8" x14ac:dyDescent="0.25">
      <c r="E51"/>
      <c r="F51"/>
      <c r="G51"/>
      <c r="H51"/>
    </row>
  </sheetData>
  <mergeCells count="20">
    <mergeCell ref="K4:L4"/>
    <mergeCell ref="C5:D5"/>
    <mergeCell ref="E5:F5"/>
    <mergeCell ref="Q4:R4"/>
    <mergeCell ref="A3:AE3"/>
    <mergeCell ref="I4:J4"/>
    <mergeCell ref="I5:J5"/>
    <mergeCell ref="O4:P5"/>
    <mergeCell ref="A2:T2"/>
    <mergeCell ref="Q5:R5"/>
    <mergeCell ref="A4:A6"/>
    <mergeCell ref="B4:B6"/>
    <mergeCell ref="C4:D4"/>
    <mergeCell ref="S5:T5"/>
    <mergeCell ref="S4:T4"/>
    <mergeCell ref="M4:N5"/>
    <mergeCell ref="G5:H5"/>
    <mergeCell ref="K5:L5"/>
    <mergeCell ref="E4:F4"/>
    <mergeCell ref="G4:H4"/>
  </mergeCells>
  <printOptions horizontalCentered="1"/>
  <pageMargins left="0" right="0" top="0.15748031496063" bottom="0.15748031496063" header="0" footer="0"/>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T461"/>
  <sheetViews>
    <sheetView view="pageBreakPreview" zoomScale="90" zoomScaleNormal="100" zoomScaleSheetLayoutView="90" workbookViewId="0">
      <selection activeCell="R63" sqref="R63"/>
    </sheetView>
  </sheetViews>
  <sheetFormatPr defaultColWidth="8.85546875" defaultRowHeight="15.75" x14ac:dyDescent="0.25"/>
  <cols>
    <col min="1" max="1" width="10.42578125" style="3" customWidth="1"/>
    <col min="2" max="2" width="10" style="3" customWidth="1"/>
    <col min="3" max="3" width="7.42578125" style="3" customWidth="1"/>
    <col min="4" max="4" width="8.85546875" style="3"/>
    <col min="5" max="5" width="7.42578125" style="1" customWidth="1"/>
    <col min="6" max="6" width="9.28515625" style="1" customWidth="1"/>
    <col min="7" max="7" width="5.7109375" style="1" customWidth="1"/>
    <col min="8" max="8" width="4.42578125" style="1" customWidth="1"/>
    <col min="9" max="9" width="11.85546875" style="1" customWidth="1"/>
    <col min="10" max="16" width="11.7109375" style="1" customWidth="1"/>
    <col min="17" max="17" width="17.5703125" style="1" customWidth="1"/>
    <col min="18" max="18" width="18.85546875" style="1" customWidth="1"/>
    <col min="19" max="19" width="25.7109375" style="1" customWidth="1"/>
    <col min="20" max="20" width="23.5703125" style="1" customWidth="1"/>
    <col min="21" max="21" width="26.7109375" style="1" customWidth="1"/>
    <col min="22" max="22" width="16.5703125" style="1" customWidth="1"/>
    <col min="23" max="16384" width="8.85546875" style="1"/>
  </cols>
  <sheetData>
    <row r="1" spans="1:16" x14ac:dyDescent="0.25">
      <c r="N1" s="743" t="s">
        <v>0</v>
      </c>
      <c r="O1" s="743"/>
      <c r="P1" s="743"/>
    </row>
    <row r="2" spans="1:16" ht="18.75" x14ac:dyDescent="0.25">
      <c r="D2" s="744" t="s">
        <v>1</v>
      </c>
      <c r="E2" s="744"/>
      <c r="F2" s="744"/>
      <c r="G2" s="744"/>
      <c r="H2" s="744"/>
      <c r="I2" s="744"/>
      <c r="J2" s="744"/>
      <c r="K2" s="744"/>
      <c r="L2" s="744"/>
      <c r="M2" s="744"/>
    </row>
    <row r="3" spans="1:16" ht="18.75" hidden="1" customHeight="1" x14ac:dyDescent="0.25">
      <c r="P3" s="30" t="s">
        <v>2</v>
      </c>
    </row>
    <row r="4" spans="1:16" ht="15.75" hidden="1" customHeight="1" x14ac:dyDescent="0.25">
      <c r="A4" s="745" t="s">
        <v>3</v>
      </c>
      <c r="B4" s="745"/>
      <c r="C4" s="745"/>
      <c r="D4" s="746" t="s">
        <v>4</v>
      </c>
      <c r="E4" s="747"/>
      <c r="F4" s="747"/>
      <c r="G4" s="747"/>
      <c r="H4" s="747"/>
      <c r="I4" s="747"/>
      <c r="J4" s="747"/>
      <c r="K4" s="747"/>
      <c r="L4" s="747"/>
      <c r="M4" s="747"/>
      <c r="N4" s="747"/>
      <c r="O4" s="748"/>
      <c r="P4" s="105">
        <v>11</v>
      </c>
    </row>
    <row r="5" spans="1:16" s="95" customFormat="1" ht="23.45" hidden="1" customHeight="1" x14ac:dyDescent="0.25">
      <c r="A5" s="745" t="s">
        <v>5</v>
      </c>
      <c r="B5" s="745"/>
      <c r="C5" s="745"/>
      <c r="D5" s="749" t="s">
        <v>6</v>
      </c>
      <c r="E5" s="749"/>
      <c r="F5" s="749"/>
      <c r="G5" s="749"/>
      <c r="H5" s="749"/>
      <c r="I5" s="749"/>
      <c r="J5" s="749"/>
      <c r="K5" s="749"/>
      <c r="L5" s="749"/>
      <c r="M5" s="749"/>
      <c r="N5" s="749"/>
      <c r="O5" s="749"/>
      <c r="P5" s="105">
        <v>215</v>
      </c>
    </row>
    <row r="6" spans="1:16" s="95" customFormat="1" ht="23.45" hidden="1" customHeight="1" x14ac:dyDescent="0.25">
      <c r="A6" s="745" t="s">
        <v>7</v>
      </c>
      <c r="B6" s="745"/>
      <c r="C6" s="745"/>
      <c r="D6" s="749"/>
      <c r="E6" s="749"/>
      <c r="F6" s="749"/>
      <c r="G6" s="749"/>
      <c r="H6" s="749"/>
      <c r="I6" s="749"/>
      <c r="J6" s="749"/>
      <c r="K6" s="749"/>
      <c r="L6" s="749"/>
      <c r="M6" s="749"/>
      <c r="N6" s="749"/>
      <c r="O6" s="749"/>
      <c r="P6" s="105"/>
    </row>
    <row r="7" spans="1:16" s="95" customFormat="1" ht="23.45" hidden="1" customHeight="1" x14ac:dyDescent="0.25">
      <c r="A7" s="103"/>
      <c r="B7" s="103"/>
      <c r="C7" s="103"/>
      <c r="D7" s="103"/>
    </row>
    <row r="8" spans="1:16" s="95" customFormat="1" ht="15.75" hidden="1" customHeight="1" x14ac:dyDescent="0.25">
      <c r="A8" s="746" t="s">
        <v>8</v>
      </c>
      <c r="B8" s="747"/>
      <c r="C8" s="747"/>
      <c r="D8" s="747"/>
      <c r="E8" s="747"/>
      <c r="F8" s="747"/>
      <c r="G8" s="747"/>
      <c r="H8" s="747"/>
      <c r="I8" s="747"/>
      <c r="J8" s="747"/>
      <c r="K8" s="747"/>
      <c r="L8" s="747"/>
      <c r="M8" s="747"/>
      <c r="N8" s="747"/>
      <c r="O8" s="747"/>
      <c r="P8" s="748"/>
    </row>
    <row r="9" spans="1:16" s="95" customFormat="1" ht="15.75" hidden="1" customHeight="1" x14ac:dyDescent="0.25">
      <c r="A9" s="104"/>
      <c r="B9" s="104"/>
      <c r="C9" s="104"/>
      <c r="D9" s="104"/>
      <c r="E9" s="104"/>
      <c r="F9" s="104"/>
      <c r="G9" s="104"/>
      <c r="H9" s="104"/>
      <c r="I9" s="104"/>
      <c r="J9" s="104"/>
      <c r="K9" s="104"/>
      <c r="L9" s="104"/>
      <c r="M9" s="104"/>
      <c r="N9" s="104"/>
      <c r="O9" s="104"/>
      <c r="P9" s="104"/>
    </row>
    <row r="10" spans="1:16" s="95" customFormat="1" ht="15.75" hidden="1" customHeight="1" x14ac:dyDescent="0.25">
      <c r="A10" s="754" t="s">
        <v>9</v>
      </c>
      <c r="B10" s="755"/>
      <c r="C10" s="755"/>
      <c r="D10" s="756"/>
      <c r="E10" s="750" t="s">
        <v>2</v>
      </c>
      <c r="F10" s="751"/>
      <c r="G10" s="752">
        <v>2013</v>
      </c>
      <c r="H10" s="752"/>
      <c r="I10" s="105">
        <v>2014</v>
      </c>
      <c r="J10" s="105">
        <v>2015</v>
      </c>
      <c r="K10" s="753">
        <v>2016</v>
      </c>
      <c r="L10" s="753"/>
      <c r="M10" s="753">
        <v>2017</v>
      </c>
      <c r="N10" s="753"/>
      <c r="O10" s="753">
        <v>2018</v>
      </c>
      <c r="P10" s="753"/>
    </row>
    <row r="11" spans="1:16" s="95" customFormat="1" ht="21.6" hidden="1" customHeight="1" x14ac:dyDescent="0.25">
      <c r="A11" s="757"/>
      <c r="B11" s="758"/>
      <c r="C11" s="758"/>
      <c r="D11" s="759"/>
      <c r="E11" s="105" t="s">
        <v>10</v>
      </c>
      <c r="F11" s="106" t="s">
        <v>11</v>
      </c>
      <c r="G11" s="750" t="s">
        <v>12</v>
      </c>
      <c r="H11" s="751"/>
      <c r="I11" s="105" t="s">
        <v>12</v>
      </c>
      <c r="J11" s="105" t="s">
        <v>13</v>
      </c>
      <c r="K11" s="750" t="s">
        <v>14</v>
      </c>
      <c r="L11" s="751"/>
      <c r="M11" s="750" t="s">
        <v>15</v>
      </c>
      <c r="N11" s="751"/>
      <c r="O11" s="750" t="s">
        <v>15</v>
      </c>
      <c r="P11" s="751"/>
    </row>
    <row r="12" spans="1:16" s="95" customFormat="1" ht="15.75" hidden="1" customHeight="1" x14ac:dyDescent="0.25">
      <c r="A12" s="760" t="s">
        <v>16</v>
      </c>
      <c r="B12" s="760"/>
      <c r="C12" s="760"/>
      <c r="D12" s="760"/>
      <c r="E12" s="105"/>
      <c r="F12" s="105"/>
      <c r="G12" s="761" t="s">
        <v>17</v>
      </c>
      <c r="H12" s="762"/>
      <c r="I12" s="108" t="s">
        <v>17</v>
      </c>
      <c r="J12" s="124" t="e">
        <f>J13</f>
        <v>#VALUE!</v>
      </c>
      <c r="K12" s="763" t="e">
        <f>K13</f>
        <v>#VALUE!</v>
      </c>
      <c r="L12" s="762"/>
      <c r="M12" s="763" t="e">
        <f>M13</f>
        <v>#VALUE!</v>
      </c>
      <c r="N12" s="762"/>
      <c r="O12" s="763" t="e">
        <f>O13</f>
        <v>#VALUE!</v>
      </c>
      <c r="P12" s="762"/>
    </row>
    <row r="13" spans="1:16" s="95" customFormat="1" ht="23.45" hidden="1" customHeight="1" x14ac:dyDescent="0.25">
      <c r="A13" s="760"/>
      <c r="B13" s="760"/>
      <c r="C13" s="760"/>
      <c r="D13" s="760"/>
      <c r="E13" s="107" t="s">
        <v>18</v>
      </c>
      <c r="F13" s="108"/>
      <c r="G13" s="761" t="s">
        <v>17</v>
      </c>
      <c r="H13" s="762"/>
      <c r="I13" s="108" t="s">
        <v>17</v>
      </c>
      <c r="J13" s="124" t="e">
        <f>J14+J15+J16+J17+J18+J19</f>
        <v>#VALUE!</v>
      </c>
      <c r="K13" s="764" t="e">
        <f>K14+K15+K16+K17+K18+K19</f>
        <v>#VALUE!</v>
      </c>
      <c r="L13" s="765"/>
      <c r="M13" s="764" t="e">
        <f t="shared" ref="M13" si="0">M14+M15+M16+M17+M18+M19</f>
        <v>#VALUE!</v>
      </c>
      <c r="N13" s="765"/>
      <c r="O13" s="764" t="e">
        <f t="shared" ref="O13" si="1">O14+O15+O16+O17+O18+O19</f>
        <v>#VALUE!</v>
      </c>
      <c r="P13" s="765"/>
    </row>
    <row r="14" spans="1:16" s="95" customFormat="1" ht="23.45" hidden="1" customHeight="1" x14ac:dyDescent="0.25">
      <c r="A14" s="745" t="s">
        <v>19</v>
      </c>
      <c r="B14" s="745"/>
      <c r="C14" s="745"/>
      <c r="D14" s="745"/>
      <c r="E14" s="107" t="s">
        <v>18</v>
      </c>
      <c r="F14" s="109">
        <v>21</v>
      </c>
      <c r="G14" s="752" t="s">
        <v>17</v>
      </c>
      <c r="H14" s="752"/>
      <c r="I14" s="105" t="s">
        <v>17</v>
      </c>
      <c r="J14" s="125" t="str">
        <f>J76</f>
        <v>Aprobat</v>
      </c>
      <c r="K14" s="766" t="str">
        <f>K76</f>
        <v>Proiect</v>
      </c>
      <c r="L14" s="752"/>
      <c r="M14" s="766" t="str">
        <f t="shared" ref="M14" si="2">M76</f>
        <v>Estimat</v>
      </c>
      <c r="N14" s="752"/>
      <c r="O14" s="766" t="str">
        <f t="shared" ref="O14" si="3">O76</f>
        <v>Estimat</v>
      </c>
      <c r="P14" s="752"/>
    </row>
    <row r="15" spans="1:16" s="95" customFormat="1" ht="23.45" hidden="1" customHeight="1" x14ac:dyDescent="0.25">
      <c r="A15" s="745" t="s">
        <v>20</v>
      </c>
      <c r="B15" s="745"/>
      <c r="C15" s="745"/>
      <c r="D15" s="745"/>
      <c r="E15" s="107" t="s">
        <v>18</v>
      </c>
      <c r="F15" s="109">
        <v>22</v>
      </c>
      <c r="G15" s="752" t="s">
        <v>17</v>
      </c>
      <c r="H15" s="752"/>
      <c r="I15" s="105" t="s">
        <v>17</v>
      </c>
      <c r="J15" s="125" t="e">
        <f>#REF!</f>
        <v>#REF!</v>
      </c>
      <c r="K15" s="766" t="e">
        <f>#REF!</f>
        <v>#REF!</v>
      </c>
      <c r="L15" s="752"/>
      <c r="M15" s="766" t="e">
        <f>#REF!</f>
        <v>#REF!</v>
      </c>
      <c r="N15" s="752"/>
      <c r="O15" s="766" t="e">
        <f>#REF!</f>
        <v>#REF!</v>
      </c>
      <c r="P15" s="752"/>
    </row>
    <row r="16" spans="1:16" s="95" customFormat="1" ht="23.45" hidden="1" customHeight="1" x14ac:dyDescent="0.25">
      <c r="A16" s="745" t="s">
        <v>21</v>
      </c>
      <c r="B16" s="745"/>
      <c r="C16" s="745"/>
      <c r="D16" s="745"/>
      <c r="E16" s="107" t="s">
        <v>18</v>
      </c>
      <c r="F16" s="105">
        <v>27</v>
      </c>
      <c r="G16" s="752" t="s">
        <v>17</v>
      </c>
      <c r="H16" s="752"/>
      <c r="I16" s="105" t="s">
        <v>17</v>
      </c>
      <c r="J16" s="125">
        <f>J85</f>
        <v>0</v>
      </c>
      <c r="K16" s="766">
        <f>K85</f>
        <v>0</v>
      </c>
      <c r="L16" s="752"/>
      <c r="M16" s="766">
        <f t="shared" ref="M16" si="4">M85</f>
        <v>0</v>
      </c>
      <c r="N16" s="752"/>
      <c r="O16" s="766">
        <f t="shared" ref="O16" si="5">O85</f>
        <v>0</v>
      </c>
      <c r="P16" s="752"/>
    </row>
    <row r="17" spans="1:16" s="95" customFormat="1" ht="23.45" hidden="1" customHeight="1" x14ac:dyDescent="0.25">
      <c r="A17" s="745" t="s">
        <v>22</v>
      </c>
      <c r="B17" s="745"/>
      <c r="C17" s="745"/>
      <c r="D17" s="745"/>
      <c r="E17" s="107" t="s">
        <v>18</v>
      </c>
      <c r="F17" s="105">
        <v>28</v>
      </c>
      <c r="G17" s="752" t="s">
        <v>17</v>
      </c>
      <c r="H17" s="752"/>
      <c r="I17" s="105" t="s">
        <v>17</v>
      </c>
      <c r="J17" s="125">
        <f>J88</f>
        <v>0</v>
      </c>
      <c r="K17" s="766">
        <f>K88</f>
        <v>0</v>
      </c>
      <c r="L17" s="752"/>
      <c r="M17" s="766">
        <f t="shared" ref="M17" si="6">M88</f>
        <v>0</v>
      </c>
      <c r="N17" s="752"/>
      <c r="O17" s="766">
        <f t="shared" ref="O17" si="7">O88</f>
        <v>0</v>
      </c>
      <c r="P17" s="752"/>
    </row>
    <row r="18" spans="1:16" s="95" customFormat="1" ht="23.45" hidden="1" customHeight="1" x14ac:dyDescent="0.25">
      <c r="A18" s="745" t="s">
        <v>23</v>
      </c>
      <c r="B18" s="745"/>
      <c r="C18" s="745"/>
      <c r="D18" s="745"/>
      <c r="E18" s="107" t="s">
        <v>18</v>
      </c>
      <c r="F18" s="105">
        <v>31</v>
      </c>
      <c r="G18" s="752" t="s">
        <v>17</v>
      </c>
      <c r="H18" s="752"/>
      <c r="I18" s="105" t="s">
        <v>17</v>
      </c>
      <c r="J18" s="125">
        <f>J108</f>
        <v>0</v>
      </c>
      <c r="K18" s="766">
        <f>K108</f>
        <v>0</v>
      </c>
      <c r="L18" s="752"/>
      <c r="M18" s="766">
        <f t="shared" ref="M18" si="8">M108</f>
        <v>0</v>
      </c>
      <c r="N18" s="752"/>
      <c r="O18" s="766">
        <f t="shared" ref="O18" si="9">O108</f>
        <v>0</v>
      </c>
      <c r="P18" s="752"/>
    </row>
    <row r="19" spans="1:16" s="95" customFormat="1" ht="23.45" hidden="1" customHeight="1" x14ac:dyDescent="0.25">
      <c r="A19" s="767" t="s">
        <v>24</v>
      </c>
      <c r="B19" s="768"/>
      <c r="C19" s="768"/>
      <c r="D19" s="769"/>
      <c r="E19" s="107" t="s">
        <v>18</v>
      </c>
      <c r="F19" s="109">
        <v>33</v>
      </c>
      <c r="G19" s="752" t="s">
        <v>17</v>
      </c>
      <c r="H19" s="752"/>
      <c r="I19" s="105" t="s">
        <v>17</v>
      </c>
      <c r="J19" s="125">
        <f>J139</f>
        <v>0</v>
      </c>
      <c r="K19" s="766">
        <f>K139</f>
        <v>0</v>
      </c>
      <c r="L19" s="752"/>
      <c r="M19" s="766">
        <f t="shared" ref="M19" si="10">M139</f>
        <v>0</v>
      </c>
      <c r="N19" s="752"/>
      <c r="O19" s="766">
        <f t="shared" ref="O19" si="11">O139</f>
        <v>0</v>
      </c>
      <c r="P19" s="752"/>
    </row>
    <row r="20" spans="1:16" s="95" customFormat="1" ht="23.45" hidden="1" customHeight="1" x14ac:dyDescent="0.25">
      <c r="A20" s="103"/>
      <c r="B20" s="103"/>
      <c r="C20" s="103"/>
      <c r="D20" s="103"/>
    </row>
    <row r="21" spans="1:16" s="95" customFormat="1" ht="14.45" hidden="1" customHeight="1" x14ac:dyDescent="0.25">
      <c r="A21" s="754" t="s">
        <v>9</v>
      </c>
      <c r="B21" s="756"/>
      <c r="C21" s="753" t="s">
        <v>2</v>
      </c>
      <c r="D21" s="753"/>
      <c r="E21" s="753"/>
      <c r="F21" s="753"/>
      <c r="G21" s="752">
        <v>2013</v>
      </c>
      <c r="H21" s="752"/>
      <c r="I21" s="105">
        <v>2014</v>
      </c>
      <c r="J21" s="105">
        <v>2015</v>
      </c>
      <c r="K21" s="753">
        <v>2016</v>
      </c>
      <c r="L21" s="753"/>
      <c r="M21" s="753">
        <v>2017</v>
      </c>
      <c r="N21" s="753"/>
      <c r="O21" s="753">
        <v>2018</v>
      </c>
      <c r="P21" s="753"/>
    </row>
    <row r="22" spans="1:16" s="95" customFormat="1" ht="18.600000000000001" hidden="1" customHeight="1" x14ac:dyDescent="0.25">
      <c r="A22" s="757"/>
      <c r="B22" s="759"/>
      <c r="C22" s="102" t="s">
        <v>25</v>
      </c>
      <c r="D22" s="102" t="s">
        <v>26</v>
      </c>
      <c r="E22" s="105" t="s">
        <v>10</v>
      </c>
      <c r="F22" s="106" t="s">
        <v>11</v>
      </c>
      <c r="G22" s="750" t="s">
        <v>12</v>
      </c>
      <c r="H22" s="751"/>
      <c r="I22" s="105" t="s">
        <v>12</v>
      </c>
      <c r="J22" s="105" t="s">
        <v>13</v>
      </c>
      <c r="K22" s="750" t="s">
        <v>14</v>
      </c>
      <c r="L22" s="751"/>
      <c r="M22" s="750" t="s">
        <v>15</v>
      </c>
      <c r="N22" s="751"/>
      <c r="O22" s="750" t="s">
        <v>15</v>
      </c>
      <c r="P22" s="751"/>
    </row>
    <row r="23" spans="1:16" s="95" customFormat="1" ht="35.450000000000003" hidden="1" customHeight="1" x14ac:dyDescent="0.25">
      <c r="A23" s="770" t="s">
        <v>27</v>
      </c>
      <c r="B23" s="771"/>
      <c r="C23" s="110"/>
      <c r="D23" s="110"/>
      <c r="E23" s="111"/>
      <c r="F23" s="111"/>
      <c r="G23" s="765" t="s">
        <v>17</v>
      </c>
      <c r="H23" s="765"/>
      <c r="I23" s="108" t="s">
        <v>17</v>
      </c>
      <c r="J23" s="126" t="e">
        <f>J24+J28+J32</f>
        <v>#VALUE!</v>
      </c>
      <c r="K23" s="772" t="e">
        <f t="shared" ref="K23" si="12">K24+K28+K32</f>
        <v>#VALUE!</v>
      </c>
      <c r="L23" s="773"/>
      <c r="M23" s="772" t="e">
        <f t="shared" ref="M23" si="13">M24+M28+M32</f>
        <v>#VALUE!</v>
      </c>
      <c r="N23" s="773"/>
      <c r="O23" s="772" t="e">
        <f t="shared" ref="O23" si="14">O24+O28+O32</f>
        <v>#VALUE!</v>
      </c>
      <c r="P23" s="773"/>
    </row>
    <row r="24" spans="1:16" s="95" customFormat="1" ht="34.5" hidden="1" customHeight="1" x14ac:dyDescent="0.25">
      <c r="A24" s="770" t="s">
        <v>28</v>
      </c>
      <c r="B24" s="771"/>
      <c r="C24" s="112">
        <v>200</v>
      </c>
      <c r="D24" s="113"/>
      <c r="E24" s="113"/>
      <c r="F24" s="113"/>
      <c r="G24" s="765" t="s">
        <v>17</v>
      </c>
      <c r="H24" s="765"/>
      <c r="I24" s="108" t="s">
        <v>17</v>
      </c>
      <c r="J24" s="127">
        <f>J25+J26</f>
        <v>0</v>
      </c>
      <c r="K24" s="774">
        <f>K25+K26</f>
        <v>0</v>
      </c>
      <c r="L24" s="774"/>
      <c r="M24" s="774">
        <f t="shared" ref="M24" si="15">M25+M26</f>
        <v>0</v>
      </c>
      <c r="N24" s="774"/>
      <c r="O24" s="774">
        <f t="shared" ref="O24" si="16">O25+O26</f>
        <v>0</v>
      </c>
      <c r="P24" s="774"/>
    </row>
    <row r="25" spans="1:16" s="95" customFormat="1" ht="32.450000000000003" hidden="1" customHeight="1" x14ac:dyDescent="0.25">
      <c r="A25" s="775" t="s">
        <v>29</v>
      </c>
      <c r="B25" s="776"/>
      <c r="C25" s="109">
        <v>200</v>
      </c>
      <c r="D25" s="109">
        <v>1</v>
      </c>
      <c r="E25" s="114" t="s">
        <v>18</v>
      </c>
      <c r="F25" s="109">
        <v>14</v>
      </c>
      <c r="G25" s="752" t="s">
        <v>17</v>
      </c>
      <c r="H25" s="752"/>
      <c r="I25" s="105" t="s">
        <v>17</v>
      </c>
      <c r="J25" s="128"/>
      <c r="K25" s="777"/>
      <c r="L25" s="777"/>
      <c r="M25" s="777"/>
      <c r="N25" s="777"/>
      <c r="O25" s="777"/>
      <c r="P25" s="777"/>
    </row>
    <row r="26" spans="1:16" s="95" customFormat="1" ht="15.75" hidden="1" customHeight="1" x14ac:dyDescent="0.25">
      <c r="A26" s="775" t="s">
        <v>30</v>
      </c>
      <c r="B26" s="776"/>
      <c r="C26" s="109">
        <v>200</v>
      </c>
      <c r="D26" s="109">
        <v>1</v>
      </c>
      <c r="E26" s="114" t="s">
        <v>18</v>
      </c>
      <c r="F26" s="109">
        <v>14</v>
      </c>
      <c r="G26" s="752" t="s">
        <v>17</v>
      </c>
      <c r="H26" s="752"/>
      <c r="I26" s="105" t="s">
        <v>17</v>
      </c>
      <c r="J26" s="128"/>
      <c r="K26" s="777"/>
      <c r="L26" s="777"/>
      <c r="M26" s="777"/>
      <c r="N26" s="777"/>
      <c r="O26" s="777"/>
      <c r="P26" s="777"/>
    </row>
    <row r="27" spans="1:16" s="95" customFormat="1" ht="18.600000000000001" hidden="1" customHeight="1" x14ac:dyDescent="0.25">
      <c r="A27" s="778"/>
      <c r="B27" s="778"/>
      <c r="C27" s="110"/>
      <c r="D27" s="110"/>
      <c r="E27" s="111"/>
      <c r="F27" s="111"/>
      <c r="G27" s="752" t="s">
        <v>17</v>
      </c>
      <c r="H27" s="752"/>
      <c r="I27" s="105" t="s">
        <v>17</v>
      </c>
      <c r="J27" s="128"/>
      <c r="K27" s="777"/>
      <c r="L27" s="777"/>
      <c r="M27" s="777"/>
      <c r="N27" s="777"/>
      <c r="O27" s="777"/>
      <c r="P27" s="777"/>
    </row>
    <row r="28" spans="1:16" s="95" customFormat="1" ht="18.600000000000001" hidden="1" customHeight="1" x14ac:dyDescent="0.25">
      <c r="A28" s="779" t="s">
        <v>31</v>
      </c>
      <c r="B28" s="780"/>
      <c r="C28" s="115">
        <v>200</v>
      </c>
      <c r="D28" s="109">
        <v>2</v>
      </c>
      <c r="E28" s="111"/>
      <c r="F28" s="111"/>
      <c r="G28" s="752" t="s">
        <v>17</v>
      </c>
      <c r="H28" s="752"/>
      <c r="I28" s="105" t="s">
        <v>17</v>
      </c>
      <c r="J28" s="128"/>
      <c r="K28" s="777"/>
      <c r="L28" s="777"/>
      <c r="M28" s="777"/>
      <c r="N28" s="777"/>
      <c r="O28" s="777"/>
      <c r="P28" s="777"/>
    </row>
    <row r="29" spans="1:16" s="95" customFormat="1" ht="28.5" hidden="1" customHeight="1" x14ac:dyDescent="0.25">
      <c r="A29" s="778"/>
      <c r="B29" s="778"/>
      <c r="C29" s="109"/>
      <c r="D29" s="110"/>
      <c r="E29" s="111"/>
      <c r="F29" s="111"/>
      <c r="G29" s="752" t="s">
        <v>17</v>
      </c>
      <c r="H29" s="752"/>
      <c r="I29" s="105" t="s">
        <v>17</v>
      </c>
      <c r="J29" s="128"/>
      <c r="K29" s="777"/>
      <c r="L29" s="777"/>
      <c r="M29" s="777"/>
      <c r="N29" s="777"/>
      <c r="O29" s="777"/>
      <c r="P29" s="777"/>
    </row>
    <row r="30" spans="1:16" s="95" customFormat="1" ht="19.149999999999999" hidden="1" customHeight="1" x14ac:dyDescent="0.25">
      <c r="A30" s="775"/>
      <c r="B30" s="776"/>
      <c r="C30" s="109"/>
      <c r="D30" s="110"/>
      <c r="E30" s="111"/>
      <c r="F30" s="111"/>
      <c r="G30" s="750" t="s">
        <v>17</v>
      </c>
      <c r="H30" s="751"/>
      <c r="I30" s="105" t="s">
        <v>17</v>
      </c>
      <c r="J30" s="128"/>
      <c r="K30" s="781"/>
      <c r="L30" s="782"/>
      <c r="M30" s="781"/>
      <c r="N30" s="782"/>
      <c r="O30" s="781"/>
      <c r="P30" s="782"/>
    </row>
    <row r="31" spans="1:16" s="95" customFormat="1" ht="19.149999999999999" hidden="1" customHeight="1" x14ac:dyDescent="0.25">
      <c r="A31" s="775"/>
      <c r="B31" s="776"/>
      <c r="C31" s="109"/>
      <c r="D31" s="110"/>
      <c r="E31" s="111"/>
      <c r="F31" s="111"/>
      <c r="G31" s="750" t="s">
        <v>17</v>
      </c>
      <c r="H31" s="751"/>
      <c r="I31" s="105" t="s">
        <v>17</v>
      </c>
      <c r="J31" s="128"/>
      <c r="K31" s="781"/>
      <c r="L31" s="782"/>
      <c r="M31" s="781"/>
      <c r="N31" s="782"/>
      <c r="O31" s="781"/>
      <c r="P31" s="782"/>
    </row>
    <row r="32" spans="1:16" s="95" customFormat="1" ht="19.149999999999999" hidden="1" customHeight="1" x14ac:dyDescent="0.25">
      <c r="A32" s="779" t="s">
        <v>32</v>
      </c>
      <c r="B32" s="780"/>
      <c r="C32" s="115">
        <v>100</v>
      </c>
      <c r="D32" s="109" t="s">
        <v>33</v>
      </c>
      <c r="E32" s="111"/>
      <c r="F32" s="111"/>
      <c r="G32" s="750" t="s">
        <v>17</v>
      </c>
      <c r="H32" s="751"/>
      <c r="I32" s="105" t="s">
        <v>17</v>
      </c>
      <c r="J32" s="126" t="e">
        <f>J12-(J24+J28)</f>
        <v>#VALUE!</v>
      </c>
      <c r="K32" s="772" t="e">
        <f t="shared" ref="K32:O32" si="17">K12-(K24+K28)</f>
        <v>#VALUE!</v>
      </c>
      <c r="L32" s="773"/>
      <c r="M32" s="772" t="e">
        <f t="shared" si="17"/>
        <v>#VALUE!</v>
      </c>
      <c r="N32" s="773"/>
      <c r="O32" s="772" t="e">
        <f t="shared" si="17"/>
        <v>#VALUE!</v>
      </c>
      <c r="P32" s="773"/>
    </row>
    <row r="33" spans="1:16" s="95" customFormat="1" ht="43.5" hidden="1" customHeight="1" x14ac:dyDescent="0.25">
      <c r="A33" s="767"/>
      <c r="B33" s="769"/>
      <c r="C33" s="110"/>
      <c r="D33" s="110"/>
      <c r="E33" s="111"/>
      <c r="F33" s="111"/>
      <c r="G33" s="750" t="s">
        <v>17</v>
      </c>
      <c r="H33" s="751"/>
      <c r="I33" s="105" t="s">
        <v>17</v>
      </c>
      <c r="J33" s="111"/>
      <c r="K33" s="783"/>
      <c r="L33" s="784"/>
      <c r="M33" s="783"/>
      <c r="N33" s="784"/>
      <c r="O33" s="783"/>
      <c r="P33" s="784"/>
    </row>
    <row r="34" spans="1:16" s="95" customFormat="1" ht="20.45" hidden="1" customHeight="1" x14ac:dyDescent="0.25">
      <c r="A34" s="103"/>
      <c r="B34" s="103"/>
      <c r="C34" s="103"/>
      <c r="D34" s="103"/>
    </row>
    <row r="35" spans="1:16" s="95" customFormat="1" ht="14.45" hidden="1" customHeight="1" x14ac:dyDescent="0.25">
      <c r="A35" s="785" t="s">
        <v>34</v>
      </c>
      <c r="B35" s="768"/>
      <c r="C35" s="768"/>
      <c r="D35" s="768"/>
      <c r="E35" s="768"/>
      <c r="F35" s="768"/>
      <c r="G35" s="768"/>
      <c r="H35" s="768"/>
      <c r="I35" s="768"/>
      <c r="J35" s="768"/>
      <c r="K35" s="768"/>
      <c r="L35" s="768"/>
      <c r="M35" s="768"/>
      <c r="N35" s="768"/>
      <c r="O35" s="768"/>
      <c r="P35" s="769"/>
    </row>
    <row r="36" spans="1:16" s="95" customFormat="1" ht="14.45" hidden="1" customHeight="1" x14ac:dyDescent="0.25">
      <c r="A36" s="745" t="s">
        <v>9</v>
      </c>
      <c r="B36" s="745"/>
      <c r="C36" s="745"/>
      <c r="D36" s="752" t="s">
        <v>2</v>
      </c>
      <c r="E36" s="752"/>
      <c r="F36" s="752"/>
      <c r="G36" s="752" t="s">
        <v>35</v>
      </c>
      <c r="H36" s="752"/>
      <c r="I36" s="752"/>
      <c r="J36" s="752"/>
      <c r="K36" s="752" t="s">
        <v>36</v>
      </c>
      <c r="L36" s="752"/>
      <c r="M36" s="752"/>
      <c r="N36" s="752" t="s">
        <v>37</v>
      </c>
      <c r="O36" s="752"/>
      <c r="P36" s="752"/>
    </row>
    <row r="37" spans="1:16" s="95" customFormat="1" ht="25.15" hidden="1" customHeight="1" x14ac:dyDescent="0.25">
      <c r="A37" s="745"/>
      <c r="B37" s="745"/>
      <c r="C37" s="745"/>
      <c r="D37" s="102" t="s">
        <v>10</v>
      </c>
      <c r="E37" s="786" t="s">
        <v>38</v>
      </c>
      <c r="F37" s="786"/>
      <c r="G37" s="787" t="s">
        <v>39</v>
      </c>
      <c r="H37" s="787"/>
      <c r="I37" s="116" t="s">
        <v>40</v>
      </c>
      <c r="J37" s="116" t="s">
        <v>41</v>
      </c>
      <c r="K37" s="116" t="s">
        <v>39</v>
      </c>
      <c r="L37" s="116" t="s">
        <v>40</v>
      </c>
      <c r="M37" s="116" t="s">
        <v>41</v>
      </c>
      <c r="N37" s="116" t="s">
        <v>39</v>
      </c>
      <c r="O37" s="116" t="s">
        <v>40</v>
      </c>
      <c r="P37" s="116" t="s">
        <v>41</v>
      </c>
    </row>
    <row r="38" spans="1:16" s="95" customFormat="1" ht="64.150000000000006" hidden="1" customHeight="1" x14ac:dyDescent="0.25">
      <c r="A38" s="745" t="s">
        <v>42</v>
      </c>
      <c r="B38" s="745"/>
      <c r="C38" s="745"/>
      <c r="D38" s="110"/>
      <c r="E38" s="752"/>
      <c r="F38" s="752"/>
      <c r="G38" s="752"/>
      <c r="H38" s="752"/>
      <c r="I38" s="105"/>
      <c r="J38" s="105"/>
      <c r="K38" s="105"/>
      <c r="L38" s="105"/>
      <c r="M38" s="105"/>
      <c r="N38" s="105"/>
      <c r="O38" s="105"/>
      <c r="P38" s="105"/>
    </row>
    <row r="39" spans="1:16" s="95" customFormat="1" ht="20.45" hidden="1" customHeight="1" x14ac:dyDescent="0.25">
      <c r="A39" s="788" t="s">
        <v>43</v>
      </c>
      <c r="B39" s="788"/>
      <c r="C39" s="788"/>
      <c r="D39" s="117" t="s">
        <v>44</v>
      </c>
      <c r="E39" s="789" t="s">
        <v>45</v>
      </c>
      <c r="F39" s="790"/>
      <c r="G39" s="791">
        <f>G43+G44</f>
        <v>0</v>
      </c>
      <c r="H39" s="791"/>
      <c r="I39" s="129" t="e">
        <f>J39-G39</f>
        <v>#VALUE!</v>
      </c>
      <c r="J39" s="129" t="e">
        <f>K23</f>
        <v>#VALUE!</v>
      </c>
      <c r="K39" s="118">
        <f>K43+K44</f>
        <v>0</v>
      </c>
      <c r="L39" s="129" t="e">
        <f>M39-K39</f>
        <v>#VALUE!</v>
      </c>
      <c r="M39" s="129" t="e">
        <f>M23</f>
        <v>#VALUE!</v>
      </c>
      <c r="N39" s="118"/>
      <c r="O39" s="129"/>
      <c r="P39" s="129" t="e">
        <f>O23</f>
        <v>#VALUE!</v>
      </c>
    </row>
    <row r="40" spans="1:16" s="101" customFormat="1" ht="20.45" hidden="1" customHeight="1" x14ac:dyDescent="0.25">
      <c r="A40" s="788" t="s">
        <v>46</v>
      </c>
      <c r="B40" s="788"/>
      <c r="C40" s="788"/>
      <c r="D40" s="117" t="s">
        <v>44</v>
      </c>
      <c r="E40" s="789" t="s">
        <v>47</v>
      </c>
      <c r="F40" s="790"/>
      <c r="G40" s="791"/>
      <c r="H40" s="791"/>
      <c r="I40" s="129">
        <f t="shared" ref="I40:I45" si="18">G40-J40</f>
        <v>0</v>
      </c>
      <c r="J40" s="118"/>
      <c r="K40" s="118"/>
      <c r="L40" s="129">
        <f t="shared" ref="L40:L43" si="19">M40-K40</f>
        <v>0</v>
      </c>
      <c r="M40" s="118"/>
      <c r="N40" s="118"/>
      <c r="O40" s="129">
        <f t="shared" ref="O40:O43" si="20">P40-N40</f>
        <v>0</v>
      </c>
      <c r="P40" s="118"/>
    </row>
    <row r="41" spans="1:16" s="101" customFormat="1" ht="20.45" hidden="1" customHeight="1" x14ac:dyDescent="0.25">
      <c r="A41" s="745"/>
      <c r="B41" s="745"/>
      <c r="C41" s="745"/>
      <c r="D41" s="110"/>
      <c r="E41" s="752"/>
      <c r="F41" s="752"/>
      <c r="G41" s="791"/>
      <c r="H41" s="791"/>
      <c r="I41" s="129">
        <f t="shared" si="18"/>
        <v>0</v>
      </c>
      <c r="J41" s="118"/>
      <c r="K41" s="118"/>
      <c r="L41" s="129">
        <f t="shared" si="19"/>
        <v>0</v>
      </c>
      <c r="M41" s="118"/>
      <c r="N41" s="118"/>
      <c r="O41" s="129">
        <f t="shared" si="20"/>
        <v>0</v>
      </c>
      <c r="P41" s="118"/>
    </row>
    <row r="42" spans="1:16" s="95" customFormat="1" ht="20.45" hidden="1" customHeight="1" x14ac:dyDescent="0.25">
      <c r="A42" s="745" t="s">
        <v>42</v>
      </c>
      <c r="B42" s="745"/>
      <c r="C42" s="745"/>
      <c r="D42" s="110"/>
      <c r="E42" s="752"/>
      <c r="F42" s="752"/>
      <c r="G42" s="791">
        <f>G44+G43</f>
        <v>0</v>
      </c>
      <c r="H42" s="791"/>
      <c r="I42" s="129" t="e">
        <f>J42-G42</f>
        <v>#VALUE!</v>
      </c>
      <c r="J42" s="129" t="e">
        <f>J43+J44</f>
        <v>#VALUE!</v>
      </c>
      <c r="K42" s="118">
        <f>K43+K44</f>
        <v>0</v>
      </c>
      <c r="L42" s="129" t="e">
        <f t="shared" si="19"/>
        <v>#VALUE!</v>
      </c>
      <c r="M42" s="129" t="e">
        <f>M43+M44</f>
        <v>#VALUE!</v>
      </c>
      <c r="N42" s="118">
        <f>N43+N44</f>
        <v>0</v>
      </c>
      <c r="O42" s="129" t="e">
        <f t="shared" si="20"/>
        <v>#VALUE!</v>
      </c>
      <c r="P42" s="129" t="e">
        <f>P43+P44</f>
        <v>#VALUE!</v>
      </c>
    </row>
    <row r="43" spans="1:16" s="95" customFormat="1" ht="20.45" hidden="1" customHeight="1" x14ac:dyDescent="0.25">
      <c r="A43" s="788" t="s">
        <v>48</v>
      </c>
      <c r="B43" s="788"/>
      <c r="C43" s="788"/>
      <c r="D43" s="119"/>
      <c r="E43" s="792">
        <v>2</v>
      </c>
      <c r="F43" s="792"/>
      <c r="G43" s="791"/>
      <c r="H43" s="791"/>
      <c r="I43" s="129">
        <f>J43-G43</f>
        <v>0</v>
      </c>
      <c r="J43" s="129">
        <f>K24</f>
        <v>0</v>
      </c>
      <c r="K43" s="118"/>
      <c r="L43" s="129">
        <f t="shared" si="19"/>
        <v>0</v>
      </c>
      <c r="M43" s="129">
        <f>M24</f>
        <v>0</v>
      </c>
      <c r="N43" s="118"/>
      <c r="O43" s="129">
        <f t="shared" si="20"/>
        <v>0</v>
      </c>
      <c r="P43" s="129">
        <f>O24</f>
        <v>0</v>
      </c>
    </row>
    <row r="44" spans="1:16" s="101" customFormat="1" ht="20.45" hidden="1" customHeight="1" x14ac:dyDescent="0.25">
      <c r="A44" s="788" t="s">
        <v>49</v>
      </c>
      <c r="B44" s="788"/>
      <c r="C44" s="788"/>
      <c r="D44" s="119"/>
      <c r="E44" s="792">
        <v>1</v>
      </c>
      <c r="F44" s="792"/>
      <c r="G44" s="791"/>
      <c r="H44" s="791"/>
      <c r="I44" s="129" t="e">
        <f t="shared" si="18"/>
        <v>#VALUE!</v>
      </c>
      <c r="J44" s="129" t="e">
        <f>K32</f>
        <v>#VALUE!</v>
      </c>
      <c r="K44" s="118"/>
      <c r="L44" s="129" t="e">
        <f t="shared" ref="L44" si="21">K44-M44</f>
        <v>#VALUE!</v>
      </c>
      <c r="M44" s="129" t="e">
        <f>M32</f>
        <v>#VALUE!</v>
      </c>
      <c r="N44" s="118"/>
      <c r="O44" s="129" t="e">
        <f t="shared" ref="O44" si="22">N44-P44</f>
        <v>#VALUE!</v>
      </c>
      <c r="P44" s="129" t="e">
        <f>O32</f>
        <v>#VALUE!</v>
      </c>
    </row>
    <row r="45" spans="1:16" s="101" customFormat="1" ht="20.45" hidden="1" customHeight="1" x14ac:dyDescent="0.25">
      <c r="A45" s="745"/>
      <c r="B45" s="745"/>
      <c r="C45" s="745"/>
      <c r="D45" s="110"/>
      <c r="E45" s="752"/>
      <c r="F45" s="752"/>
      <c r="G45" s="752"/>
      <c r="H45" s="752"/>
      <c r="I45" s="129">
        <f t="shared" si="18"/>
        <v>0</v>
      </c>
      <c r="J45" s="105"/>
      <c r="K45" s="105"/>
      <c r="L45" s="105"/>
      <c r="M45" s="105"/>
      <c r="N45" s="105"/>
      <c r="O45" s="105"/>
      <c r="P45" s="105"/>
    </row>
    <row r="46" spans="1:16" s="95" customFormat="1" ht="20.45" hidden="1" customHeight="1" x14ac:dyDescent="0.25">
      <c r="A46" s="103"/>
      <c r="B46" s="103"/>
      <c r="C46" s="103"/>
      <c r="D46" s="103"/>
    </row>
    <row r="47" spans="1:16" s="95" customFormat="1" ht="19.149999999999999" hidden="1" customHeight="1" x14ac:dyDescent="0.25">
      <c r="A47" s="793" t="s">
        <v>50</v>
      </c>
      <c r="B47" s="793"/>
      <c r="C47" s="793"/>
      <c r="D47" s="793"/>
      <c r="E47" s="793"/>
      <c r="F47" s="793"/>
      <c r="G47" s="793"/>
      <c r="H47" s="793"/>
      <c r="I47" s="793"/>
      <c r="J47" s="793"/>
      <c r="K47" s="793"/>
      <c r="L47" s="793"/>
      <c r="M47" s="793"/>
      <c r="N47" s="793"/>
      <c r="O47" s="793"/>
      <c r="P47" s="793"/>
    </row>
    <row r="48" spans="1:16" ht="15.75" hidden="1" customHeight="1" x14ac:dyDescent="0.25">
      <c r="A48" s="803" t="s">
        <v>9</v>
      </c>
      <c r="B48" s="803"/>
      <c r="C48" s="794" t="s">
        <v>2</v>
      </c>
      <c r="D48" s="794"/>
      <c r="E48" s="794"/>
      <c r="F48" s="794"/>
      <c r="G48" s="794"/>
      <c r="H48" s="794"/>
      <c r="I48" s="808" t="s">
        <v>51</v>
      </c>
      <c r="J48" s="809"/>
      <c r="K48" s="66">
        <v>2013</v>
      </c>
      <c r="L48" s="66">
        <v>2014</v>
      </c>
      <c r="M48" s="66">
        <v>2015</v>
      </c>
      <c r="N48" s="66">
        <v>2016</v>
      </c>
      <c r="O48" s="66">
        <v>2017</v>
      </c>
      <c r="P48" s="66">
        <v>2018</v>
      </c>
    </row>
    <row r="49" spans="1:17" ht="15.75" hidden="1" customHeight="1" x14ac:dyDescent="0.25">
      <c r="A49" s="803"/>
      <c r="B49" s="803"/>
      <c r="C49" s="90" t="s">
        <v>52</v>
      </c>
      <c r="D49" s="90" t="s">
        <v>53</v>
      </c>
      <c r="E49" s="68" t="s">
        <v>54</v>
      </c>
      <c r="F49" s="68" t="s">
        <v>55</v>
      </c>
      <c r="G49" s="68" t="s">
        <v>56</v>
      </c>
      <c r="H49" s="68" t="s">
        <v>57</v>
      </c>
      <c r="I49" s="810"/>
      <c r="J49" s="811"/>
      <c r="K49" s="67" t="s">
        <v>12</v>
      </c>
      <c r="L49" s="67" t="s">
        <v>12</v>
      </c>
      <c r="M49" s="67" t="s">
        <v>13</v>
      </c>
      <c r="N49" s="67" t="s">
        <v>14</v>
      </c>
      <c r="O49" s="67" t="s">
        <v>15</v>
      </c>
      <c r="P49" s="67" t="s">
        <v>15</v>
      </c>
    </row>
    <row r="50" spans="1:17" ht="51.6" hidden="1" customHeight="1" x14ac:dyDescent="0.25">
      <c r="A50" s="795" t="s">
        <v>42</v>
      </c>
      <c r="B50" s="796"/>
      <c r="C50" s="120"/>
      <c r="D50" s="120"/>
      <c r="E50" s="121"/>
      <c r="F50" s="121"/>
      <c r="G50" s="121"/>
      <c r="H50" s="121"/>
      <c r="I50" s="797"/>
      <c r="J50" s="798"/>
      <c r="K50" s="132" t="s">
        <v>17</v>
      </c>
      <c r="L50" s="132" t="s">
        <v>17</v>
      </c>
      <c r="M50" s="133">
        <f>M51+M52+M53+M54</f>
        <v>0</v>
      </c>
      <c r="N50" s="133">
        <f>N51+N52+N53+N54</f>
        <v>0</v>
      </c>
      <c r="O50" s="133">
        <f t="shared" ref="O50:P50" si="23">O51+O52+O53+O54</f>
        <v>0</v>
      </c>
      <c r="P50" s="133">
        <f t="shared" si="23"/>
        <v>0</v>
      </c>
    </row>
    <row r="51" spans="1:17" ht="15.75" hidden="1" customHeight="1" x14ac:dyDescent="0.25">
      <c r="A51" s="799" t="s">
        <v>29</v>
      </c>
      <c r="B51" s="800"/>
      <c r="C51" s="122">
        <v>297</v>
      </c>
      <c r="D51" s="122">
        <v>1</v>
      </c>
      <c r="E51" s="122" t="s">
        <v>33</v>
      </c>
      <c r="F51" s="123"/>
      <c r="G51" s="123"/>
      <c r="H51" s="122">
        <v>142310</v>
      </c>
      <c r="I51" s="130"/>
      <c r="J51" s="131"/>
      <c r="K51" s="132" t="s">
        <v>17</v>
      </c>
      <c r="L51" s="132" t="s">
        <v>17</v>
      </c>
      <c r="M51" s="134"/>
      <c r="N51" s="134"/>
      <c r="O51" s="134"/>
      <c r="P51" s="134"/>
    </row>
    <row r="52" spans="1:17" ht="31.5" hidden="1" customHeight="1" x14ac:dyDescent="0.25">
      <c r="A52" s="799" t="s">
        <v>30</v>
      </c>
      <c r="B52" s="800"/>
      <c r="C52" s="122">
        <v>297</v>
      </c>
      <c r="D52" s="122">
        <v>1</v>
      </c>
      <c r="E52" s="122" t="s">
        <v>33</v>
      </c>
      <c r="F52" s="123"/>
      <c r="G52" s="123"/>
      <c r="H52" s="122">
        <v>142320</v>
      </c>
      <c r="I52" s="130"/>
      <c r="J52" s="131"/>
      <c r="K52" s="132" t="s">
        <v>17</v>
      </c>
      <c r="L52" s="132" t="s">
        <v>17</v>
      </c>
      <c r="M52" s="134"/>
      <c r="N52" s="134"/>
      <c r="O52" s="134"/>
      <c r="P52" s="134"/>
    </row>
    <row r="53" spans="1:17" ht="30.75" hidden="1" customHeight="1" x14ac:dyDescent="0.25">
      <c r="A53" s="799" t="s">
        <v>29</v>
      </c>
      <c r="B53" s="800"/>
      <c r="C53" s="122">
        <v>297</v>
      </c>
      <c r="D53" s="122">
        <v>1</v>
      </c>
      <c r="E53" s="122" t="s">
        <v>33</v>
      </c>
      <c r="F53" s="123"/>
      <c r="G53" s="123"/>
      <c r="H53" s="122">
        <v>142310</v>
      </c>
      <c r="I53" s="130"/>
      <c r="J53" s="131"/>
      <c r="K53" s="132" t="s">
        <v>17</v>
      </c>
      <c r="L53" s="132" t="s">
        <v>17</v>
      </c>
      <c r="M53" s="134"/>
      <c r="N53" s="134"/>
      <c r="O53" s="134"/>
      <c r="P53" s="134"/>
    </row>
    <row r="54" spans="1:17" ht="30.75" hidden="1" customHeight="1" x14ac:dyDescent="0.25">
      <c r="A54" s="799" t="s">
        <v>30</v>
      </c>
      <c r="B54" s="800"/>
      <c r="C54" s="122">
        <v>297</v>
      </c>
      <c r="D54" s="122">
        <v>1</v>
      </c>
      <c r="E54" s="122" t="s">
        <v>33</v>
      </c>
      <c r="F54" s="123"/>
      <c r="G54" s="123"/>
      <c r="H54" s="122">
        <v>142320</v>
      </c>
      <c r="I54" s="130"/>
      <c r="J54" s="131"/>
      <c r="K54" s="132" t="s">
        <v>17</v>
      </c>
      <c r="L54" s="132" t="s">
        <v>17</v>
      </c>
      <c r="M54" s="134"/>
      <c r="N54" s="134"/>
      <c r="O54" s="134"/>
      <c r="P54" s="134"/>
    </row>
    <row r="55" spans="1:17" ht="23.45" hidden="1" customHeight="1" x14ac:dyDescent="0.25">
      <c r="A55" s="801"/>
      <c r="B55" s="801"/>
      <c r="C55" s="801"/>
      <c r="D55" s="801"/>
      <c r="E55" s="801"/>
      <c r="F55" s="801"/>
      <c r="G55" s="801"/>
      <c r="H55" s="801"/>
      <c r="I55" s="801"/>
      <c r="J55" s="801"/>
      <c r="K55" s="801"/>
      <c r="L55" s="801"/>
      <c r="M55" s="801"/>
      <c r="N55" s="801"/>
      <c r="O55" s="802" t="s">
        <v>2</v>
      </c>
      <c r="P55" s="802"/>
    </row>
    <row r="56" spans="1:17" ht="21.6" customHeight="1" x14ac:dyDescent="0.25">
      <c r="A56" s="803" t="s">
        <v>58</v>
      </c>
      <c r="B56" s="803"/>
      <c r="C56" s="803" t="s">
        <v>251</v>
      </c>
      <c r="D56" s="803"/>
      <c r="E56" s="803"/>
      <c r="F56" s="803"/>
      <c r="G56" s="803"/>
      <c r="H56" s="803"/>
      <c r="I56" s="803"/>
      <c r="J56" s="803"/>
      <c r="K56" s="803"/>
      <c r="L56" s="803"/>
      <c r="M56" s="803"/>
      <c r="N56" s="803"/>
      <c r="O56" s="804" t="s">
        <v>252</v>
      </c>
      <c r="P56" s="804"/>
    </row>
    <row r="57" spans="1:17" ht="21.6" customHeight="1" x14ac:dyDescent="0.25">
      <c r="A57" s="803" t="s">
        <v>61</v>
      </c>
      <c r="B57" s="803"/>
      <c r="C57" s="805" t="s">
        <v>62</v>
      </c>
      <c r="D57" s="806"/>
      <c r="E57" s="806"/>
      <c r="F57" s="806"/>
      <c r="G57" s="806"/>
      <c r="H57" s="806"/>
      <c r="I57" s="806"/>
      <c r="J57" s="806"/>
      <c r="K57" s="806"/>
      <c r="L57" s="806"/>
      <c r="M57" s="806"/>
      <c r="N57" s="807"/>
      <c r="O57" s="802">
        <v>80</v>
      </c>
      <c r="P57" s="802"/>
    </row>
    <row r="58" spans="1:17" ht="21.6" customHeight="1" x14ac:dyDescent="0.25">
      <c r="A58" s="803" t="s">
        <v>63</v>
      </c>
      <c r="B58" s="803"/>
      <c r="C58" s="805" t="s">
        <v>418</v>
      </c>
      <c r="D58" s="806"/>
      <c r="E58" s="806"/>
      <c r="F58" s="806"/>
      <c r="G58" s="806"/>
      <c r="H58" s="806"/>
      <c r="I58" s="806"/>
      <c r="J58" s="806"/>
      <c r="K58" s="806"/>
      <c r="L58" s="806"/>
      <c r="M58" s="806"/>
      <c r="N58" s="807"/>
      <c r="O58" s="804" t="s">
        <v>329</v>
      </c>
      <c r="P58" s="804"/>
    </row>
    <row r="60" spans="1:17" ht="27" customHeight="1" x14ac:dyDescent="0.25">
      <c r="A60" s="812" t="s">
        <v>302</v>
      </c>
      <c r="B60" s="813"/>
      <c r="C60" s="813"/>
      <c r="D60" s="813"/>
      <c r="E60" s="813"/>
      <c r="F60" s="813"/>
      <c r="G60" s="813"/>
      <c r="H60" s="813"/>
      <c r="I60" s="813"/>
      <c r="J60" s="813"/>
      <c r="K60" s="813"/>
      <c r="L60" s="813"/>
      <c r="M60" s="813"/>
      <c r="N60" s="813"/>
      <c r="O60" s="813"/>
      <c r="P60" s="813"/>
    </row>
    <row r="61" spans="1:17" ht="33" customHeight="1" x14ac:dyDescent="0.25">
      <c r="A61" s="805" t="s">
        <v>66</v>
      </c>
      <c r="B61" s="806"/>
      <c r="C61" s="807"/>
      <c r="D61" s="975" t="s">
        <v>616</v>
      </c>
      <c r="E61" s="976"/>
      <c r="F61" s="976"/>
      <c r="G61" s="976"/>
      <c r="H61" s="976"/>
      <c r="I61" s="976"/>
      <c r="J61" s="976"/>
      <c r="K61" s="976"/>
      <c r="L61" s="976"/>
      <c r="M61" s="976"/>
      <c r="N61" s="976"/>
      <c r="O61" s="976"/>
      <c r="P61" s="977"/>
    </row>
    <row r="62" spans="1:17" ht="69" customHeight="1" x14ac:dyDescent="0.25">
      <c r="A62" s="814" t="s">
        <v>389</v>
      </c>
      <c r="B62" s="815"/>
      <c r="C62" s="816"/>
      <c r="D62" s="975" t="s">
        <v>661</v>
      </c>
      <c r="E62" s="976"/>
      <c r="F62" s="976"/>
      <c r="G62" s="976"/>
      <c r="H62" s="976"/>
      <c r="I62" s="976"/>
      <c r="J62" s="976"/>
      <c r="K62" s="976"/>
      <c r="L62" s="976"/>
      <c r="M62" s="976"/>
      <c r="N62" s="976"/>
      <c r="O62" s="976"/>
      <c r="P62" s="977"/>
      <c r="Q62" s="12"/>
    </row>
    <row r="63" spans="1:17" ht="55.5" customHeight="1" x14ac:dyDescent="0.25">
      <c r="A63" s="805" t="s">
        <v>68</v>
      </c>
      <c r="B63" s="806"/>
      <c r="C63" s="807"/>
      <c r="D63" s="1003" t="s">
        <v>617</v>
      </c>
      <c r="E63" s="1004"/>
      <c r="F63" s="1004"/>
      <c r="G63" s="1004"/>
      <c r="H63" s="1004"/>
      <c r="I63" s="1004"/>
      <c r="J63" s="1004"/>
      <c r="K63" s="1004"/>
      <c r="L63" s="1004"/>
      <c r="M63" s="1004"/>
      <c r="N63" s="1004"/>
      <c r="O63" s="1004"/>
      <c r="P63" s="1005"/>
    </row>
    <row r="65" spans="1:20" x14ac:dyDescent="0.25">
      <c r="A65" s="820" t="s">
        <v>69</v>
      </c>
      <c r="B65" s="820"/>
      <c r="C65" s="820"/>
      <c r="D65" s="820"/>
      <c r="E65" s="820"/>
      <c r="F65" s="820"/>
      <c r="G65" s="820"/>
      <c r="H65" s="820"/>
      <c r="I65" s="820"/>
      <c r="J65" s="820"/>
      <c r="K65" s="820"/>
      <c r="L65" s="820"/>
      <c r="M65" s="820"/>
      <c r="N65" s="820"/>
      <c r="O65" s="820"/>
      <c r="P65" s="820"/>
      <c r="Q65" s="12"/>
      <c r="R65" s="12"/>
      <c r="S65" s="12"/>
      <c r="T65" s="12"/>
    </row>
    <row r="66" spans="1:20" ht="24" customHeight="1" x14ac:dyDescent="0.25">
      <c r="A66" s="890" t="s">
        <v>70</v>
      </c>
      <c r="B66" s="891" t="s">
        <v>2</v>
      </c>
      <c r="C66" s="904" t="s">
        <v>9</v>
      </c>
      <c r="D66" s="905"/>
      <c r="E66" s="905"/>
      <c r="F66" s="905"/>
      <c r="G66" s="905"/>
      <c r="H66" s="905"/>
      <c r="I66" s="905"/>
      <c r="J66" s="895" t="s">
        <v>71</v>
      </c>
      <c r="K66" s="136">
        <v>2023</v>
      </c>
      <c r="L66" s="136">
        <v>2024</v>
      </c>
      <c r="M66" s="136">
        <v>2025</v>
      </c>
      <c r="N66" s="136">
        <v>2026</v>
      </c>
      <c r="O66" s="136">
        <v>2027</v>
      </c>
      <c r="P66" s="136">
        <v>2028</v>
      </c>
      <c r="Q66" s="12"/>
      <c r="R66" s="12"/>
      <c r="S66" s="12"/>
      <c r="T66" s="12"/>
    </row>
    <row r="67" spans="1:20" ht="55.15" customHeight="1" x14ac:dyDescent="0.25">
      <c r="A67" s="890"/>
      <c r="B67" s="892"/>
      <c r="C67" s="906"/>
      <c r="D67" s="907"/>
      <c r="E67" s="907"/>
      <c r="F67" s="907"/>
      <c r="G67" s="907"/>
      <c r="H67" s="907"/>
      <c r="I67" s="907"/>
      <c r="J67" s="895"/>
      <c r="K67" s="137" t="s">
        <v>12</v>
      </c>
      <c r="L67" s="137" t="s">
        <v>12</v>
      </c>
      <c r="M67" s="137" t="s">
        <v>13</v>
      </c>
      <c r="N67" s="138" t="s">
        <v>14</v>
      </c>
      <c r="O67" s="138" t="s">
        <v>15</v>
      </c>
      <c r="P67" s="138" t="s">
        <v>15</v>
      </c>
      <c r="Q67" s="142"/>
      <c r="R67" s="142"/>
      <c r="S67" s="12"/>
      <c r="T67" s="143"/>
    </row>
    <row r="68" spans="1:20" ht="49.5" customHeight="1" x14ac:dyDescent="0.25">
      <c r="A68" s="398" t="s">
        <v>72</v>
      </c>
      <c r="B68" s="8" t="s">
        <v>73</v>
      </c>
      <c r="C68" s="817" t="s">
        <v>604</v>
      </c>
      <c r="D68" s="818"/>
      <c r="E68" s="818"/>
      <c r="F68" s="818"/>
      <c r="G68" s="818"/>
      <c r="H68" s="818"/>
      <c r="I68" s="819"/>
      <c r="J68" s="9" t="s">
        <v>74</v>
      </c>
      <c r="K68" s="578">
        <v>30</v>
      </c>
      <c r="L68" s="578">
        <v>30</v>
      </c>
      <c r="M68" s="578">
        <v>30</v>
      </c>
      <c r="N68" s="578">
        <v>30</v>
      </c>
      <c r="O68" s="578">
        <v>30</v>
      </c>
      <c r="P68" s="578">
        <v>30</v>
      </c>
      <c r="Q68" s="12"/>
      <c r="R68" s="12"/>
      <c r="S68" s="12"/>
      <c r="T68" s="12"/>
    </row>
    <row r="69" spans="1:20" ht="30" customHeight="1" x14ac:dyDescent="0.25">
      <c r="A69" s="968" t="s">
        <v>76</v>
      </c>
      <c r="B69" s="9" t="s">
        <v>77</v>
      </c>
      <c r="C69" s="1006" t="s">
        <v>605</v>
      </c>
      <c r="D69" s="1007"/>
      <c r="E69" s="1007"/>
      <c r="F69" s="1007"/>
      <c r="G69" s="1007"/>
      <c r="H69" s="1007"/>
      <c r="I69" s="1008"/>
      <c r="J69" s="34" t="s">
        <v>423</v>
      </c>
      <c r="K69" s="140">
        <v>756094</v>
      </c>
      <c r="L69" s="140">
        <v>735655</v>
      </c>
      <c r="M69" s="140">
        <v>775000</v>
      </c>
      <c r="N69" s="140">
        <v>712708</v>
      </c>
      <c r="O69" s="140">
        <v>712708</v>
      </c>
      <c r="P69" s="140">
        <v>712708</v>
      </c>
      <c r="Q69" s="12"/>
      <c r="R69" s="12"/>
      <c r="S69" s="12"/>
      <c r="T69" s="12"/>
    </row>
    <row r="70" spans="1:20" ht="32.25" customHeight="1" x14ac:dyDescent="0.25">
      <c r="A70" s="968"/>
      <c r="B70" s="9" t="s">
        <v>79</v>
      </c>
      <c r="C70" s="1006" t="s">
        <v>606</v>
      </c>
      <c r="D70" s="1007"/>
      <c r="E70" s="1007"/>
      <c r="F70" s="1007"/>
      <c r="G70" s="1007"/>
      <c r="H70" s="1007"/>
      <c r="I70" s="1008"/>
      <c r="J70" s="34" t="s">
        <v>423</v>
      </c>
      <c r="K70" s="141">
        <v>77788</v>
      </c>
      <c r="L70" s="141">
        <v>100418</v>
      </c>
      <c r="M70" s="141">
        <v>94000</v>
      </c>
      <c r="N70" s="141">
        <v>105000</v>
      </c>
      <c r="O70" s="141">
        <v>105000</v>
      </c>
      <c r="P70" s="141">
        <v>105000</v>
      </c>
      <c r="Q70" s="12"/>
      <c r="R70" s="12"/>
      <c r="S70" s="12"/>
      <c r="T70" s="12"/>
    </row>
    <row r="71" spans="1:20" ht="50.25" hidden="1" customHeight="1" x14ac:dyDescent="0.25">
      <c r="A71" s="968" t="s">
        <v>243</v>
      </c>
      <c r="B71" s="580" t="s">
        <v>82</v>
      </c>
      <c r="C71" s="822" t="s">
        <v>607</v>
      </c>
      <c r="D71" s="823"/>
      <c r="E71" s="823"/>
      <c r="F71" s="823"/>
      <c r="G71" s="823"/>
      <c r="H71" s="823"/>
      <c r="I71" s="824"/>
      <c r="J71" s="9" t="s">
        <v>74</v>
      </c>
      <c r="K71" s="579">
        <v>92.3</v>
      </c>
      <c r="L71" s="442" t="s">
        <v>318</v>
      </c>
      <c r="M71" s="442" t="s">
        <v>318</v>
      </c>
      <c r="N71" s="442" t="s">
        <v>318</v>
      </c>
      <c r="O71" s="442" t="s">
        <v>318</v>
      </c>
      <c r="P71" s="442" t="s">
        <v>318</v>
      </c>
      <c r="Q71" s="12"/>
      <c r="R71" s="12"/>
      <c r="S71" s="12"/>
      <c r="T71" s="12"/>
    </row>
    <row r="72" spans="1:20" ht="25.5" customHeight="1" x14ac:dyDescent="0.25">
      <c r="A72" s="968"/>
      <c r="B72" s="9" t="s">
        <v>84</v>
      </c>
      <c r="C72" s="1006" t="s">
        <v>608</v>
      </c>
      <c r="D72" s="1007"/>
      <c r="E72" s="1007"/>
      <c r="F72" s="1007"/>
      <c r="G72" s="1007"/>
      <c r="H72" s="1007"/>
      <c r="I72" s="1008"/>
      <c r="J72" s="9" t="s">
        <v>83</v>
      </c>
      <c r="K72" s="442" t="s">
        <v>318</v>
      </c>
      <c r="L72" s="442" t="s">
        <v>551</v>
      </c>
      <c r="M72" s="603">
        <v>1600</v>
      </c>
      <c r="N72" s="579">
        <f>K163/N73*1000</f>
        <v>2011.3837323253535</v>
      </c>
      <c r="O72" s="579">
        <f>M163/O73*1000</f>
        <v>2160.2141724765506</v>
      </c>
      <c r="P72" s="623">
        <f>O163/P73*1000</f>
        <v>2314.293161866723</v>
      </c>
      <c r="Q72" s="12"/>
      <c r="R72" s="12"/>
      <c r="S72" s="12"/>
      <c r="T72" s="12"/>
    </row>
    <row r="73" spans="1:20" ht="19.899999999999999" customHeight="1" x14ac:dyDescent="0.25">
      <c r="N73" s="645">
        <v>714300</v>
      </c>
      <c r="O73" s="645">
        <v>714300</v>
      </c>
      <c r="P73" s="645">
        <v>714300</v>
      </c>
    </row>
    <row r="74" spans="1:20" x14ac:dyDescent="0.25">
      <c r="A74" s="839" t="s">
        <v>85</v>
      </c>
      <c r="B74" s="840"/>
      <c r="C74" s="840"/>
      <c r="D74" s="840"/>
      <c r="E74" s="840"/>
      <c r="F74" s="840"/>
      <c r="G74" s="840"/>
      <c r="H74" s="840"/>
      <c r="I74" s="840"/>
      <c r="J74" s="840"/>
      <c r="K74" s="840"/>
      <c r="L74" s="840"/>
      <c r="M74" s="840"/>
      <c r="N74" s="840"/>
      <c r="O74" s="840"/>
      <c r="P74" s="841"/>
    </row>
    <row r="75" spans="1:20" x14ac:dyDescent="0.25">
      <c r="A75" s="898" t="s">
        <v>9</v>
      </c>
      <c r="B75" s="899"/>
      <c r="C75" s="899"/>
      <c r="D75" s="900"/>
      <c r="E75" s="842" t="s">
        <v>2</v>
      </c>
      <c r="F75" s="843"/>
      <c r="G75" s="842">
        <v>2023</v>
      </c>
      <c r="H75" s="843"/>
      <c r="I75" s="136">
        <v>2024</v>
      </c>
      <c r="J75" s="136">
        <v>2025</v>
      </c>
      <c r="K75" s="844">
        <v>2026</v>
      </c>
      <c r="L75" s="844"/>
      <c r="M75" s="844">
        <v>2027</v>
      </c>
      <c r="N75" s="844"/>
      <c r="O75" s="844">
        <v>2028</v>
      </c>
      <c r="P75" s="844"/>
    </row>
    <row r="76" spans="1:20" x14ac:dyDescent="0.25">
      <c r="A76" s="901"/>
      <c r="B76" s="902"/>
      <c r="C76" s="902"/>
      <c r="D76" s="903"/>
      <c r="E76" s="14" t="s">
        <v>86</v>
      </c>
      <c r="F76" s="15" t="s">
        <v>87</v>
      </c>
      <c r="G76" s="842" t="s">
        <v>12</v>
      </c>
      <c r="H76" s="843"/>
      <c r="I76" s="14" t="s">
        <v>12</v>
      </c>
      <c r="J76" s="14" t="s">
        <v>13</v>
      </c>
      <c r="K76" s="842" t="s">
        <v>14</v>
      </c>
      <c r="L76" s="843"/>
      <c r="M76" s="842" t="s">
        <v>15</v>
      </c>
      <c r="N76" s="843"/>
      <c r="O76" s="842" t="s">
        <v>15</v>
      </c>
      <c r="P76" s="843"/>
    </row>
    <row r="77" spans="1:20" ht="24" hidden="1" customHeight="1" x14ac:dyDescent="0.25">
      <c r="A77" s="834" t="s">
        <v>126</v>
      </c>
      <c r="B77" s="835"/>
      <c r="C77" s="835"/>
      <c r="D77" s="836"/>
      <c r="E77" s="28"/>
      <c r="F77" s="25">
        <v>222820</v>
      </c>
      <c r="G77" s="27" t="e">
        <f t="shared" ref="G77:G87" si="24">G217+G346</f>
        <v>#VALUE!</v>
      </c>
      <c r="H77" s="27"/>
      <c r="I77" s="27" t="e">
        <f t="shared" ref="I77:K87" si="25">I217+I346</f>
        <v>#VALUE!</v>
      </c>
      <c r="J77" s="27">
        <f t="shared" si="25"/>
        <v>0</v>
      </c>
      <c r="K77" s="923">
        <f t="shared" si="25"/>
        <v>0</v>
      </c>
      <c r="L77" s="924"/>
      <c r="M77" s="923">
        <f t="shared" ref="M77:M87" si="26">M217+M346</f>
        <v>0</v>
      </c>
      <c r="N77" s="924"/>
      <c r="O77" s="923">
        <f t="shared" ref="O77:O87" si="27">O217+O346</f>
        <v>0</v>
      </c>
      <c r="P77" s="924"/>
    </row>
    <row r="78" spans="1:20" ht="15.75" hidden="1" customHeight="1" x14ac:dyDescent="0.25">
      <c r="A78" s="834" t="s">
        <v>127</v>
      </c>
      <c r="B78" s="835"/>
      <c r="C78" s="835"/>
      <c r="D78" s="836"/>
      <c r="E78" s="28"/>
      <c r="F78" s="25">
        <v>222900</v>
      </c>
      <c r="G78" s="27" t="e">
        <f t="shared" si="24"/>
        <v>#VALUE!</v>
      </c>
      <c r="H78" s="27"/>
      <c r="I78" s="27" t="e">
        <f t="shared" si="25"/>
        <v>#VALUE!</v>
      </c>
      <c r="J78" s="27">
        <f t="shared" si="25"/>
        <v>0</v>
      </c>
      <c r="K78" s="923">
        <f t="shared" si="25"/>
        <v>0</v>
      </c>
      <c r="L78" s="924"/>
      <c r="M78" s="923">
        <f t="shared" si="26"/>
        <v>0</v>
      </c>
      <c r="N78" s="924"/>
      <c r="O78" s="923">
        <f t="shared" si="27"/>
        <v>0</v>
      </c>
      <c r="P78" s="924"/>
    </row>
    <row r="79" spans="1:20" ht="15.75" hidden="1" customHeight="1" x14ac:dyDescent="0.25">
      <c r="A79" s="834" t="s">
        <v>128</v>
      </c>
      <c r="B79" s="835"/>
      <c r="C79" s="835"/>
      <c r="D79" s="836"/>
      <c r="E79" s="28"/>
      <c r="F79" s="25">
        <v>222910</v>
      </c>
      <c r="G79" s="27" t="e">
        <f t="shared" si="24"/>
        <v>#VALUE!</v>
      </c>
      <c r="H79" s="27"/>
      <c r="I79" s="27" t="e">
        <f t="shared" si="25"/>
        <v>#VALUE!</v>
      </c>
      <c r="J79" s="27">
        <f t="shared" si="25"/>
        <v>0</v>
      </c>
      <c r="K79" s="923">
        <f t="shared" si="25"/>
        <v>0</v>
      </c>
      <c r="L79" s="924"/>
      <c r="M79" s="923">
        <f t="shared" si="26"/>
        <v>0</v>
      </c>
      <c r="N79" s="924"/>
      <c r="O79" s="923">
        <f t="shared" si="27"/>
        <v>0</v>
      </c>
      <c r="P79" s="924"/>
    </row>
    <row r="80" spans="1:20" ht="15.75" hidden="1" customHeight="1" x14ac:dyDescent="0.25">
      <c r="A80" s="834" t="s">
        <v>129</v>
      </c>
      <c r="B80" s="835"/>
      <c r="C80" s="835"/>
      <c r="D80" s="836"/>
      <c r="E80" s="28"/>
      <c r="F80" s="25">
        <v>222920</v>
      </c>
      <c r="G80" s="27" t="e">
        <f t="shared" si="24"/>
        <v>#VALUE!</v>
      </c>
      <c r="H80" s="27"/>
      <c r="I80" s="27" t="e">
        <f t="shared" si="25"/>
        <v>#VALUE!</v>
      </c>
      <c r="J80" s="27">
        <f t="shared" si="25"/>
        <v>0</v>
      </c>
      <c r="K80" s="923">
        <f t="shared" si="25"/>
        <v>0</v>
      </c>
      <c r="L80" s="924"/>
      <c r="M80" s="923">
        <f t="shared" si="26"/>
        <v>0</v>
      </c>
      <c r="N80" s="924"/>
      <c r="O80" s="923">
        <f t="shared" si="27"/>
        <v>0</v>
      </c>
      <c r="P80" s="924"/>
    </row>
    <row r="81" spans="1:16" ht="15.75" hidden="1" customHeight="1" x14ac:dyDescent="0.25">
      <c r="A81" s="834" t="s">
        <v>130</v>
      </c>
      <c r="B81" s="835"/>
      <c r="C81" s="835"/>
      <c r="D81" s="836"/>
      <c r="E81" s="28"/>
      <c r="F81" s="25">
        <v>222930</v>
      </c>
      <c r="G81" s="27" t="e">
        <f t="shared" si="24"/>
        <v>#VALUE!</v>
      </c>
      <c r="H81" s="27"/>
      <c r="I81" s="27" t="e">
        <f t="shared" si="25"/>
        <v>#VALUE!</v>
      </c>
      <c r="J81" s="27">
        <f t="shared" si="25"/>
        <v>0</v>
      </c>
      <c r="K81" s="923">
        <f t="shared" si="25"/>
        <v>0</v>
      </c>
      <c r="L81" s="924"/>
      <c r="M81" s="923">
        <f t="shared" si="26"/>
        <v>0</v>
      </c>
      <c r="N81" s="924"/>
      <c r="O81" s="923">
        <f t="shared" si="27"/>
        <v>0</v>
      </c>
      <c r="P81" s="924"/>
    </row>
    <row r="82" spans="1:16" ht="15.75" hidden="1" customHeight="1" x14ac:dyDescent="0.25">
      <c r="A82" s="834" t="s">
        <v>131</v>
      </c>
      <c r="B82" s="835"/>
      <c r="C82" s="835"/>
      <c r="D82" s="836"/>
      <c r="E82" s="28"/>
      <c r="F82" s="25">
        <v>222940</v>
      </c>
      <c r="G82" s="27" t="e">
        <f t="shared" si="24"/>
        <v>#VALUE!</v>
      </c>
      <c r="H82" s="27"/>
      <c r="I82" s="27" t="e">
        <f t="shared" si="25"/>
        <v>#VALUE!</v>
      </c>
      <c r="J82" s="27">
        <f t="shared" si="25"/>
        <v>0</v>
      </c>
      <c r="K82" s="923">
        <f t="shared" si="25"/>
        <v>0</v>
      </c>
      <c r="L82" s="924"/>
      <c r="M82" s="923">
        <f t="shared" si="26"/>
        <v>0</v>
      </c>
      <c r="N82" s="924"/>
      <c r="O82" s="923">
        <f t="shared" si="27"/>
        <v>0</v>
      </c>
      <c r="P82" s="924"/>
    </row>
    <row r="83" spans="1:16" ht="15.75" hidden="1" customHeight="1" x14ac:dyDescent="0.25">
      <c r="A83" s="834" t="s">
        <v>132</v>
      </c>
      <c r="B83" s="835"/>
      <c r="C83" s="835"/>
      <c r="D83" s="836"/>
      <c r="E83" s="28"/>
      <c r="F83" s="25">
        <v>222950</v>
      </c>
      <c r="G83" s="27" t="e">
        <f t="shared" si="24"/>
        <v>#VALUE!</v>
      </c>
      <c r="H83" s="27"/>
      <c r="I83" s="27" t="e">
        <f t="shared" si="25"/>
        <v>#VALUE!</v>
      </c>
      <c r="J83" s="27">
        <f t="shared" si="25"/>
        <v>0</v>
      </c>
      <c r="K83" s="923">
        <f t="shared" si="25"/>
        <v>0</v>
      </c>
      <c r="L83" s="924"/>
      <c r="M83" s="923">
        <f t="shared" si="26"/>
        <v>0</v>
      </c>
      <c r="N83" s="924"/>
      <c r="O83" s="923">
        <f t="shared" si="27"/>
        <v>0</v>
      </c>
      <c r="P83" s="924"/>
    </row>
    <row r="84" spans="1:16" ht="15.75" hidden="1" customHeight="1" x14ac:dyDescent="0.25">
      <c r="A84" s="834" t="s">
        <v>133</v>
      </c>
      <c r="B84" s="835"/>
      <c r="C84" s="835"/>
      <c r="D84" s="836"/>
      <c r="E84" s="28"/>
      <c r="F84" s="25">
        <v>222960</v>
      </c>
      <c r="G84" s="27" t="e">
        <f t="shared" si="24"/>
        <v>#VALUE!</v>
      </c>
      <c r="H84" s="27"/>
      <c r="I84" s="27" t="e">
        <f t="shared" si="25"/>
        <v>#VALUE!</v>
      </c>
      <c r="J84" s="27">
        <f t="shared" si="25"/>
        <v>0</v>
      </c>
      <c r="K84" s="923">
        <f t="shared" si="25"/>
        <v>0</v>
      </c>
      <c r="L84" s="924"/>
      <c r="M84" s="923">
        <f t="shared" si="26"/>
        <v>0</v>
      </c>
      <c r="N84" s="924"/>
      <c r="O84" s="923">
        <f t="shared" si="27"/>
        <v>0</v>
      </c>
      <c r="P84" s="924"/>
    </row>
    <row r="85" spans="1:16" ht="15.75" hidden="1" customHeight="1" x14ac:dyDescent="0.25">
      <c r="A85" s="834" t="s">
        <v>134</v>
      </c>
      <c r="B85" s="835"/>
      <c r="C85" s="835"/>
      <c r="D85" s="836"/>
      <c r="E85" s="28"/>
      <c r="F85" s="25">
        <v>222970</v>
      </c>
      <c r="G85" s="27" t="e">
        <f t="shared" si="24"/>
        <v>#VALUE!</v>
      </c>
      <c r="H85" s="27"/>
      <c r="I85" s="27" t="e">
        <f t="shared" si="25"/>
        <v>#VALUE!</v>
      </c>
      <c r="J85" s="27">
        <f t="shared" si="25"/>
        <v>0</v>
      </c>
      <c r="K85" s="923">
        <f t="shared" si="25"/>
        <v>0</v>
      </c>
      <c r="L85" s="924"/>
      <c r="M85" s="923">
        <f t="shared" si="26"/>
        <v>0</v>
      </c>
      <c r="N85" s="924"/>
      <c r="O85" s="923">
        <f t="shared" si="27"/>
        <v>0</v>
      </c>
      <c r="P85" s="924"/>
    </row>
    <row r="86" spans="1:16" ht="15.75" hidden="1" customHeight="1" x14ac:dyDescent="0.25">
      <c r="A86" s="834" t="s">
        <v>135</v>
      </c>
      <c r="B86" s="835"/>
      <c r="C86" s="835"/>
      <c r="D86" s="836"/>
      <c r="E86" s="28"/>
      <c r="F86" s="25">
        <v>222980</v>
      </c>
      <c r="G86" s="27" t="e">
        <f t="shared" si="24"/>
        <v>#VALUE!</v>
      </c>
      <c r="H86" s="27"/>
      <c r="I86" s="27" t="e">
        <f t="shared" si="25"/>
        <v>#VALUE!</v>
      </c>
      <c r="J86" s="27">
        <f t="shared" si="25"/>
        <v>0</v>
      </c>
      <c r="K86" s="923">
        <f t="shared" si="25"/>
        <v>0</v>
      </c>
      <c r="L86" s="924"/>
      <c r="M86" s="923">
        <f t="shared" si="26"/>
        <v>0</v>
      </c>
      <c r="N86" s="924"/>
      <c r="O86" s="923">
        <f t="shared" si="27"/>
        <v>0</v>
      </c>
      <c r="P86" s="924"/>
    </row>
    <row r="87" spans="1:16" ht="15.75" hidden="1" customHeight="1" x14ac:dyDescent="0.25">
      <c r="A87" s="834" t="s">
        <v>136</v>
      </c>
      <c r="B87" s="835"/>
      <c r="C87" s="835"/>
      <c r="D87" s="836"/>
      <c r="E87" s="28"/>
      <c r="F87" s="25">
        <v>222990</v>
      </c>
      <c r="G87" s="27" t="e">
        <f t="shared" si="24"/>
        <v>#VALUE!</v>
      </c>
      <c r="H87" s="27"/>
      <c r="I87" s="27" t="e">
        <f t="shared" si="25"/>
        <v>#VALUE!</v>
      </c>
      <c r="J87" s="27">
        <f t="shared" si="25"/>
        <v>0</v>
      </c>
      <c r="K87" s="923">
        <f t="shared" si="25"/>
        <v>0</v>
      </c>
      <c r="L87" s="924"/>
      <c r="M87" s="923">
        <f t="shared" si="26"/>
        <v>0</v>
      </c>
      <c r="N87" s="924"/>
      <c r="O87" s="923">
        <f t="shared" si="27"/>
        <v>0</v>
      </c>
      <c r="P87" s="924"/>
    </row>
    <row r="88" spans="1:16" ht="15.75" hidden="1" customHeight="1" x14ac:dyDescent="0.25">
      <c r="A88" s="846" t="s">
        <v>137</v>
      </c>
      <c r="B88" s="847"/>
      <c r="C88" s="847"/>
      <c r="D88" s="848"/>
      <c r="E88" s="19"/>
      <c r="F88" s="19">
        <v>270000</v>
      </c>
      <c r="G88" s="21" t="e">
        <f>G89+G90</f>
        <v>#VALUE!</v>
      </c>
      <c r="H88" s="21"/>
      <c r="I88" s="21" t="e">
        <f>I89+I90</f>
        <v>#VALUE!</v>
      </c>
      <c r="J88" s="21">
        <f>J89+J90</f>
        <v>0</v>
      </c>
      <c r="K88" s="927">
        <f>K89+K90</f>
        <v>0</v>
      </c>
      <c r="L88" s="928"/>
      <c r="M88" s="927">
        <f>M89+M90</f>
        <v>0</v>
      </c>
      <c r="N88" s="928"/>
      <c r="O88" s="927">
        <f>O89+O90</f>
        <v>0</v>
      </c>
      <c r="P88" s="928"/>
    </row>
    <row r="89" spans="1:16" ht="15.75" hidden="1" customHeight="1" x14ac:dyDescent="0.25">
      <c r="A89" s="834" t="s">
        <v>138</v>
      </c>
      <c r="B89" s="835"/>
      <c r="C89" s="835"/>
      <c r="D89" s="836"/>
      <c r="E89" s="28"/>
      <c r="F89" s="25">
        <v>271000</v>
      </c>
      <c r="G89" s="27" t="e">
        <f t="shared" ref="G89:G90" si="28">G229+G358</f>
        <v>#VALUE!</v>
      </c>
      <c r="H89" s="27"/>
      <c r="I89" s="27" t="e">
        <f t="shared" ref="I89:K90" si="29">I229+I358</f>
        <v>#VALUE!</v>
      </c>
      <c r="J89" s="27">
        <f t="shared" si="29"/>
        <v>0</v>
      </c>
      <c r="K89" s="923">
        <f t="shared" si="29"/>
        <v>0</v>
      </c>
      <c r="L89" s="924"/>
      <c r="M89" s="923">
        <f>M229+M358</f>
        <v>0</v>
      </c>
      <c r="N89" s="924"/>
      <c r="O89" s="923">
        <f>O229+O358</f>
        <v>0</v>
      </c>
      <c r="P89" s="924"/>
    </row>
    <row r="90" spans="1:16" ht="22.5" hidden="1" customHeight="1" x14ac:dyDescent="0.25">
      <c r="A90" s="834" t="s">
        <v>139</v>
      </c>
      <c r="B90" s="835"/>
      <c r="C90" s="835"/>
      <c r="D90" s="836"/>
      <c r="E90" s="43"/>
      <c r="F90" s="43">
        <v>273500</v>
      </c>
      <c r="G90" s="27" t="e">
        <f t="shared" si="28"/>
        <v>#VALUE!</v>
      </c>
      <c r="H90" s="27"/>
      <c r="I90" s="27" t="e">
        <f t="shared" si="29"/>
        <v>#VALUE!</v>
      </c>
      <c r="J90" s="27">
        <f t="shared" si="29"/>
        <v>0</v>
      </c>
      <c r="K90" s="923">
        <f t="shared" si="29"/>
        <v>0</v>
      </c>
      <c r="L90" s="924"/>
      <c r="M90" s="923">
        <f>M230+M359</f>
        <v>0</v>
      </c>
      <c r="N90" s="924"/>
      <c r="O90" s="923">
        <f>O230+O359</f>
        <v>0</v>
      </c>
      <c r="P90" s="924"/>
    </row>
    <row r="91" spans="1:16" ht="15.75" hidden="1" customHeight="1" x14ac:dyDescent="0.25">
      <c r="A91" s="846" t="s">
        <v>140</v>
      </c>
      <c r="B91" s="847"/>
      <c r="C91" s="847"/>
      <c r="D91" s="848"/>
      <c r="E91" s="44"/>
      <c r="F91" s="45">
        <v>280000</v>
      </c>
      <c r="G91" s="21" t="e">
        <f>SUM(G92:G104)</f>
        <v>#VALUE!</v>
      </c>
      <c r="H91" s="21"/>
      <c r="I91" s="21" t="e">
        <f>SUM(I92:I104)</f>
        <v>#VALUE!</v>
      </c>
      <c r="J91" s="21">
        <f>SUM(J92:J104)</f>
        <v>0</v>
      </c>
      <c r="K91" s="927">
        <f>SUM(K92:L104)</f>
        <v>0</v>
      </c>
      <c r="L91" s="928"/>
      <c r="M91" s="927">
        <f>SUM(M92:N104)</f>
        <v>0</v>
      </c>
      <c r="N91" s="928"/>
      <c r="O91" s="927">
        <f>SUM(O92:P104)</f>
        <v>0</v>
      </c>
      <c r="P91" s="928"/>
    </row>
    <row r="92" spans="1:16" ht="15.75" hidden="1" customHeight="1" x14ac:dyDescent="0.25">
      <c r="A92" s="834" t="s">
        <v>141</v>
      </c>
      <c r="B92" s="835"/>
      <c r="C92" s="835"/>
      <c r="D92" s="836"/>
      <c r="E92" s="28"/>
      <c r="F92" s="25">
        <v>281000</v>
      </c>
      <c r="G92" s="27" t="e">
        <f t="shared" ref="G92:G110" si="30">G232+G361</f>
        <v>#VALUE!</v>
      </c>
      <c r="H92" s="27"/>
      <c r="I92" s="27" t="e">
        <f t="shared" ref="I92:K107" si="31">I232+I361</f>
        <v>#VALUE!</v>
      </c>
      <c r="J92" s="27">
        <f t="shared" si="31"/>
        <v>0</v>
      </c>
      <c r="K92" s="923">
        <f t="shared" si="31"/>
        <v>0</v>
      </c>
      <c r="L92" s="924"/>
      <c r="M92" s="923">
        <f t="shared" ref="M92:M110" si="32">M232+M361</f>
        <v>0</v>
      </c>
      <c r="N92" s="924"/>
      <c r="O92" s="923">
        <f t="shared" ref="O92:O110" si="33">O232+O361</f>
        <v>0</v>
      </c>
      <c r="P92" s="924"/>
    </row>
    <row r="93" spans="1:16" ht="15.75" hidden="1" customHeight="1" x14ac:dyDescent="0.25">
      <c r="A93" s="834" t="s">
        <v>142</v>
      </c>
      <c r="B93" s="835"/>
      <c r="C93" s="835"/>
      <c r="D93" s="836"/>
      <c r="E93" s="28"/>
      <c r="F93" s="25">
        <v>281200</v>
      </c>
      <c r="G93" s="27" t="e">
        <f t="shared" si="30"/>
        <v>#VALUE!</v>
      </c>
      <c r="H93" s="27"/>
      <c r="I93" s="27" t="e">
        <f t="shared" si="31"/>
        <v>#VALUE!</v>
      </c>
      <c r="J93" s="27">
        <f t="shared" si="31"/>
        <v>0</v>
      </c>
      <c r="K93" s="923">
        <f t="shared" si="31"/>
        <v>0</v>
      </c>
      <c r="L93" s="924"/>
      <c r="M93" s="923">
        <f t="shared" si="32"/>
        <v>0</v>
      </c>
      <c r="N93" s="924"/>
      <c r="O93" s="923">
        <f t="shared" si="33"/>
        <v>0</v>
      </c>
      <c r="P93" s="924"/>
    </row>
    <row r="94" spans="1:16" ht="15.75" hidden="1" customHeight="1" x14ac:dyDescent="0.25">
      <c r="A94" s="834" t="s">
        <v>143</v>
      </c>
      <c r="B94" s="835"/>
      <c r="C94" s="835"/>
      <c r="D94" s="836"/>
      <c r="E94" s="28"/>
      <c r="F94" s="25">
        <v>281210</v>
      </c>
      <c r="G94" s="27" t="e">
        <f t="shared" si="30"/>
        <v>#VALUE!</v>
      </c>
      <c r="H94" s="27"/>
      <c r="I94" s="27" t="e">
        <f t="shared" si="31"/>
        <v>#VALUE!</v>
      </c>
      <c r="J94" s="27">
        <f t="shared" si="31"/>
        <v>0</v>
      </c>
      <c r="K94" s="923">
        <f t="shared" si="31"/>
        <v>0</v>
      </c>
      <c r="L94" s="924"/>
      <c r="M94" s="923">
        <f t="shared" si="32"/>
        <v>0</v>
      </c>
      <c r="N94" s="924"/>
      <c r="O94" s="923">
        <f t="shared" si="33"/>
        <v>0</v>
      </c>
      <c r="P94" s="924"/>
    </row>
    <row r="95" spans="1:16" ht="15.75" hidden="1" customHeight="1" x14ac:dyDescent="0.25">
      <c r="A95" s="834" t="s">
        <v>144</v>
      </c>
      <c r="B95" s="835"/>
      <c r="C95" s="835"/>
      <c r="D95" s="836"/>
      <c r="E95" s="28"/>
      <c r="F95" s="25">
        <v>281211</v>
      </c>
      <c r="G95" s="27" t="e">
        <f t="shared" si="30"/>
        <v>#VALUE!</v>
      </c>
      <c r="H95" s="27"/>
      <c r="I95" s="27" t="e">
        <f t="shared" si="31"/>
        <v>#VALUE!</v>
      </c>
      <c r="J95" s="27">
        <f t="shared" si="31"/>
        <v>0</v>
      </c>
      <c r="K95" s="923">
        <f t="shared" si="31"/>
        <v>0</v>
      </c>
      <c r="L95" s="924"/>
      <c r="M95" s="923">
        <f t="shared" si="32"/>
        <v>0</v>
      </c>
      <c r="N95" s="924"/>
      <c r="O95" s="923">
        <f t="shared" si="33"/>
        <v>0</v>
      </c>
      <c r="P95" s="924"/>
    </row>
    <row r="96" spans="1:16" ht="15.75" hidden="1" customHeight="1" x14ac:dyDescent="0.25">
      <c r="A96" s="834" t="s">
        <v>145</v>
      </c>
      <c r="B96" s="835"/>
      <c r="C96" s="835"/>
      <c r="D96" s="836"/>
      <c r="E96" s="28"/>
      <c r="F96" s="25">
        <v>281212</v>
      </c>
      <c r="G96" s="27" t="e">
        <f t="shared" si="30"/>
        <v>#VALUE!</v>
      </c>
      <c r="H96" s="27"/>
      <c r="I96" s="27" t="e">
        <f t="shared" si="31"/>
        <v>#VALUE!</v>
      </c>
      <c r="J96" s="27">
        <f t="shared" si="31"/>
        <v>0</v>
      </c>
      <c r="K96" s="923">
        <f t="shared" si="31"/>
        <v>0</v>
      </c>
      <c r="L96" s="924"/>
      <c r="M96" s="923">
        <f t="shared" si="32"/>
        <v>0</v>
      </c>
      <c r="N96" s="924"/>
      <c r="O96" s="923">
        <f t="shared" si="33"/>
        <v>0</v>
      </c>
      <c r="P96" s="924"/>
    </row>
    <row r="97" spans="1:16" ht="15.75" hidden="1" customHeight="1" x14ac:dyDescent="0.25">
      <c r="A97" s="834" t="s">
        <v>146</v>
      </c>
      <c r="B97" s="835"/>
      <c r="C97" s="835"/>
      <c r="D97" s="836"/>
      <c r="E97" s="28"/>
      <c r="F97" s="25">
        <v>281220</v>
      </c>
      <c r="G97" s="27" t="e">
        <f t="shared" si="30"/>
        <v>#VALUE!</v>
      </c>
      <c r="H97" s="27"/>
      <c r="I97" s="27" t="e">
        <f t="shared" si="31"/>
        <v>#VALUE!</v>
      </c>
      <c r="J97" s="27">
        <f t="shared" si="31"/>
        <v>0</v>
      </c>
      <c r="K97" s="923">
        <f t="shared" si="31"/>
        <v>0</v>
      </c>
      <c r="L97" s="924"/>
      <c r="M97" s="923">
        <f t="shared" si="32"/>
        <v>0</v>
      </c>
      <c r="N97" s="924"/>
      <c r="O97" s="923">
        <f t="shared" si="33"/>
        <v>0</v>
      </c>
      <c r="P97" s="924"/>
    </row>
    <row r="98" spans="1:16" ht="15.75" hidden="1" customHeight="1" x14ac:dyDescent="0.25">
      <c r="A98" s="834" t="s">
        <v>147</v>
      </c>
      <c r="B98" s="835"/>
      <c r="C98" s="835"/>
      <c r="D98" s="836"/>
      <c r="E98" s="28"/>
      <c r="F98" s="25">
        <v>281221</v>
      </c>
      <c r="G98" s="27" t="e">
        <f t="shared" si="30"/>
        <v>#VALUE!</v>
      </c>
      <c r="H98" s="27"/>
      <c r="I98" s="27" t="e">
        <f t="shared" si="31"/>
        <v>#VALUE!</v>
      </c>
      <c r="J98" s="27">
        <f t="shared" si="31"/>
        <v>0</v>
      </c>
      <c r="K98" s="923">
        <f t="shared" si="31"/>
        <v>0</v>
      </c>
      <c r="L98" s="924"/>
      <c r="M98" s="923">
        <f t="shared" si="32"/>
        <v>0</v>
      </c>
      <c r="N98" s="924"/>
      <c r="O98" s="923">
        <f t="shared" si="33"/>
        <v>0</v>
      </c>
      <c r="P98" s="924"/>
    </row>
    <row r="99" spans="1:16" ht="15.75" hidden="1" customHeight="1" x14ac:dyDescent="0.25">
      <c r="A99" s="834" t="s">
        <v>148</v>
      </c>
      <c r="B99" s="835"/>
      <c r="C99" s="835"/>
      <c r="D99" s="836"/>
      <c r="E99" s="28"/>
      <c r="F99" s="25">
        <v>281222</v>
      </c>
      <c r="G99" s="27" t="e">
        <f t="shared" si="30"/>
        <v>#VALUE!</v>
      </c>
      <c r="H99" s="27"/>
      <c r="I99" s="27" t="e">
        <f t="shared" si="31"/>
        <v>#VALUE!</v>
      </c>
      <c r="J99" s="27">
        <f t="shared" si="31"/>
        <v>0</v>
      </c>
      <c r="K99" s="923">
        <f t="shared" si="31"/>
        <v>0</v>
      </c>
      <c r="L99" s="924"/>
      <c r="M99" s="923">
        <f t="shared" si="32"/>
        <v>0</v>
      </c>
      <c r="N99" s="924"/>
      <c r="O99" s="923">
        <f t="shared" si="33"/>
        <v>0</v>
      </c>
      <c r="P99" s="924"/>
    </row>
    <row r="100" spans="1:16" ht="15.75" hidden="1" customHeight="1" x14ac:dyDescent="0.25">
      <c r="A100" s="834" t="s">
        <v>149</v>
      </c>
      <c r="B100" s="835"/>
      <c r="C100" s="835"/>
      <c r="D100" s="836"/>
      <c r="E100" s="28"/>
      <c r="F100" s="25">
        <v>281230</v>
      </c>
      <c r="G100" s="27" t="e">
        <f t="shared" si="30"/>
        <v>#VALUE!</v>
      </c>
      <c r="H100" s="27"/>
      <c r="I100" s="27" t="e">
        <f t="shared" si="31"/>
        <v>#VALUE!</v>
      </c>
      <c r="J100" s="27">
        <f t="shared" si="31"/>
        <v>0</v>
      </c>
      <c r="K100" s="923">
        <f t="shared" si="31"/>
        <v>0</v>
      </c>
      <c r="L100" s="924"/>
      <c r="M100" s="923">
        <f t="shared" si="32"/>
        <v>0</v>
      </c>
      <c r="N100" s="924"/>
      <c r="O100" s="923">
        <f t="shared" si="33"/>
        <v>0</v>
      </c>
      <c r="P100" s="924"/>
    </row>
    <row r="101" spans="1:16" ht="15.75" hidden="1" customHeight="1" x14ac:dyDescent="0.25">
      <c r="A101" s="834" t="s">
        <v>150</v>
      </c>
      <c r="B101" s="835"/>
      <c r="C101" s="835"/>
      <c r="D101" s="836"/>
      <c r="E101" s="28"/>
      <c r="F101" s="25">
        <v>281800</v>
      </c>
      <c r="G101" s="27" t="e">
        <f t="shared" si="30"/>
        <v>#VALUE!</v>
      </c>
      <c r="H101" s="27"/>
      <c r="I101" s="27" t="e">
        <f t="shared" si="31"/>
        <v>#VALUE!</v>
      </c>
      <c r="J101" s="27">
        <f t="shared" si="31"/>
        <v>0</v>
      </c>
      <c r="K101" s="923">
        <f t="shared" si="31"/>
        <v>0</v>
      </c>
      <c r="L101" s="924"/>
      <c r="M101" s="923">
        <f t="shared" si="32"/>
        <v>0</v>
      </c>
      <c r="N101" s="924"/>
      <c r="O101" s="923">
        <f t="shared" si="33"/>
        <v>0</v>
      </c>
      <c r="P101" s="924"/>
    </row>
    <row r="102" spans="1:16" ht="15.75" hidden="1" customHeight="1" x14ac:dyDescent="0.25">
      <c r="A102" s="834" t="s">
        <v>151</v>
      </c>
      <c r="B102" s="835"/>
      <c r="C102" s="835"/>
      <c r="D102" s="836"/>
      <c r="E102" s="28"/>
      <c r="F102" s="25">
        <v>281900</v>
      </c>
      <c r="G102" s="27" t="e">
        <f t="shared" si="30"/>
        <v>#VALUE!</v>
      </c>
      <c r="H102" s="27"/>
      <c r="I102" s="27" t="e">
        <f t="shared" si="31"/>
        <v>#VALUE!</v>
      </c>
      <c r="J102" s="27">
        <f t="shared" si="31"/>
        <v>0</v>
      </c>
      <c r="K102" s="923">
        <f t="shared" si="31"/>
        <v>0</v>
      </c>
      <c r="L102" s="924"/>
      <c r="M102" s="923">
        <f t="shared" si="32"/>
        <v>0</v>
      </c>
      <c r="N102" s="924"/>
      <c r="O102" s="923">
        <f t="shared" si="33"/>
        <v>0</v>
      </c>
      <c r="P102" s="924"/>
    </row>
    <row r="103" spans="1:16" ht="15.75" hidden="1" customHeight="1" x14ac:dyDescent="0.25">
      <c r="A103" s="834" t="s">
        <v>152</v>
      </c>
      <c r="B103" s="835"/>
      <c r="C103" s="835"/>
      <c r="D103" s="836"/>
      <c r="E103" s="28"/>
      <c r="F103" s="25">
        <v>282000</v>
      </c>
      <c r="G103" s="27" t="e">
        <f t="shared" si="30"/>
        <v>#VALUE!</v>
      </c>
      <c r="H103" s="27"/>
      <c r="I103" s="27" t="e">
        <f t="shared" si="31"/>
        <v>#VALUE!</v>
      </c>
      <c r="J103" s="27">
        <f t="shared" si="31"/>
        <v>0</v>
      </c>
      <c r="K103" s="923">
        <f t="shared" si="31"/>
        <v>0</v>
      </c>
      <c r="L103" s="924"/>
      <c r="M103" s="923">
        <f t="shared" si="32"/>
        <v>0</v>
      </c>
      <c r="N103" s="924"/>
      <c r="O103" s="923">
        <f t="shared" si="33"/>
        <v>0</v>
      </c>
      <c r="P103" s="924"/>
    </row>
    <row r="104" spans="1:16" ht="15.75" hidden="1" customHeight="1" x14ac:dyDescent="0.25">
      <c r="A104" s="834" t="s">
        <v>153</v>
      </c>
      <c r="B104" s="835"/>
      <c r="C104" s="835"/>
      <c r="D104" s="836"/>
      <c r="E104" s="28"/>
      <c r="F104" s="25">
        <v>282100</v>
      </c>
      <c r="G104" s="27" t="e">
        <f t="shared" si="30"/>
        <v>#VALUE!</v>
      </c>
      <c r="H104" s="27"/>
      <c r="I104" s="27" t="e">
        <f t="shared" si="31"/>
        <v>#VALUE!</v>
      </c>
      <c r="J104" s="27">
        <f t="shared" si="31"/>
        <v>0</v>
      </c>
      <c r="K104" s="923">
        <f t="shared" si="31"/>
        <v>0</v>
      </c>
      <c r="L104" s="924"/>
      <c r="M104" s="923">
        <f t="shared" si="32"/>
        <v>0</v>
      </c>
      <c r="N104" s="924"/>
      <c r="O104" s="923">
        <f t="shared" si="33"/>
        <v>0</v>
      </c>
      <c r="P104" s="924"/>
    </row>
    <row r="105" spans="1:16" ht="15.75" hidden="1" customHeight="1" x14ac:dyDescent="0.25">
      <c r="A105" s="846" t="s">
        <v>154</v>
      </c>
      <c r="B105" s="847"/>
      <c r="C105" s="847"/>
      <c r="D105" s="848"/>
      <c r="E105" s="20"/>
      <c r="F105" s="19">
        <v>290000</v>
      </c>
      <c r="G105" s="21" t="e">
        <f t="shared" si="30"/>
        <v>#VALUE!</v>
      </c>
      <c r="H105" s="21"/>
      <c r="I105" s="21" t="e">
        <f t="shared" si="31"/>
        <v>#VALUE!</v>
      </c>
      <c r="J105" s="21">
        <f t="shared" si="31"/>
        <v>0</v>
      </c>
      <c r="K105" s="927">
        <f t="shared" si="31"/>
        <v>0</v>
      </c>
      <c r="L105" s="928"/>
      <c r="M105" s="927">
        <f t="shared" si="32"/>
        <v>0</v>
      </c>
      <c r="N105" s="928"/>
      <c r="O105" s="927">
        <f t="shared" si="33"/>
        <v>0</v>
      </c>
      <c r="P105" s="928"/>
    </row>
    <row r="106" spans="1:16" ht="15.75" hidden="1" customHeight="1" x14ac:dyDescent="0.25">
      <c r="A106" s="834" t="s">
        <v>155</v>
      </c>
      <c r="B106" s="835"/>
      <c r="C106" s="835"/>
      <c r="D106" s="836"/>
      <c r="E106" s="28"/>
      <c r="F106" s="25">
        <v>292220</v>
      </c>
      <c r="G106" s="27" t="e">
        <f t="shared" si="30"/>
        <v>#VALUE!</v>
      </c>
      <c r="H106" s="27"/>
      <c r="I106" s="27" t="e">
        <f t="shared" si="31"/>
        <v>#VALUE!</v>
      </c>
      <c r="J106" s="27">
        <f t="shared" si="31"/>
        <v>0</v>
      </c>
      <c r="K106" s="923">
        <f t="shared" si="31"/>
        <v>0</v>
      </c>
      <c r="L106" s="924"/>
      <c r="M106" s="923">
        <f t="shared" si="32"/>
        <v>0</v>
      </c>
      <c r="N106" s="924"/>
      <c r="O106" s="923">
        <f t="shared" si="33"/>
        <v>0</v>
      </c>
      <c r="P106" s="924"/>
    </row>
    <row r="107" spans="1:16" ht="15.75" hidden="1" customHeight="1" x14ac:dyDescent="0.25">
      <c r="A107" s="834" t="s">
        <v>156</v>
      </c>
      <c r="B107" s="835"/>
      <c r="C107" s="835"/>
      <c r="D107" s="836"/>
      <c r="E107" s="29"/>
      <c r="F107" s="25">
        <v>300000</v>
      </c>
      <c r="G107" s="27" t="e">
        <f t="shared" si="30"/>
        <v>#VALUE!</v>
      </c>
      <c r="H107" s="27"/>
      <c r="I107" s="27" t="e">
        <f t="shared" si="31"/>
        <v>#VALUE!</v>
      </c>
      <c r="J107" s="27">
        <f t="shared" si="31"/>
        <v>0</v>
      </c>
      <c r="K107" s="923">
        <f t="shared" si="31"/>
        <v>0</v>
      </c>
      <c r="L107" s="924"/>
      <c r="M107" s="923">
        <f t="shared" si="32"/>
        <v>0</v>
      </c>
      <c r="N107" s="924"/>
      <c r="O107" s="923">
        <f t="shared" si="33"/>
        <v>0</v>
      </c>
      <c r="P107" s="924"/>
    </row>
    <row r="108" spans="1:16" ht="15.75" hidden="1" customHeight="1" x14ac:dyDescent="0.25">
      <c r="A108" s="834" t="s">
        <v>157</v>
      </c>
      <c r="B108" s="835"/>
      <c r="C108" s="835"/>
      <c r="D108" s="836"/>
      <c r="E108" s="46"/>
      <c r="F108" s="25">
        <v>300000</v>
      </c>
      <c r="G108" s="27" t="e">
        <f t="shared" si="30"/>
        <v>#VALUE!</v>
      </c>
      <c r="H108" s="27"/>
      <c r="I108" s="27" t="e">
        <f t="shared" ref="I108:K110" si="34">I248+I377</f>
        <v>#VALUE!</v>
      </c>
      <c r="J108" s="27">
        <f t="shared" si="34"/>
        <v>0</v>
      </c>
      <c r="K108" s="923">
        <f t="shared" si="34"/>
        <v>0</v>
      </c>
      <c r="L108" s="924"/>
      <c r="M108" s="923">
        <f t="shared" si="32"/>
        <v>0</v>
      </c>
      <c r="N108" s="924"/>
      <c r="O108" s="923">
        <f t="shared" si="33"/>
        <v>0</v>
      </c>
      <c r="P108" s="924"/>
    </row>
    <row r="109" spans="1:16" ht="15.75" hidden="1" customHeight="1" x14ac:dyDescent="0.25">
      <c r="A109" s="834" t="s">
        <v>158</v>
      </c>
      <c r="B109" s="835"/>
      <c r="C109" s="835"/>
      <c r="D109" s="836"/>
      <c r="E109" s="46"/>
      <c r="F109" s="25">
        <v>319000</v>
      </c>
      <c r="G109" s="27" t="e">
        <f t="shared" si="30"/>
        <v>#VALUE!</v>
      </c>
      <c r="H109" s="27"/>
      <c r="I109" s="27" t="e">
        <f t="shared" si="34"/>
        <v>#VALUE!</v>
      </c>
      <c r="J109" s="27">
        <f t="shared" si="34"/>
        <v>0</v>
      </c>
      <c r="K109" s="923">
        <f t="shared" si="34"/>
        <v>0</v>
      </c>
      <c r="L109" s="924"/>
      <c r="M109" s="923">
        <f t="shared" si="32"/>
        <v>0</v>
      </c>
      <c r="N109" s="924"/>
      <c r="O109" s="923">
        <f t="shared" si="33"/>
        <v>0</v>
      </c>
      <c r="P109" s="924"/>
    </row>
    <row r="110" spans="1:16" ht="15.75" hidden="1" customHeight="1" x14ac:dyDescent="0.25">
      <c r="A110" s="834" t="s">
        <v>159</v>
      </c>
      <c r="B110" s="835"/>
      <c r="C110" s="835"/>
      <c r="D110" s="836"/>
      <c r="E110" s="28"/>
      <c r="F110" s="25">
        <v>350000</v>
      </c>
      <c r="G110" s="27" t="e">
        <f t="shared" si="30"/>
        <v>#VALUE!</v>
      </c>
      <c r="H110" s="27"/>
      <c r="I110" s="27" t="e">
        <f t="shared" si="34"/>
        <v>#VALUE!</v>
      </c>
      <c r="J110" s="27">
        <f t="shared" si="34"/>
        <v>0</v>
      </c>
      <c r="K110" s="923">
        <f t="shared" si="34"/>
        <v>0</v>
      </c>
      <c r="L110" s="924"/>
      <c r="M110" s="923">
        <f t="shared" si="32"/>
        <v>0</v>
      </c>
      <c r="N110" s="924"/>
      <c r="O110" s="923">
        <f t="shared" si="33"/>
        <v>0</v>
      </c>
      <c r="P110" s="924"/>
    </row>
    <row r="111" spans="1:16" ht="15.75" hidden="1" customHeight="1" x14ac:dyDescent="0.25">
      <c r="A111" s="846" t="s">
        <v>160</v>
      </c>
      <c r="B111" s="847"/>
      <c r="C111" s="847"/>
      <c r="D111" s="848"/>
      <c r="E111" s="20"/>
      <c r="F111" s="19">
        <v>310000</v>
      </c>
      <c r="G111" s="21" t="e">
        <f>SUM(G112:G141)</f>
        <v>#VALUE!</v>
      </c>
      <c r="H111" s="21"/>
      <c r="I111" s="21" t="e">
        <f>SUM(I112:I141)</f>
        <v>#VALUE!</v>
      </c>
      <c r="J111" s="21">
        <f>SUM(J112:J141)</f>
        <v>0</v>
      </c>
      <c r="K111" s="927">
        <f>SUM(K112:L141)</f>
        <v>0</v>
      </c>
      <c r="L111" s="928"/>
      <c r="M111" s="927">
        <f>SUM(M112:N141)</f>
        <v>0</v>
      </c>
      <c r="N111" s="928"/>
      <c r="O111" s="927">
        <f>SUM(O112:P141)</f>
        <v>0</v>
      </c>
      <c r="P111" s="928"/>
    </row>
    <row r="112" spans="1:16" ht="15.75" hidden="1" customHeight="1" x14ac:dyDescent="0.25">
      <c r="A112" s="834" t="s">
        <v>161</v>
      </c>
      <c r="B112" s="835"/>
      <c r="C112" s="835"/>
      <c r="D112" s="836"/>
      <c r="E112" s="28"/>
      <c r="F112" s="25">
        <v>311000</v>
      </c>
      <c r="G112" s="27" t="e">
        <f t="shared" ref="G112:G141" si="35">G252+G381</f>
        <v>#VALUE!</v>
      </c>
      <c r="H112" s="27"/>
      <c r="I112" s="27" t="e">
        <f t="shared" ref="I112:K127" si="36">I252+I381</f>
        <v>#VALUE!</v>
      </c>
      <c r="J112" s="27">
        <f t="shared" si="36"/>
        <v>0</v>
      </c>
      <c r="K112" s="923">
        <f t="shared" si="36"/>
        <v>0</v>
      </c>
      <c r="L112" s="924"/>
      <c r="M112" s="923">
        <f t="shared" ref="M112:M141" si="37">M252+M381</f>
        <v>0</v>
      </c>
      <c r="N112" s="924"/>
      <c r="O112" s="923">
        <f t="shared" ref="O112:O141" si="38">O252+O381</f>
        <v>0</v>
      </c>
      <c r="P112" s="924"/>
    </row>
    <row r="113" spans="1:16" ht="15.75" hidden="1" customHeight="1" x14ac:dyDescent="0.25">
      <c r="A113" s="834" t="s">
        <v>162</v>
      </c>
      <c r="B113" s="835"/>
      <c r="C113" s="835"/>
      <c r="D113" s="836"/>
      <c r="E113" s="28"/>
      <c r="F113" s="25">
        <v>311100</v>
      </c>
      <c r="G113" s="27" t="e">
        <f t="shared" si="35"/>
        <v>#VALUE!</v>
      </c>
      <c r="H113" s="27"/>
      <c r="I113" s="27" t="e">
        <f t="shared" si="36"/>
        <v>#VALUE!</v>
      </c>
      <c r="J113" s="27">
        <f t="shared" si="36"/>
        <v>0</v>
      </c>
      <c r="K113" s="923">
        <f t="shared" si="36"/>
        <v>0</v>
      </c>
      <c r="L113" s="924"/>
      <c r="M113" s="923">
        <f t="shared" si="37"/>
        <v>0</v>
      </c>
      <c r="N113" s="924"/>
      <c r="O113" s="923">
        <f t="shared" si="38"/>
        <v>0</v>
      </c>
      <c r="P113" s="924"/>
    </row>
    <row r="114" spans="1:16" ht="15.75" hidden="1" customHeight="1" x14ac:dyDescent="0.25">
      <c r="A114" s="834" t="s">
        <v>163</v>
      </c>
      <c r="B114" s="835"/>
      <c r="C114" s="835"/>
      <c r="D114" s="836"/>
      <c r="E114" s="28"/>
      <c r="F114" s="25">
        <v>311110</v>
      </c>
      <c r="G114" s="27" t="e">
        <f t="shared" si="35"/>
        <v>#VALUE!</v>
      </c>
      <c r="H114" s="27"/>
      <c r="I114" s="27" t="e">
        <f t="shared" si="36"/>
        <v>#VALUE!</v>
      </c>
      <c r="J114" s="27">
        <f t="shared" si="36"/>
        <v>0</v>
      </c>
      <c r="K114" s="923">
        <f t="shared" si="36"/>
        <v>0</v>
      </c>
      <c r="L114" s="924"/>
      <c r="M114" s="923">
        <f t="shared" si="37"/>
        <v>0</v>
      </c>
      <c r="N114" s="924"/>
      <c r="O114" s="923">
        <f t="shared" si="38"/>
        <v>0</v>
      </c>
      <c r="P114" s="924"/>
    </row>
    <row r="115" spans="1:16" ht="15.75" hidden="1" customHeight="1" x14ac:dyDescent="0.25">
      <c r="A115" s="834" t="s">
        <v>164</v>
      </c>
      <c r="B115" s="835"/>
      <c r="C115" s="835"/>
      <c r="D115" s="836"/>
      <c r="E115" s="28"/>
      <c r="F115" s="25">
        <v>311120</v>
      </c>
      <c r="G115" s="27" t="e">
        <f t="shared" si="35"/>
        <v>#VALUE!</v>
      </c>
      <c r="H115" s="27"/>
      <c r="I115" s="27" t="e">
        <f t="shared" si="36"/>
        <v>#VALUE!</v>
      </c>
      <c r="J115" s="27">
        <f t="shared" si="36"/>
        <v>0</v>
      </c>
      <c r="K115" s="923">
        <f t="shared" si="36"/>
        <v>0</v>
      </c>
      <c r="L115" s="924"/>
      <c r="M115" s="923">
        <f t="shared" si="37"/>
        <v>0</v>
      </c>
      <c r="N115" s="924"/>
      <c r="O115" s="923">
        <f t="shared" si="38"/>
        <v>0</v>
      </c>
      <c r="P115" s="924"/>
    </row>
    <row r="116" spans="1:16" ht="15.75" hidden="1" customHeight="1" x14ac:dyDescent="0.25">
      <c r="A116" s="834" t="s">
        <v>165</v>
      </c>
      <c r="B116" s="835"/>
      <c r="C116" s="835"/>
      <c r="D116" s="836"/>
      <c r="E116" s="28"/>
      <c r="F116" s="25">
        <v>311210</v>
      </c>
      <c r="G116" s="27" t="e">
        <f t="shared" si="35"/>
        <v>#VALUE!</v>
      </c>
      <c r="H116" s="27"/>
      <c r="I116" s="27" t="e">
        <f t="shared" si="36"/>
        <v>#VALUE!</v>
      </c>
      <c r="J116" s="27">
        <f t="shared" si="36"/>
        <v>0</v>
      </c>
      <c r="K116" s="923">
        <f t="shared" si="36"/>
        <v>0</v>
      </c>
      <c r="L116" s="924"/>
      <c r="M116" s="923">
        <f t="shared" si="37"/>
        <v>0</v>
      </c>
      <c r="N116" s="924"/>
      <c r="O116" s="923">
        <f t="shared" si="38"/>
        <v>0</v>
      </c>
      <c r="P116" s="924"/>
    </row>
    <row r="117" spans="1:16" ht="15.75" hidden="1" customHeight="1" x14ac:dyDescent="0.25">
      <c r="A117" s="834" t="s">
        <v>166</v>
      </c>
      <c r="B117" s="835"/>
      <c r="C117" s="835"/>
      <c r="D117" s="836"/>
      <c r="E117" s="28"/>
      <c r="F117" s="25">
        <v>312120</v>
      </c>
      <c r="G117" s="27" t="e">
        <f t="shared" si="35"/>
        <v>#VALUE!</v>
      </c>
      <c r="H117" s="27"/>
      <c r="I117" s="27" t="e">
        <f t="shared" si="36"/>
        <v>#VALUE!</v>
      </c>
      <c r="J117" s="27">
        <f t="shared" si="36"/>
        <v>0</v>
      </c>
      <c r="K117" s="923">
        <f t="shared" si="36"/>
        <v>0</v>
      </c>
      <c r="L117" s="924"/>
      <c r="M117" s="923">
        <f t="shared" si="37"/>
        <v>0</v>
      </c>
      <c r="N117" s="924"/>
      <c r="O117" s="923">
        <f t="shared" si="38"/>
        <v>0</v>
      </c>
      <c r="P117" s="924"/>
    </row>
    <row r="118" spans="1:16" ht="15.75" hidden="1" customHeight="1" x14ac:dyDescent="0.25">
      <c r="A118" s="834" t="s">
        <v>167</v>
      </c>
      <c r="B118" s="835"/>
      <c r="C118" s="835"/>
      <c r="D118" s="836"/>
      <c r="E118" s="28"/>
      <c r="F118" s="25">
        <v>313000</v>
      </c>
      <c r="G118" s="27" t="e">
        <f t="shared" si="35"/>
        <v>#VALUE!</v>
      </c>
      <c r="H118" s="27"/>
      <c r="I118" s="27" t="e">
        <f t="shared" si="36"/>
        <v>#VALUE!</v>
      </c>
      <c r="J118" s="27">
        <f t="shared" si="36"/>
        <v>0</v>
      </c>
      <c r="K118" s="923">
        <f t="shared" si="36"/>
        <v>0</v>
      </c>
      <c r="L118" s="924"/>
      <c r="M118" s="923">
        <f t="shared" si="37"/>
        <v>0</v>
      </c>
      <c r="N118" s="924"/>
      <c r="O118" s="923">
        <f t="shared" si="38"/>
        <v>0</v>
      </c>
      <c r="P118" s="924"/>
    </row>
    <row r="119" spans="1:16" ht="15.75" hidden="1" customHeight="1" x14ac:dyDescent="0.25">
      <c r="A119" s="834" t="s">
        <v>168</v>
      </c>
      <c r="B119" s="835"/>
      <c r="C119" s="835"/>
      <c r="D119" s="836"/>
      <c r="E119" s="28"/>
      <c r="F119" s="25">
        <v>313100</v>
      </c>
      <c r="G119" s="27" t="e">
        <f t="shared" si="35"/>
        <v>#VALUE!</v>
      </c>
      <c r="H119" s="27"/>
      <c r="I119" s="27" t="e">
        <f t="shared" si="36"/>
        <v>#VALUE!</v>
      </c>
      <c r="J119" s="27">
        <f t="shared" si="36"/>
        <v>0</v>
      </c>
      <c r="K119" s="923">
        <f t="shared" si="36"/>
        <v>0</v>
      </c>
      <c r="L119" s="924"/>
      <c r="M119" s="923">
        <f t="shared" si="37"/>
        <v>0</v>
      </c>
      <c r="N119" s="924"/>
      <c r="O119" s="923">
        <f t="shared" si="38"/>
        <v>0</v>
      </c>
      <c r="P119" s="924"/>
    </row>
    <row r="120" spans="1:16" ht="15.75" hidden="1" customHeight="1" x14ac:dyDescent="0.25">
      <c r="A120" s="834" t="s">
        <v>169</v>
      </c>
      <c r="B120" s="835"/>
      <c r="C120" s="835"/>
      <c r="D120" s="836"/>
      <c r="E120" s="28"/>
      <c r="F120" s="25">
        <v>313110</v>
      </c>
      <c r="G120" s="27" t="e">
        <f t="shared" si="35"/>
        <v>#VALUE!</v>
      </c>
      <c r="H120" s="27"/>
      <c r="I120" s="27" t="e">
        <f t="shared" si="36"/>
        <v>#VALUE!</v>
      </c>
      <c r="J120" s="27">
        <f t="shared" si="36"/>
        <v>0</v>
      </c>
      <c r="K120" s="923">
        <f t="shared" si="36"/>
        <v>0</v>
      </c>
      <c r="L120" s="924"/>
      <c r="M120" s="923">
        <f t="shared" si="37"/>
        <v>0</v>
      </c>
      <c r="N120" s="924"/>
      <c r="O120" s="923">
        <f t="shared" si="38"/>
        <v>0</v>
      </c>
      <c r="P120" s="924"/>
    </row>
    <row r="121" spans="1:16" ht="15.75" hidden="1" customHeight="1" x14ac:dyDescent="0.25">
      <c r="A121" s="834" t="s">
        <v>170</v>
      </c>
      <c r="B121" s="835"/>
      <c r="C121" s="835"/>
      <c r="D121" s="836"/>
      <c r="E121" s="28"/>
      <c r="F121" s="25">
        <v>313120</v>
      </c>
      <c r="G121" s="27" t="e">
        <f t="shared" si="35"/>
        <v>#VALUE!</v>
      </c>
      <c r="H121" s="27"/>
      <c r="I121" s="27" t="e">
        <f t="shared" si="36"/>
        <v>#VALUE!</v>
      </c>
      <c r="J121" s="27">
        <f t="shared" si="36"/>
        <v>0</v>
      </c>
      <c r="K121" s="923">
        <f t="shared" si="36"/>
        <v>0</v>
      </c>
      <c r="L121" s="924"/>
      <c r="M121" s="923">
        <f t="shared" si="37"/>
        <v>0</v>
      </c>
      <c r="N121" s="924"/>
      <c r="O121" s="923">
        <f t="shared" si="38"/>
        <v>0</v>
      </c>
      <c r="P121" s="924"/>
    </row>
    <row r="122" spans="1:16" ht="15.75" hidden="1" customHeight="1" x14ac:dyDescent="0.25">
      <c r="A122" s="834" t="s">
        <v>171</v>
      </c>
      <c r="B122" s="835"/>
      <c r="C122" s="835"/>
      <c r="D122" s="836"/>
      <c r="E122" s="28"/>
      <c r="F122" s="25">
        <v>313200</v>
      </c>
      <c r="G122" s="27" t="e">
        <f t="shared" si="35"/>
        <v>#VALUE!</v>
      </c>
      <c r="H122" s="27"/>
      <c r="I122" s="27" t="e">
        <f t="shared" si="36"/>
        <v>#VALUE!</v>
      </c>
      <c r="J122" s="27">
        <f t="shared" si="36"/>
        <v>0</v>
      </c>
      <c r="K122" s="923">
        <f t="shared" si="36"/>
        <v>0</v>
      </c>
      <c r="L122" s="924"/>
      <c r="M122" s="923">
        <f t="shared" si="37"/>
        <v>0</v>
      </c>
      <c r="N122" s="924"/>
      <c r="O122" s="923">
        <f t="shared" si="38"/>
        <v>0</v>
      </c>
      <c r="P122" s="924"/>
    </row>
    <row r="123" spans="1:16" ht="15.75" hidden="1" customHeight="1" x14ac:dyDescent="0.25">
      <c r="A123" s="834" t="s">
        <v>172</v>
      </c>
      <c r="B123" s="835"/>
      <c r="C123" s="835"/>
      <c r="D123" s="836"/>
      <c r="E123" s="28"/>
      <c r="F123" s="25">
        <v>313210</v>
      </c>
      <c r="G123" s="27" t="e">
        <f t="shared" si="35"/>
        <v>#VALUE!</v>
      </c>
      <c r="H123" s="27"/>
      <c r="I123" s="27" t="e">
        <f t="shared" si="36"/>
        <v>#VALUE!</v>
      </c>
      <c r="J123" s="27">
        <f t="shared" si="36"/>
        <v>0</v>
      </c>
      <c r="K123" s="923">
        <f t="shared" si="36"/>
        <v>0</v>
      </c>
      <c r="L123" s="924"/>
      <c r="M123" s="923">
        <f t="shared" si="37"/>
        <v>0</v>
      </c>
      <c r="N123" s="924"/>
      <c r="O123" s="923">
        <f t="shared" si="38"/>
        <v>0</v>
      </c>
      <c r="P123" s="924"/>
    </row>
    <row r="124" spans="1:16" ht="15.75" hidden="1" customHeight="1" x14ac:dyDescent="0.25">
      <c r="A124" s="834" t="s">
        <v>173</v>
      </c>
      <c r="B124" s="835"/>
      <c r="C124" s="835"/>
      <c r="D124" s="836"/>
      <c r="E124" s="28"/>
      <c r="F124" s="25">
        <v>314000</v>
      </c>
      <c r="G124" s="27" t="e">
        <f t="shared" si="35"/>
        <v>#VALUE!</v>
      </c>
      <c r="H124" s="27"/>
      <c r="I124" s="27" t="e">
        <f t="shared" si="36"/>
        <v>#VALUE!</v>
      </c>
      <c r="J124" s="27">
        <f t="shared" si="36"/>
        <v>0</v>
      </c>
      <c r="K124" s="923">
        <f t="shared" si="36"/>
        <v>0</v>
      </c>
      <c r="L124" s="924"/>
      <c r="M124" s="923">
        <f t="shared" si="37"/>
        <v>0</v>
      </c>
      <c r="N124" s="924"/>
      <c r="O124" s="923">
        <f t="shared" si="38"/>
        <v>0</v>
      </c>
      <c r="P124" s="924"/>
    </row>
    <row r="125" spans="1:16" ht="15.75" hidden="1" customHeight="1" x14ac:dyDescent="0.25">
      <c r="A125" s="834" t="s">
        <v>174</v>
      </c>
      <c r="B125" s="835"/>
      <c r="C125" s="835"/>
      <c r="D125" s="836"/>
      <c r="E125" s="28"/>
      <c r="F125" s="25">
        <v>314110</v>
      </c>
      <c r="G125" s="27" t="e">
        <f t="shared" si="35"/>
        <v>#VALUE!</v>
      </c>
      <c r="H125" s="27"/>
      <c r="I125" s="27" t="e">
        <f t="shared" si="36"/>
        <v>#VALUE!</v>
      </c>
      <c r="J125" s="27">
        <f t="shared" si="36"/>
        <v>0</v>
      </c>
      <c r="K125" s="923">
        <f t="shared" si="36"/>
        <v>0</v>
      </c>
      <c r="L125" s="924"/>
      <c r="M125" s="923">
        <f t="shared" si="37"/>
        <v>0</v>
      </c>
      <c r="N125" s="924"/>
      <c r="O125" s="923">
        <f t="shared" si="38"/>
        <v>0</v>
      </c>
      <c r="P125" s="924"/>
    </row>
    <row r="126" spans="1:16" ht="15.75" hidden="1" customHeight="1" x14ac:dyDescent="0.25">
      <c r="A126" s="834" t="s">
        <v>175</v>
      </c>
      <c r="B126" s="835"/>
      <c r="C126" s="835"/>
      <c r="D126" s="836"/>
      <c r="E126" s="28"/>
      <c r="F126" s="25">
        <v>314120</v>
      </c>
      <c r="G126" s="27" t="e">
        <f t="shared" si="35"/>
        <v>#VALUE!</v>
      </c>
      <c r="H126" s="27"/>
      <c r="I126" s="27" t="e">
        <f t="shared" si="36"/>
        <v>#VALUE!</v>
      </c>
      <c r="J126" s="27">
        <f t="shared" si="36"/>
        <v>0</v>
      </c>
      <c r="K126" s="923">
        <f t="shared" si="36"/>
        <v>0</v>
      </c>
      <c r="L126" s="924"/>
      <c r="M126" s="923">
        <f t="shared" si="37"/>
        <v>0</v>
      </c>
      <c r="N126" s="924"/>
      <c r="O126" s="923">
        <f t="shared" si="38"/>
        <v>0</v>
      </c>
      <c r="P126" s="924"/>
    </row>
    <row r="127" spans="1:16" ht="15.75" hidden="1" customHeight="1" x14ac:dyDescent="0.25">
      <c r="A127" s="834" t="s">
        <v>176</v>
      </c>
      <c r="B127" s="835"/>
      <c r="C127" s="835"/>
      <c r="D127" s="836"/>
      <c r="E127" s="28"/>
      <c r="F127" s="25">
        <v>314200</v>
      </c>
      <c r="G127" s="27" t="e">
        <f t="shared" si="35"/>
        <v>#VALUE!</v>
      </c>
      <c r="H127" s="27"/>
      <c r="I127" s="27" t="e">
        <f t="shared" si="36"/>
        <v>#VALUE!</v>
      </c>
      <c r="J127" s="27">
        <f t="shared" si="36"/>
        <v>0</v>
      </c>
      <c r="K127" s="923">
        <f t="shared" si="36"/>
        <v>0</v>
      </c>
      <c r="L127" s="924"/>
      <c r="M127" s="923">
        <f t="shared" si="37"/>
        <v>0</v>
      </c>
      <c r="N127" s="924"/>
      <c r="O127" s="923">
        <f t="shared" si="38"/>
        <v>0</v>
      </c>
      <c r="P127" s="924"/>
    </row>
    <row r="128" spans="1:16" ht="15.75" hidden="1" customHeight="1" x14ac:dyDescent="0.25">
      <c r="A128" s="834" t="s">
        <v>177</v>
      </c>
      <c r="B128" s="835"/>
      <c r="C128" s="835"/>
      <c r="D128" s="836"/>
      <c r="E128" s="28"/>
      <c r="F128" s="25">
        <v>315000</v>
      </c>
      <c r="G128" s="27" t="e">
        <f t="shared" si="35"/>
        <v>#VALUE!</v>
      </c>
      <c r="H128" s="27"/>
      <c r="I128" s="27" t="e">
        <f t="shared" ref="I128:K141" si="39">I268+I397</f>
        <v>#VALUE!</v>
      </c>
      <c r="J128" s="27">
        <f t="shared" si="39"/>
        <v>0</v>
      </c>
      <c r="K128" s="923">
        <f t="shared" si="39"/>
        <v>0</v>
      </c>
      <c r="L128" s="924"/>
      <c r="M128" s="923">
        <f t="shared" si="37"/>
        <v>0</v>
      </c>
      <c r="N128" s="924"/>
      <c r="O128" s="923">
        <f t="shared" si="38"/>
        <v>0</v>
      </c>
      <c r="P128" s="924"/>
    </row>
    <row r="129" spans="1:16" ht="15.75" hidden="1" customHeight="1" x14ac:dyDescent="0.25">
      <c r="A129" s="834" t="s">
        <v>178</v>
      </c>
      <c r="B129" s="835"/>
      <c r="C129" s="835"/>
      <c r="D129" s="836"/>
      <c r="E129" s="43"/>
      <c r="F129" s="43">
        <v>315110</v>
      </c>
      <c r="G129" s="27" t="e">
        <f t="shared" si="35"/>
        <v>#VALUE!</v>
      </c>
      <c r="H129" s="27"/>
      <c r="I129" s="27" t="e">
        <f t="shared" si="39"/>
        <v>#VALUE!</v>
      </c>
      <c r="J129" s="27">
        <f t="shared" si="39"/>
        <v>0</v>
      </c>
      <c r="K129" s="923">
        <f t="shared" si="39"/>
        <v>0</v>
      </c>
      <c r="L129" s="924"/>
      <c r="M129" s="923">
        <f t="shared" si="37"/>
        <v>0</v>
      </c>
      <c r="N129" s="924"/>
      <c r="O129" s="923">
        <f t="shared" si="38"/>
        <v>0</v>
      </c>
      <c r="P129" s="924"/>
    </row>
    <row r="130" spans="1:16" ht="15.75" hidden="1" customHeight="1" x14ac:dyDescent="0.25">
      <c r="A130" s="834" t="s">
        <v>179</v>
      </c>
      <c r="B130" s="835"/>
      <c r="C130" s="835"/>
      <c r="D130" s="836"/>
      <c r="E130" s="43"/>
      <c r="F130" s="43">
        <v>315120</v>
      </c>
      <c r="G130" s="27" t="e">
        <f t="shared" si="35"/>
        <v>#VALUE!</v>
      </c>
      <c r="H130" s="27"/>
      <c r="I130" s="27" t="e">
        <f t="shared" si="39"/>
        <v>#VALUE!</v>
      </c>
      <c r="J130" s="27">
        <f t="shared" si="39"/>
        <v>0</v>
      </c>
      <c r="K130" s="923">
        <f t="shared" si="39"/>
        <v>0</v>
      </c>
      <c r="L130" s="924"/>
      <c r="M130" s="923">
        <f t="shared" si="37"/>
        <v>0</v>
      </c>
      <c r="N130" s="924"/>
      <c r="O130" s="923">
        <f t="shared" si="38"/>
        <v>0</v>
      </c>
      <c r="P130" s="924"/>
    </row>
    <row r="131" spans="1:16" ht="15.75" hidden="1" customHeight="1" x14ac:dyDescent="0.25">
      <c r="A131" s="834" t="s">
        <v>180</v>
      </c>
      <c r="B131" s="835"/>
      <c r="C131" s="835"/>
      <c r="D131" s="836"/>
      <c r="E131" s="43"/>
      <c r="F131" s="43">
        <v>316000</v>
      </c>
      <c r="G131" s="27" t="e">
        <f t="shared" si="35"/>
        <v>#VALUE!</v>
      </c>
      <c r="H131" s="27"/>
      <c r="I131" s="27" t="e">
        <f t="shared" si="39"/>
        <v>#VALUE!</v>
      </c>
      <c r="J131" s="27">
        <f t="shared" si="39"/>
        <v>0</v>
      </c>
      <c r="K131" s="923">
        <f t="shared" si="39"/>
        <v>0</v>
      </c>
      <c r="L131" s="924"/>
      <c r="M131" s="923">
        <f t="shared" si="37"/>
        <v>0</v>
      </c>
      <c r="N131" s="924"/>
      <c r="O131" s="923">
        <f t="shared" si="38"/>
        <v>0</v>
      </c>
      <c r="P131" s="924"/>
    </row>
    <row r="132" spans="1:16" ht="15.75" hidden="1" customHeight="1" x14ac:dyDescent="0.25">
      <c r="A132" s="834" t="s">
        <v>181</v>
      </c>
      <c r="B132" s="835"/>
      <c r="C132" s="835"/>
      <c r="D132" s="836"/>
      <c r="E132" s="28"/>
      <c r="F132" s="25">
        <v>316110</v>
      </c>
      <c r="G132" s="27" t="e">
        <f t="shared" si="35"/>
        <v>#VALUE!</v>
      </c>
      <c r="H132" s="27"/>
      <c r="I132" s="27" t="e">
        <f t="shared" si="39"/>
        <v>#VALUE!</v>
      </c>
      <c r="J132" s="27">
        <f t="shared" si="39"/>
        <v>0</v>
      </c>
      <c r="K132" s="923">
        <f t="shared" si="39"/>
        <v>0</v>
      </c>
      <c r="L132" s="924"/>
      <c r="M132" s="923">
        <f t="shared" si="37"/>
        <v>0</v>
      </c>
      <c r="N132" s="924"/>
      <c r="O132" s="923">
        <f t="shared" si="38"/>
        <v>0</v>
      </c>
      <c r="P132" s="924"/>
    </row>
    <row r="133" spans="1:16" ht="15.75" hidden="1" customHeight="1" x14ac:dyDescent="0.25">
      <c r="A133" s="834" t="s">
        <v>182</v>
      </c>
      <c r="B133" s="835"/>
      <c r="C133" s="835"/>
      <c r="D133" s="836"/>
      <c r="E133" s="43"/>
      <c r="F133" s="43">
        <v>316120</v>
      </c>
      <c r="G133" s="27" t="e">
        <f t="shared" si="35"/>
        <v>#VALUE!</v>
      </c>
      <c r="H133" s="27"/>
      <c r="I133" s="27" t="e">
        <f t="shared" si="39"/>
        <v>#VALUE!</v>
      </c>
      <c r="J133" s="27">
        <f t="shared" si="39"/>
        <v>0</v>
      </c>
      <c r="K133" s="923">
        <f t="shared" si="39"/>
        <v>0</v>
      </c>
      <c r="L133" s="924"/>
      <c r="M133" s="923">
        <f t="shared" si="37"/>
        <v>0</v>
      </c>
      <c r="N133" s="924"/>
      <c r="O133" s="923">
        <f t="shared" si="38"/>
        <v>0</v>
      </c>
      <c r="P133" s="924"/>
    </row>
    <row r="134" spans="1:16" ht="15.75" hidden="1" customHeight="1" x14ac:dyDescent="0.25">
      <c r="A134" s="834" t="s">
        <v>183</v>
      </c>
      <c r="B134" s="835"/>
      <c r="C134" s="835"/>
      <c r="D134" s="836"/>
      <c r="E134" s="28"/>
      <c r="F134" s="25">
        <v>316210</v>
      </c>
      <c r="G134" s="27" t="e">
        <f t="shared" si="35"/>
        <v>#VALUE!</v>
      </c>
      <c r="H134" s="27"/>
      <c r="I134" s="27" t="e">
        <f t="shared" si="39"/>
        <v>#VALUE!</v>
      </c>
      <c r="J134" s="27">
        <f t="shared" si="39"/>
        <v>0</v>
      </c>
      <c r="K134" s="923">
        <f t="shared" si="39"/>
        <v>0</v>
      </c>
      <c r="L134" s="924"/>
      <c r="M134" s="923">
        <f t="shared" si="37"/>
        <v>0</v>
      </c>
      <c r="N134" s="924"/>
      <c r="O134" s="923">
        <f t="shared" si="38"/>
        <v>0</v>
      </c>
      <c r="P134" s="924"/>
    </row>
    <row r="135" spans="1:16" ht="15.75" hidden="1" customHeight="1" x14ac:dyDescent="0.25">
      <c r="A135" s="834" t="s">
        <v>184</v>
      </c>
      <c r="B135" s="835"/>
      <c r="C135" s="835"/>
      <c r="D135" s="836"/>
      <c r="E135" s="28"/>
      <c r="F135" s="25">
        <v>317000</v>
      </c>
      <c r="G135" s="27" t="e">
        <f t="shared" si="35"/>
        <v>#VALUE!</v>
      </c>
      <c r="H135" s="27"/>
      <c r="I135" s="27" t="e">
        <f t="shared" si="39"/>
        <v>#VALUE!</v>
      </c>
      <c r="J135" s="27">
        <f t="shared" si="39"/>
        <v>0</v>
      </c>
      <c r="K135" s="923">
        <f t="shared" si="39"/>
        <v>0</v>
      </c>
      <c r="L135" s="924"/>
      <c r="M135" s="923">
        <f t="shared" si="37"/>
        <v>0</v>
      </c>
      <c r="N135" s="924"/>
      <c r="O135" s="923">
        <f t="shared" si="38"/>
        <v>0</v>
      </c>
      <c r="P135" s="924"/>
    </row>
    <row r="136" spans="1:16" ht="15.75" hidden="1" customHeight="1" x14ac:dyDescent="0.25">
      <c r="A136" s="834" t="s">
        <v>185</v>
      </c>
      <c r="B136" s="835"/>
      <c r="C136" s="835"/>
      <c r="D136" s="836"/>
      <c r="E136" s="28"/>
      <c r="F136" s="25">
        <v>318000</v>
      </c>
      <c r="G136" s="27" t="e">
        <f t="shared" si="35"/>
        <v>#VALUE!</v>
      </c>
      <c r="H136" s="27"/>
      <c r="I136" s="27" t="e">
        <f t="shared" si="39"/>
        <v>#VALUE!</v>
      </c>
      <c r="J136" s="27">
        <f t="shared" si="39"/>
        <v>0</v>
      </c>
      <c r="K136" s="923">
        <f t="shared" si="39"/>
        <v>0</v>
      </c>
      <c r="L136" s="924"/>
      <c r="M136" s="923">
        <f t="shared" si="37"/>
        <v>0</v>
      </c>
      <c r="N136" s="924"/>
      <c r="O136" s="923">
        <f t="shared" si="38"/>
        <v>0</v>
      </c>
      <c r="P136" s="924"/>
    </row>
    <row r="137" spans="1:16" ht="15.75" hidden="1" customHeight="1" x14ac:dyDescent="0.25">
      <c r="A137" s="834" t="s">
        <v>186</v>
      </c>
      <c r="B137" s="835"/>
      <c r="C137" s="835"/>
      <c r="D137" s="836"/>
      <c r="E137" s="43"/>
      <c r="F137" s="43">
        <v>318110</v>
      </c>
      <c r="G137" s="27" t="e">
        <f t="shared" si="35"/>
        <v>#VALUE!</v>
      </c>
      <c r="H137" s="27"/>
      <c r="I137" s="27" t="e">
        <f t="shared" si="39"/>
        <v>#VALUE!</v>
      </c>
      <c r="J137" s="27">
        <f t="shared" si="39"/>
        <v>0</v>
      </c>
      <c r="K137" s="923">
        <f t="shared" si="39"/>
        <v>0</v>
      </c>
      <c r="L137" s="924"/>
      <c r="M137" s="923">
        <f t="shared" si="37"/>
        <v>0</v>
      </c>
      <c r="N137" s="924"/>
      <c r="O137" s="923">
        <f t="shared" si="38"/>
        <v>0</v>
      </c>
      <c r="P137" s="924"/>
    </row>
    <row r="138" spans="1:16" ht="15.75" hidden="1" customHeight="1" x14ac:dyDescent="0.25">
      <c r="A138" s="834" t="s">
        <v>187</v>
      </c>
      <c r="B138" s="835"/>
      <c r="C138" s="835"/>
      <c r="D138" s="836"/>
      <c r="E138" s="28"/>
      <c r="F138" s="25">
        <v>318120</v>
      </c>
      <c r="G138" s="27" t="e">
        <f t="shared" si="35"/>
        <v>#VALUE!</v>
      </c>
      <c r="H138" s="27"/>
      <c r="I138" s="27" t="e">
        <f t="shared" si="39"/>
        <v>#VALUE!</v>
      </c>
      <c r="J138" s="27">
        <f t="shared" si="39"/>
        <v>0</v>
      </c>
      <c r="K138" s="923">
        <f t="shared" si="39"/>
        <v>0</v>
      </c>
      <c r="L138" s="924"/>
      <c r="M138" s="923">
        <f t="shared" si="37"/>
        <v>0</v>
      </c>
      <c r="N138" s="924"/>
      <c r="O138" s="923">
        <f t="shared" si="38"/>
        <v>0</v>
      </c>
      <c r="P138" s="924"/>
    </row>
    <row r="139" spans="1:16" ht="15.75" hidden="1" customHeight="1" x14ac:dyDescent="0.25">
      <c r="A139" s="834" t="s">
        <v>188</v>
      </c>
      <c r="B139" s="835"/>
      <c r="C139" s="835"/>
      <c r="D139" s="836"/>
      <c r="E139" s="28"/>
      <c r="F139" s="25">
        <v>319000</v>
      </c>
      <c r="G139" s="27" t="e">
        <f t="shared" si="35"/>
        <v>#VALUE!</v>
      </c>
      <c r="H139" s="27"/>
      <c r="I139" s="27" t="e">
        <f t="shared" si="39"/>
        <v>#VALUE!</v>
      </c>
      <c r="J139" s="27">
        <f t="shared" si="39"/>
        <v>0</v>
      </c>
      <c r="K139" s="923">
        <f t="shared" si="39"/>
        <v>0</v>
      </c>
      <c r="L139" s="924"/>
      <c r="M139" s="923">
        <f t="shared" si="37"/>
        <v>0</v>
      </c>
      <c r="N139" s="924"/>
      <c r="O139" s="923">
        <f t="shared" si="38"/>
        <v>0</v>
      </c>
      <c r="P139" s="924"/>
    </row>
    <row r="140" spans="1:16" ht="15.75" hidden="1" customHeight="1" x14ac:dyDescent="0.25">
      <c r="A140" s="834" t="s">
        <v>189</v>
      </c>
      <c r="B140" s="835"/>
      <c r="C140" s="835"/>
      <c r="D140" s="836"/>
      <c r="E140" s="28"/>
      <c r="F140" s="25">
        <v>319100</v>
      </c>
      <c r="G140" s="27" t="e">
        <f t="shared" si="35"/>
        <v>#VALUE!</v>
      </c>
      <c r="H140" s="27"/>
      <c r="I140" s="27" t="e">
        <f t="shared" si="39"/>
        <v>#VALUE!</v>
      </c>
      <c r="J140" s="27">
        <f t="shared" si="39"/>
        <v>0</v>
      </c>
      <c r="K140" s="923">
        <f t="shared" si="39"/>
        <v>0</v>
      </c>
      <c r="L140" s="924"/>
      <c r="M140" s="923">
        <f t="shared" si="37"/>
        <v>0</v>
      </c>
      <c r="N140" s="924"/>
      <c r="O140" s="923">
        <f t="shared" si="38"/>
        <v>0</v>
      </c>
      <c r="P140" s="924"/>
    </row>
    <row r="141" spans="1:16" ht="15.75" hidden="1" customHeight="1" x14ac:dyDescent="0.25">
      <c r="A141" s="834" t="s">
        <v>190</v>
      </c>
      <c r="B141" s="835"/>
      <c r="C141" s="835"/>
      <c r="D141" s="836"/>
      <c r="E141" s="28"/>
      <c r="F141" s="25">
        <v>319200</v>
      </c>
      <c r="G141" s="27" t="e">
        <f t="shared" si="35"/>
        <v>#VALUE!</v>
      </c>
      <c r="H141" s="27"/>
      <c r="I141" s="27" t="e">
        <f t="shared" si="39"/>
        <v>#VALUE!</v>
      </c>
      <c r="J141" s="27">
        <f t="shared" si="39"/>
        <v>0</v>
      </c>
      <c r="K141" s="923">
        <f t="shared" si="39"/>
        <v>0</v>
      </c>
      <c r="L141" s="924"/>
      <c r="M141" s="923">
        <f t="shared" si="37"/>
        <v>0</v>
      </c>
      <c r="N141" s="924"/>
      <c r="O141" s="923">
        <f t="shared" si="38"/>
        <v>0</v>
      </c>
      <c r="P141" s="924"/>
    </row>
    <row r="142" spans="1:16" ht="15.75" hidden="1" customHeight="1" x14ac:dyDescent="0.25">
      <c r="A142" s="846" t="s">
        <v>191</v>
      </c>
      <c r="B142" s="847"/>
      <c r="C142" s="847"/>
      <c r="D142" s="848"/>
      <c r="E142" s="44"/>
      <c r="F142" s="45">
        <v>330000</v>
      </c>
      <c r="G142" s="21" t="e">
        <f>SUM(G143:G162)</f>
        <v>#VALUE!</v>
      </c>
      <c r="H142" s="21"/>
      <c r="I142" s="21" t="e">
        <f>SUM(I143:I162)</f>
        <v>#VALUE!</v>
      </c>
      <c r="J142" s="21">
        <f>SUM(J143:J162)</f>
        <v>0</v>
      </c>
      <c r="K142" s="927">
        <f>SUM(K143:L162)</f>
        <v>0</v>
      </c>
      <c r="L142" s="928"/>
      <c r="M142" s="927">
        <f>SUM(M143:N162)</f>
        <v>0</v>
      </c>
      <c r="N142" s="928"/>
      <c r="O142" s="927">
        <f>SUM(O143:P162)</f>
        <v>0</v>
      </c>
      <c r="P142" s="928"/>
    </row>
    <row r="143" spans="1:16" ht="15.75" hidden="1" customHeight="1" x14ac:dyDescent="0.25">
      <c r="A143" s="834" t="s">
        <v>192</v>
      </c>
      <c r="B143" s="835"/>
      <c r="C143" s="835"/>
      <c r="D143" s="836"/>
      <c r="E143" s="28"/>
      <c r="F143" s="25">
        <v>331000</v>
      </c>
      <c r="G143" s="27" t="e">
        <f t="shared" ref="G143:G162" si="40">G283+G412</f>
        <v>#VALUE!</v>
      </c>
      <c r="H143" s="27"/>
      <c r="I143" s="27" t="e">
        <f t="shared" ref="I143:K158" si="41">I283+I412</f>
        <v>#VALUE!</v>
      </c>
      <c r="J143" s="27">
        <f t="shared" si="41"/>
        <v>0</v>
      </c>
      <c r="K143" s="923">
        <f t="shared" si="41"/>
        <v>0</v>
      </c>
      <c r="L143" s="924"/>
      <c r="M143" s="923">
        <f t="shared" ref="M143:M162" si="42">M283+M412</f>
        <v>0</v>
      </c>
      <c r="N143" s="924"/>
      <c r="O143" s="923">
        <f t="shared" ref="O143:O162" si="43">O283+O412</f>
        <v>0</v>
      </c>
      <c r="P143" s="924"/>
    </row>
    <row r="144" spans="1:16" ht="15.75" hidden="1" customHeight="1" x14ac:dyDescent="0.25">
      <c r="A144" s="834" t="s">
        <v>193</v>
      </c>
      <c r="B144" s="835"/>
      <c r="C144" s="835"/>
      <c r="D144" s="836"/>
      <c r="E144" s="28"/>
      <c r="F144" s="25">
        <v>331110</v>
      </c>
      <c r="G144" s="27" t="e">
        <f t="shared" si="40"/>
        <v>#VALUE!</v>
      </c>
      <c r="H144" s="27"/>
      <c r="I144" s="27" t="e">
        <f t="shared" si="41"/>
        <v>#VALUE!</v>
      </c>
      <c r="J144" s="27">
        <f t="shared" si="41"/>
        <v>0</v>
      </c>
      <c r="K144" s="923">
        <f t="shared" si="41"/>
        <v>0</v>
      </c>
      <c r="L144" s="924"/>
      <c r="M144" s="923">
        <f t="shared" si="42"/>
        <v>0</v>
      </c>
      <c r="N144" s="924"/>
      <c r="O144" s="923">
        <f t="shared" si="43"/>
        <v>0</v>
      </c>
      <c r="P144" s="924"/>
    </row>
    <row r="145" spans="1:16" ht="15.75" hidden="1" customHeight="1" x14ac:dyDescent="0.25">
      <c r="A145" s="834" t="s">
        <v>194</v>
      </c>
      <c r="B145" s="835"/>
      <c r="C145" s="835"/>
      <c r="D145" s="836"/>
      <c r="E145" s="43"/>
      <c r="F145" s="43">
        <v>331210</v>
      </c>
      <c r="G145" s="27" t="e">
        <f t="shared" si="40"/>
        <v>#VALUE!</v>
      </c>
      <c r="H145" s="27"/>
      <c r="I145" s="27" t="e">
        <f t="shared" si="41"/>
        <v>#VALUE!</v>
      </c>
      <c r="J145" s="27">
        <f t="shared" si="41"/>
        <v>0</v>
      </c>
      <c r="K145" s="923">
        <f t="shared" si="41"/>
        <v>0</v>
      </c>
      <c r="L145" s="924"/>
      <c r="M145" s="923">
        <f t="shared" si="42"/>
        <v>0</v>
      </c>
      <c r="N145" s="924"/>
      <c r="O145" s="923">
        <f t="shared" si="43"/>
        <v>0</v>
      </c>
      <c r="P145" s="924"/>
    </row>
    <row r="146" spans="1:16" ht="15.75" hidden="1" customHeight="1" x14ac:dyDescent="0.25">
      <c r="A146" s="834" t="s">
        <v>195</v>
      </c>
      <c r="B146" s="835"/>
      <c r="C146" s="835"/>
      <c r="D146" s="836"/>
      <c r="E146" s="43"/>
      <c r="F146" s="43">
        <v>332000</v>
      </c>
      <c r="G146" s="27" t="e">
        <f t="shared" si="40"/>
        <v>#VALUE!</v>
      </c>
      <c r="H146" s="27"/>
      <c r="I146" s="27" t="e">
        <f t="shared" si="41"/>
        <v>#VALUE!</v>
      </c>
      <c r="J146" s="27">
        <f t="shared" si="41"/>
        <v>0</v>
      </c>
      <c r="K146" s="923">
        <f t="shared" si="41"/>
        <v>0</v>
      </c>
      <c r="L146" s="924"/>
      <c r="M146" s="923">
        <f t="shared" si="42"/>
        <v>0</v>
      </c>
      <c r="N146" s="924"/>
      <c r="O146" s="923">
        <f t="shared" si="43"/>
        <v>0</v>
      </c>
      <c r="P146" s="924"/>
    </row>
    <row r="147" spans="1:16" ht="15.75" hidden="1" customHeight="1" x14ac:dyDescent="0.25">
      <c r="A147" s="834" t="s">
        <v>196</v>
      </c>
      <c r="B147" s="835"/>
      <c r="C147" s="835"/>
      <c r="D147" s="836"/>
      <c r="E147" s="43"/>
      <c r="F147" s="43">
        <v>332110</v>
      </c>
      <c r="G147" s="27" t="e">
        <f t="shared" si="40"/>
        <v>#VALUE!</v>
      </c>
      <c r="H147" s="27"/>
      <c r="I147" s="27" t="e">
        <f t="shared" si="41"/>
        <v>#VALUE!</v>
      </c>
      <c r="J147" s="27">
        <f t="shared" si="41"/>
        <v>0</v>
      </c>
      <c r="K147" s="923">
        <f t="shared" si="41"/>
        <v>0</v>
      </c>
      <c r="L147" s="924"/>
      <c r="M147" s="923">
        <f t="shared" si="42"/>
        <v>0</v>
      </c>
      <c r="N147" s="924"/>
      <c r="O147" s="923">
        <f t="shared" si="43"/>
        <v>0</v>
      </c>
      <c r="P147" s="924"/>
    </row>
    <row r="148" spans="1:16" ht="15.75" hidden="1" customHeight="1" x14ac:dyDescent="0.25">
      <c r="A148" s="834" t="s">
        <v>197</v>
      </c>
      <c r="B148" s="835"/>
      <c r="C148" s="835"/>
      <c r="D148" s="836"/>
      <c r="E148" s="28"/>
      <c r="F148" s="25">
        <v>332210</v>
      </c>
      <c r="G148" s="27" t="e">
        <f t="shared" si="40"/>
        <v>#VALUE!</v>
      </c>
      <c r="H148" s="27"/>
      <c r="I148" s="27" t="e">
        <f t="shared" si="41"/>
        <v>#VALUE!</v>
      </c>
      <c r="J148" s="27">
        <f t="shared" si="41"/>
        <v>0</v>
      </c>
      <c r="K148" s="923">
        <f t="shared" si="41"/>
        <v>0</v>
      </c>
      <c r="L148" s="924"/>
      <c r="M148" s="923">
        <f t="shared" si="42"/>
        <v>0</v>
      </c>
      <c r="N148" s="924"/>
      <c r="O148" s="923">
        <f t="shared" si="43"/>
        <v>0</v>
      </c>
      <c r="P148" s="924"/>
    </row>
    <row r="149" spans="1:16" ht="15.75" hidden="1" customHeight="1" x14ac:dyDescent="0.25">
      <c r="A149" s="834" t="s">
        <v>198</v>
      </c>
      <c r="B149" s="835"/>
      <c r="C149" s="835"/>
      <c r="D149" s="836"/>
      <c r="E149" s="28"/>
      <c r="F149" s="25">
        <v>333000</v>
      </c>
      <c r="G149" s="27" t="e">
        <f t="shared" si="40"/>
        <v>#VALUE!</v>
      </c>
      <c r="H149" s="27"/>
      <c r="I149" s="27" t="e">
        <f t="shared" si="41"/>
        <v>#VALUE!</v>
      </c>
      <c r="J149" s="27">
        <f t="shared" si="41"/>
        <v>0</v>
      </c>
      <c r="K149" s="923">
        <f t="shared" si="41"/>
        <v>0</v>
      </c>
      <c r="L149" s="924"/>
      <c r="M149" s="923">
        <f t="shared" si="42"/>
        <v>0</v>
      </c>
      <c r="N149" s="924"/>
      <c r="O149" s="923">
        <f t="shared" si="43"/>
        <v>0</v>
      </c>
      <c r="P149" s="924"/>
    </row>
    <row r="150" spans="1:16" ht="15.75" hidden="1" customHeight="1" x14ac:dyDescent="0.25">
      <c r="A150" s="834" t="s">
        <v>199</v>
      </c>
      <c r="B150" s="835"/>
      <c r="C150" s="835"/>
      <c r="D150" s="836"/>
      <c r="E150" s="28"/>
      <c r="F150" s="25">
        <v>333100</v>
      </c>
      <c r="G150" s="27" t="e">
        <f t="shared" si="40"/>
        <v>#VALUE!</v>
      </c>
      <c r="H150" s="27"/>
      <c r="I150" s="27" t="e">
        <f t="shared" si="41"/>
        <v>#VALUE!</v>
      </c>
      <c r="J150" s="27">
        <f t="shared" si="41"/>
        <v>0</v>
      </c>
      <c r="K150" s="923">
        <f t="shared" si="41"/>
        <v>0</v>
      </c>
      <c r="L150" s="924"/>
      <c r="M150" s="923">
        <f t="shared" si="42"/>
        <v>0</v>
      </c>
      <c r="N150" s="924"/>
      <c r="O150" s="923">
        <f t="shared" si="43"/>
        <v>0</v>
      </c>
      <c r="P150" s="924"/>
    </row>
    <row r="151" spans="1:16" ht="15.75" hidden="1" customHeight="1" x14ac:dyDescent="0.25">
      <c r="A151" s="834" t="s">
        <v>200</v>
      </c>
      <c r="B151" s="835"/>
      <c r="C151" s="835"/>
      <c r="D151" s="836"/>
      <c r="E151" s="28"/>
      <c r="F151" s="25">
        <v>333110</v>
      </c>
      <c r="G151" s="27" t="e">
        <f t="shared" si="40"/>
        <v>#VALUE!</v>
      </c>
      <c r="H151" s="27"/>
      <c r="I151" s="27" t="e">
        <f t="shared" si="41"/>
        <v>#VALUE!</v>
      </c>
      <c r="J151" s="27">
        <f t="shared" si="41"/>
        <v>0</v>
      </c>
      <c r="K151" s="923">
        <f t="shared" si="41"/>
        <v>0</v>
      </c>
      <c r="L151" s="924"/>
      <c r="M151" s="923">
        <f t="shared" si="42"/>
        <v>0</v>
      </c>
      <c r="N151" s="924"/>
      <c r="O151" s="923">
        <f t="shared" si="43"/>
        <v>0</v>
      </c>
      <c r="P151" s="924"/>
    </row>
    <row r="152" spans="1:16" ht="15.75" hidden="1" customHeight="1" x14ac:dyDescent="0.25">
      <c r="A152" s="834" t="s">
        <v>201</v>
      </c>
      <c r="B152" s="835"/>
      <c r="C152" s="835"/>
      <c r="D152" s="836"/>
      <c r="E152" s="28"/>
      <c r="F152" s="25">
        <v>334000</v>
      </c>
      <c r="G152" s="27" t="e">
        <f t="shared" si="40"/>
        <v>#VALUE!</v>
      </c>
      <c r="H152" s="27"/>
      <c r="I152" s="27" t="e">
        <f t="shared" si="41"/>
        <v>#VALUE!</v>
      </c>
      <c r="J152" s="27">
        <f t="shared" si="41"/>
        <v>0</v>
      </c>
      <c r="K152" s="923">
        <f t="shared" si="41"/>
        <v>0</v>
      </c>
      <c r="L152" s="924"/>
      <c r="M152" s="923">
        <f t="shared" si="42"/>
        <v>0</v>
      </c>
      <c r="N152" s="924"/>
      <c r="O152" s="923">
        <f t="shared" si="43"/>
        <v>0</v>
      </c>
      <c r="P152" s="924"/>
    </row>
    <row r="153" spans="1:16" ht="15.75" hidden="1" customHeight="1" x14ac:dyDescent="0.25">
      <c r="A153" s="834" t="s">
        <v>202</v>
      </c>
      <c r="B153" s="835"/>
      <c r="C153" s="835"/>
      <c r="D153" s="836"/>
      <c r="E153" s="28"/>
      <c r="F153" s="25">
        <v>334110</v>
      </c>
      <c r="G153" s="27" t="e">
        <f t="shared" si="40"/>
        <v>#VALUE!</v>
      </c>
      <c r="H153" s="27"/>
      <c r="I153" s="27" t="e">
        <f t="shared" si="41"/>
        <v>#VALUE!</v>
      </c>
      <c r="J153" s="27">
        <f t="shared" si="41"/>
        <v>0</v>
      </c>
      <c r="K153" s="923">
        <f t="shared" si="41"/>
        <v>0</v>
      </c>
      <c r="L153" s="924"/>
      <c r="M153" s="923">
        <f t="shared" si="42"/>
        <v>0</v>
      </c>
      <c r="N153" s="924"/>
      <c r="O153" s="923">
        <f t="shared" si="43"/>
        <v>0</v>
      </c>
      <c r="P153" s="924"/>
    </row>
    <row r="154" spans="1:16" ht="15.75" hidden="1" customHeight="1" x14ac:dyDescent="0.25">
      <c r="A154" s="834" t="s">
        <v>203</v>
      </c>
      <c r="B154" s="835"/>
      <c r="C154" s="835"/>
      <c r="D154" s="836"/>
      <c r="E154" s="28"/>
      <c r="F154" s="25">
        <v>335000</v>
      </c>
      <c r="G154" s="27" t="e">
        <f t="shared" si="40"/>
        <v>#VALUE!</v>
      </c>
      <c r="H154" s="27"/>
      <c r="I154" s="27" t="e">
        <f t="shared" si="41"/>
        <v>#VALUE!</v>
      </c>
      <c r="J154" s="27">
        <f t="shared" si="41"/>
        <v>0</v>
      </c>
      <c r="K154" s="923">
        <f t="shared" si="41"/>
        <v>0</v>
      </c>
      <c r="L154" s="924"/>
      <c r="M154" s="923">
        <f t="shared" si="42"/>
        <v>0</v>
      </c>
      <c r="N154" s="924"/>
      <c r="O154" s="923">
        <f t="shared" si="43"/>
        <v>0</v>
      </c>
      <c r="P154" s="924"/>
    </row>
    <row r="155" spans="1:16" ht="15.75" hidden="1" customHeight="1" x14ac:dyDescent="0.25">
      <c r="A155" s="834" t="s">
        <v>204</v>
      </c>
      <c r="B155" s="835"/>
      <c r="C155" s="835"/>
      <c r="D155" s="836"/>
      <c r="E155" s="28"/>
      <c r="F155" s="25">
        <v>335110</v>
      </c>
      <c r="G155" s="27" t="e">
        <f t="shared" si="40"/>
        <v>#VALUE!</v>
      </c>
      <c r="H155" s="27"/>
      <c r="I155" s="27" t="e">
        <f t="shared" si="41"/>
        <v>#VALUE!</v>
      </c>
      <c r="J155" s="27">
        <f t="shared" si="41"/>
        <v>0</v>
      </c>
      <c r="K155" s="923">
        <f t="shared" si="41"/>
        <v>0</v>
      </c>
      <c r="L155" s="924"/>
      <c r="M155" s="923">
        <f t="shared" si="42"/>
        <v>0</v>
      </c>
      <c r="N155" s="924"/>
      <c r="O155" s="923">
        <f t="shared" si="43"/>
        <v>0</v>
      </c>
      <c r="P155" s="924"/>
    </row>
    <row r="156" spans="1:16" ht="15.75" hidden="1" customHeight="1" x14ac:dyDescent="0.25">
      <c r="A156" s="834" t="s">
        <v>205</v>
      </c>
      <c r="B156" s="835"/>
      <c r="C156" s="835"/>
      <c r="D156" s="836"/>
      <c r="E156" s="28"/>
      <c r="F156" s="25">
        <v>336000</v>
      </c>
      <c r="G156" s="27" t="e">
        <f t="shared" si="40"/>
        <v>#VALUE!</v>
      </c>
      <c r="H156" s="27"/>
      <c r="I156" s="27" t="e">
        <f t="shared" si="41"/>
        <v>#VALUE!</v>
      </c>
      <c r="J156" s="27">
        <f t="shared" si="41"/>
        <v>0</v>
      </c>
      <c r="K156" s="923">
        <f t="shared" si="41"/>
        <v>0</v>
      </c>
      <c r="L156" s="924"/>
      <c r="M156" s="923">
        <f t="shared" si="42"/>
        <v>0</v>
      </c>
      <c r="N156" s="924"/>
      <c r="O156" s="923">
        <f t="shared" si="43"/>
        <v>0</v>
      </c>
      <c r="P156" s="924"/>
    </row>
    <row r="157" spans="1:16" ht="15.75" hidden="1" customHeight="1" x14ac:dyDescent="0.25">
      <c r="A157" s="834" t="s">
        <v>206</v>
      </c>
      <c r="B157" s="835"/>
      <c r="C157" s="835"/>
      <c r="D157" s="836"/>
      <c r="E157" s="28"/>
      <c r="F157" s="25">
        <v>336100</v>
      </c>
      <c r="G157" s="27" t="e">
        <f t="shared" si="40"/>
        <v>#VALUE!</v>
      </c>
      <c r="H157" s="27"/>
      <c r="I157" s="27" t="e">
        <f t="shared" si="41"/>
        <v>#VALUE!</v>
      </c>
      <c r="J157" s="27">
        <f t="shared" si="41"/>
        <v>0</v>
      </c>
      <c r="K157" s="923">
        <f t="shared" si="41"/>
        <v>0</v>
      </c>
      <c r="L157" s="924"/>
      <c r="M157" s="923">
        <f t="shared" si="42"/>
        <v>0</v>
      </c>
      <c r="N157" s="924"/>
      <c r="O157" s="923">
        <f t="shared" si="43"/>
        <v>0</v>
      </c>
      <c r="P157" s="924"/>
    </row>
    <row r="158" spans="1:16" ht="15.75" hidden="1" customHeight="1" x14ac:dyDescent="0.25">
      <c r="A158" s="834" t="s">
        <v>207</v>
      </c>
      <c r="B158" s="835"/>
      <c r="C158" s="835"/>
      <c r="D158" s="836"/>
      <c r="E158" s="28"/>
      <c r="F158" s="25">
        <v>336110</v>
      </c>
      <c r="G158" s="27" t="e">
        <f t="shared" si="40"/>
        <v>#VALUE!</v>
      </c>
      <c r="H158" s="27"/>
      <c r="I158" s="27" t="e">
        <f t="shared" si="41"/>
        <v>#VALUE!</v>
      </c>
      <c r="J158" s="27">
        <f t="shared" si="41"/>
        <v>0</v>
      </c>
      <c r="K158" s="923">
        <f t="shared" si="41"/>
        <v>0</v>
      </c>
      <c r="L158" s="924"/>
      <c r="M158" s="923">
        <f t="shared" si="42"/>
        <v>0</v>
      </c>
      <c r="N158" s="924"/>
      <c r="O158" s="923">
        <f t="shared" si="43"/>
        <v>0</v>
      </c>
      <c r="P158" s="924"/>
    </row>
    <row r="159" spans="1:16" ht="15.75" hidden="1" customHeight="1" x14ac:dyDescent="0.25">
      <c r="A159" s="834" t="s">
        <v>208</v>
      </c>
      <c r="B159" s="835"/>
      <c r="C159" s="835"/>
      <c r="D159" s="836"/>
      <c r="E159" s="43"/>
      <c r="F159" s="43">
        <v>337000</v>
      </c>
      <c r="G159" s="27" t="e">
        <f t="shared" si="40"/>
        <v>#VALUE!</v>
      </c>
      <c r="H159" s="27"/>
      <c r="I159" s="27" t="e">
        <f t="shared" ref="I159:K162" si="44">I299+I428</f>
        <v>#VALUE!</v>
      </c>
      <c r="J159" s="27">
        <f t="shared" si="44"/>
        <v>0</v>
      </c>
      <c r="K159" s="923">
        <f t="shared" si="44"/>
        <v>0</v>
      </c>
      <c r="L159" s="924"/>
      <c r="M159" s="923">
        <f t="shared" si="42"/>
        <v>0</v>
      </c>
      <c r="N159" s="924"/>
      <c r="O159" s="923">
        <f t="shared" si="43"/>
        <v>0</v>
      </c>
      <c r="P159" s="924"/>
    </row>
    <row r="160" spans="1:16" s="2" customFormat="1" ht="15.75" hidden="1" customHeight="1" x14ac:dyDescent="0.25">
      <c r="A160" s="834" t="s">
        <v>209</v>
      </c>
      <c r="B160" s="835"/>
      <c r="C160" s="835"/>
      <c r="D160" s="836"/>
      <c r="E160" s="28"/>
      <c r="F160" s="25">
        <v>337110</v>
      </c>
      <c r="G160" s="27" t="e">
        <f t="shared" si="40"/>
        <v>#VALUE!</v>
      </c>
      <c r="H160" s="27"/>
      <c r="I160" s="27" t="e">
        <f t="shared" si="44"/>
        <v>#VALUE!</v>
      </c>
      <c r="J160" s="27">
        <f t="shared" si="44"/>
        <v>0</v>
      </c>
      <c r="K160" s="923">
        <f t="shared" si="44"/>
        <v>0</v>
      </c>
      <c r="L160" s="924"/>
      <c r="M160" s="923">
        <f t="shared" si="42"/>
        <v>0</v>
      </c>
      <c r="N160" s="924"/>
      <c r="O160" s="923">
        <f t="shared" si="43"/>
        <v>0</v>
      </c>
      <c r="P160" s="924"/>
    </row>
    <row r="161" spans="1:18" s="2" customFormat="1" ht="15.75" hidden="1" customHeight="1" x14ac:dyDescent="0.25">
      <c r="A161" s="834" t="s">
        <v>210</v>
      </c>
      <c r="B161" s="835"/>
      <c r="C161" s="835"/>
      <c r="D161" s="836"/>
      <c r="E161" s="43"/>
      <c r="F161" s="43">
        <v>338000</v>
      </c>
      <c r="G161" s="27" t="e">
        <f t="shared" si="40"/>
        <v>#VALUE!</v>
      </c>
      <c r="H161" s="27"/>
      <c r="I161" s="27" t="e">
        <f t="shared" si="44"/>
        <v>#VALUE!</v>
      </c>
      <c r="J161" s="27">
        <f t="shared" si="44"/>
        <v>0</v>
      </c>
      <c r="K161" s="923">
        <f t="shared" si="44"/>
        <v>0</v>
      </c>
      <c r="L161" s="924"/>
      <c r="M161" s="923">
        <f t="shared" si="42"/>
        <v>0</v>
      </c>
      <c r="N161" s="924"/>
      <c r="O161" s="923">
        <f t="shared" si="43"/>
        <v>0</v>
      </c>
      <c r="P161" s="924"/>
    </row>
    <row r="162" spans="1:18" s="2" customFormat="1" ht="15.75" hidden="1" customHeight="1" x14ac:dyDescent="0.25">
      <c r="A162" s="834" t="s">
        <v>211</v>
      </c>
      <c r="B162" s="835"/>
      <c r="C162" s="835"/>
      <c r="D162" s="836"/>
      <c r="E162" s="28"/>
      <c r="F162" s="25">
        <v>338110</v>
      </c>
      <c r="G162" s="27" t="e">
        <f t="shared" si="40"/>
        <v>#VALUE!</v>
      </c>
      <c r="H162" s="27"/>
      <c r="I162" s="27" t="e">
        <f t="shared" si="44"/>
        <v>#VALUE!</v>
      </c>
      <c r="J162" s="27">
        <f t="shared" si="44"/>
        <v>0</v>
      </c>
      <c r="K162" s="923">
        <f t="shared" si="44"/>
        <v>0</v>
      </c>
      <c r="L162" s="924"/>
      <c r="M162" s="923">
        <f t="shared" si="42"/>
        <v>0</v>
      </c>
      <c r="N162" s="924"/>
      <c r="O162" s="923">
        <f t="shared" si="43"/>
        <v>0</v>
      </c>
      <c r="P162" s="924"/>
    </row>
    <row r="163" spans="1:18" s="2" customFormat="1" ht="25.5" customHeight="1" x14ac:dyDescent="0.25">
      <c r="A163" s="1035" t="s">
        <v>346</v>
      </c>
      <c r="B163" s="1035"/>
      <c r="C163" s="1035"/>
      <c r="D163" s="1035"/>
      <c r="E163" s="331"/>
      <c r="F163" s="332"/>
      <c r="G163" s="1036">
        <f>G164</f>
        <v>914907</v>
      </c>
      <c r="H163" s="1037"/>
      <c r="I163" s="416">
        <f t="shared" ref="I163:K164" si="45">I164</f>
        <v>1144590.1000000001</v>
      </c>
      <c r="J163" s="416">
        <f t="shared" si="45"/>
        <v>1204260.3999999999</v>
      </c>
      <c r="K163" s="1036">
        <f>K164</f>
        <v>1436731.4000000001</v>
      </c>
      <c r="L163" s="1037"/>
      <c r="M163" s="1036">
        <f t="shared" ref="M163" si="46">M164</f>
        <v>1543040.9834</v>
      </c>
      <c r="N163" s="1037"/>
      <c r="O163" s="1036">
        <f t="shared" ref="O163" si="47">O164</f>
        <v>1653099.6055214</v>
      </c>
      <c r="P163" s="1037"/>
    </row>
    <row r="164" spans="1:18" s="2" customFormat="1" ht="15" customHeight="1" x14ac:dyDescent="0.25">
      <c r="A164" s="1038" t="s">
        <v>88</v>
      </c>
      <c r="B164" s="1039"/>
      <c r="C164" s="1039"/>
      <c r="D164" s="1040"/>
      <c r="E164" s="558"/>
      <c r="F164" s="561">
        <v>20</v>
      </c>
      <c r="G164" s="999">
        <f t="shared" ref="G164:H164" si="48">G165</f>
        <v>914907</v>
      </c>
      <c r="H164" s="1000">
        <f t="shared" si="48"/>
        <v>0</v>
      </c>
      <c r="I164" s="562">
        <f t="shared" si="45"/>
        <v>1144590.1000000001</v>
      </c>
      <c r="J164" s="562">
        <f t="shared" si="45"/>
        <v>1204260.3999999999</v>
      </c>
      <c r="K164" s="1001">
        <f t="shared" si="45"/>
        <v>1436731.4000000001</v>
      </c>
      <c r="L164" s="1002"/>
      <c r="M164" s="1001">
        <f>M165</f>
        <v>1543040.9834</v>
      </c>
      <c r="N164" s="1002"/>
      <c r="O164" s="1001">
        <f>O165</f>
        <v>1653099.6055214</v>
      </c>
      <c r="P164" s="1002"/>
    </row>
    <row r="165" spans="1:18" s="2" customFormat="1" ht="15.75" customHeight="1" x14ac:dyDescent="0.25">
      <c r="A165" s="1038" t="s">
        <v>107</v>
      </c>
      <c r="B165" s="1039"/>
      <c r="C165" s="1039"/>
      <c r="D165" s="1040"/>
      <c r="E165" s="558"/>
      <c r="F165" s="561">
        <v>22</v>
      </c>
      <c r="G165" s="1033">
        <f t="shared" ref="G165:K166" si="49">G166</f>
        <v>914907</v>
      </c>
      <c r="H165" s="1034">
        <f t="shared" si="49"/>
        <v>0</v>
      </c>
      <c r="I165" s="563">
        <f t="shared" si="49"/>
        <v>1144590.1000000001</v>
      </c>
      <c r="J165" s="563">
        <f t="shared" si="49"/>
        <v>1204260.3999999999</v>
      </c>
      <c r="K165" s="1001">
        <f t="shared" si="49"/>
        <v>1436731.4000000001</v>
      </c>
      <c r="L165" s="1002"/>
      <c r="M165" s="1001">
        <f t="shared" ref="M165" si="50">M166</f>
        <v>1543040.9834</v>
      </c>
      <c r="N165" s="1002"/>
      <c r="O165" s="1001">
        <f t="shared" ref="O165" si="51">O166</f>
        <v>1653099.6055214</v>
      </c>
      <c r="P165" s="1002"/>
    </row>
    <row r="166" spans="1:18" s="2" customFormat="1" ht="15.75" customHeight="1" x14ac:dyDescent="0.25">
      <c r="A166" s="1038" t="s">
        <v>125</v>
      </c>
      <c r="B166" s="1039"/>
      <c r="C166" s="1039"/>
      <c r="D166" s="1040"/>
      <c r="E166" s="558"/>
      <c r="F166" s="559">
        <v>222800</v>
      </c>
      <c r="G166" s="1033">
        <f t="shared" si="49"/>
        <v>914907</v>
      </c>
      <c r="H166" s="1034">
        <f t="shared" si="49"/>
        <v>0</v>
      </c>
      <c r="I166" s="564">
        <f t="shared" si="49"/>
        <v>1144590.1000000001</v>
      </c>
      <c r="J166" s="564">
        <f t="shared" si="49"/>
        <v>1204260.3999999999</v>
      </c>
      <c r="K166" s="1020">
        <f t="shared" si="49"/>
        <v>1436731.4000000001</v>
      </c>
      <c r="L166" s="1021"/>
      <c r="M166" s="1020">
        <f t="shared" ref="M166" si="52">M167</f>
        <v>1543040.9834</v>
      </c>
      <c r="N166" s="1021"/>
      <c r="O166" s="1020">
        <f t="shared" ref="O166" si="53">O167</f>
        <v>1653099.6055214</v>
      </c>
      <c r="P166" s="1021"/>
    </row>
    <row r="167" spans="1:18" s="2" customFormat="1" ht="15.75" customHeight="1" x14ac:dyDescent="0.25">
      <c r="A167" s="1038" t="s">
        <v>125</v>
      </c>
      <c r="B167" s="1039"/>
      <c r="C167" s="1039"/>
      <c r="D167" s="1040"/>
      <c r="E167" s="558"/>
      <c r="F167" s="559">
        <v>222810</v>
      </c>
      <c r="G167" s="1033">
        <f t="shared" ref="G167:H167" si="54">G216+G172</f>
        <v>914907</v>
      </c>
      <c r="H167" s="1034">
        <f t="shared" si="54"/>
        <v>0</v>
      </c>
      <c r="I167" s="564">
        <f>I216+I172</f>
        <v>1144590.1000000001</v>
      </c>
      <c r="J167" s="564">
        <f>J216+J172</f>
        <v>1204260.3999999999</v>
      </c>
      <c r="K167" s="1020">
        <f>K172+K216</f>
        <v>1436731.4000000001</v>
      </c>
      <c r="L167" s="1021"/>
      <c r="M167" s="1020">
        <f>M172+M216</f>
        <v>1543040.9834</v>
      </c>
      <c r="N167" s="1021"/>
      <c r="O167" s="1020">
        <f>O172+O216</f>
        <v>1653099.6055214</v>
      </c>
      <c r="P167" s="1021"/>
    </row>
    <row r="168" spans="1:18" s="2" customFormat="1" ht="31.5" customHeight="1" x14ac:dyDescent="0.25">
      <c r="A168" s="1014" t="s">
        <v>420</v>
      </c>
      <c r="B168" s="1014"/>
      <c r="C168" s="1014"/>
      <c r="D168" s="1014"/>
      <c r="E168" s="616" t="s">
        <v>426</v>
      </c>
      <c r="F168" s="559"/>
      <c r="G168" s="999">
        <f t="shared" ref="G168:K171" si="55">G169</f>
        <v>43916</v>
      </c>
      <c r="H168" s="1000">
        <f t="shared" si="55"/>
        <v>0</v>
      </c>
      <c r="I168" s="560">
        <f t="shared" si="55"/>
        <v>66908</v>
      </c>
      <c r="J168" s="560">
        <f t="shared" si="55"/>
        <v>75600</v>
      </c>
      <c r="K168" s="1001">
        <f t="shared" si="55"/>
        <v>108624.1</v>
      </c>
      <c r="L168" s="1002"/>
      <c r="M168" s="1001">
        <f t="shared" ref="M168" si="56">M169</f>
        <v>116662.28340000001</v>
      </c>
      <c r="N168" s="1002"/>
      <c r="O168" s="1001">
        <f t="shared" ref="O168" si="57">O169</f>
        <v>124945.30552140001</v>
      </c>
      <c r="P168" s="1002"/>
    </row>
    <row r="169" spans="1:18" s="2" customFormat="1" ht="15.75" customHeight="1" x14ac:dyDescent="0.25">
      <c r="A169" s="1015" t="s">
        <v>88</v>
      </c>
      <c r="B169" s="1016"/>
      <c r="C169" s="1016"/>
      <c r="D169" s="1017"/>
      <c r="E169" s="620"/>
      <c r="F169" s="459">
        <v>20</v>
      </c>
      <c r="G169" s="1033">
        <f t="shared" si="55"/>
        <v>43916</v>
      </c>
      <c r="H169" s="1034">
        <f t="shared" si="55"/>
        <v>0</v>
      </c>
      <c r="I169" s="564">
        <f t="shared" si="55"/>
        <v>66908</v>
      </c>
      <c r="J169" s="564">
        <f t="shared" si="55"/>
        <v>75600</v>
      </c>
      <c r="K169" s="1001">
        <f t="shared" si="55"/>
        <v>108624.1</v>
      </c>
      <c r="L169" s="1002"/>
      <c r="M169" s="1001">
        <f>M170</f>
        <v>116662.28340000001</v>
      </c>
      <c r="N169" s="1002"/>
      <c r="O169" s="1001">
        <f>O170</f>
        <v>124945.30552140001</v>
      </c>
      <c r="P169" s="1002"/>
    </row>
    <row r="170" spans="1:18" s="2" customFormat="1" ht="15.75" customHeight="1" x14ac:dyDescent="0.25">
      <c r="A170" s="1015" t="s">
        <v>107</v>
      </c>
      <c r="B170" s="1016"/>
      <c r="C170" s="1016"/>
      <c r="D170" s="1017"/>
      <c r="E170" s="620"/>
      <c r="F170" s="561">
        <v>22</v>
      </c>
      <c r="G170" s="1033">
        <f t="shared" si="55"/>
        <v>43916</v>
      </c>
      <c r="H170" s="1034">
        <f t="shared" si="55"/>
        <v>0</v>
      </c>
      <c r="I170" s="564">
        <f t="shared" si="55"/>
        <v>66908</v>
      </c>
      <c r="J170" s="564">
        <f t="shared" si="55"/>
        <v>75600</v>
      </c>
      <c r="K170" s="1001">
        <f t="shared" si="55"/>
        <v>108624.1</v>
      </c>
      <c r="L170" s="1002"/>
      <c r="M170" s="1001">
        <f>M171</f>
        <v>116662.28340000001</v>
      </c>
      <c r="N170" s="1002"/>
      <c r="O170" s="1001">
        <f>O171</f>
        <v>124945.30552140001</v>
      </c>
      <c r="P170" s="1002"/>
    </row>
    <row r="171" spans="1:18" s="2" customFormat="1" ht="15.75" customHeight="1" x14ac:dyDescent="0.25">
      <c r="A171" s="1015" t="s">
        <v>125</v>
      </c>
      <c r="B171" s="1016"/>
      <c r="C171" s="1016"/>
      <c r="D171" s="1017"/>
      <c r="E171" s="620"/>
      <c r="F171" s="559">
        <v>222800</v>
      </c>
      <c r="G171" s="1033">
        <f t="shared" si="55"/>
        <v>43916</v>
      </c>
      <c r="H171" s="1034">
        <f t="shared" si="55"/>
        <v>0</v>
      </c>
      <c r="I171" s="564">
        <f t="shared" si="55"/>
        <v>66908</v>
      </c>
      <c r="J171" s="564">
        <f t="shared" si="55"/>
        <v>75600</v>
      </c>
      <c r="K171" s="1020">
        <f t="shared" si="55"/>
        <v>108624.1</v>
      </c>
      <c r="L171" s="1021"/>
      <c r="M171" s="1020">
        <f>M172</f>
        <v>116662.28340000001</v>
      </c>
      <c r="N171" s="1021"/>
      <c r="O171" s="1020">
        <f>O172</f>
        <v>124945.30552140001</v>
      </c>
      <c r="P171" s="1021"/>
    </row>
    <row r="172" spans="1:18" s="2" customFormat="1" ht="15.75" customHeight="1" x14ac:dyDescent="0.25">
      <c r="A172" s="1015" t="s">
        <v>125</v>
      </c>
      <c r="B172" s="1016"/>
      <c r="C172" s="1016"/>
      <c r="D172" s="1017"/>
      <c r="E172" s="620"/>
      <c r="F172" s="559">
        <v>222810</v>
      </c>
      <c r="G172" s="1033">
        <v>43916</v>
      </c>
      <c r="H172" s="1034"/>
      <c r="I172" s="564">
        <v>66908</v>
      </c>
      <c r="J172" s="564">
        <v>75600</v>
      </c>
      <c r="K172" s="1018">
        <v>108624.1</v>
      </c>
      <c r="L172" s="1019"/>
      <c r="M172" s="1018">
        <f>K172*107.4%</f>
        <v>116662.28340000001</v>
      </c>
      <c r="N172" s="1019"/>
      <c r="O172" s="1018">
        <f>M172*107.1%</f>
        <v>124945.30552140001</v>
      </c>
      <c r="P172" s="1019"/>
    </row>
    <row r="173" spans="1:18" s="2" customFormat="1" ht="26.25" customHeight="1" x14ac:dyDescent="0.25">
      <c r="A173" s="1014" t="s">
        <v>419</v>
      </c>
      <c r="B173" s="1014"/>
      <c r="C173" s="1014"/>
      <c r="D173" s="1014"/>
      <c r="E173" s="616" t="s">
        <v>425</v>
      </c>
      <c r="F173" s="565"/>
      <c r="G173" s="999">
        <f t="shared" ref="G173:H173" si="58">G174</f>
        <v>870991</v>
      </c>
      <c r="H173" s="1000">
        <f t="shared" si="58"/>
        <v>0</v>
      </c>
      <c r="I173" s="566">
        <f>I174</f>
        <v>1077682.1000000001</v>
      </c>
      <c r="J173" s="566">
        <f>J174</f>
        <v>1128660.3999999999</v>
      </c>
      <c r="K173" s="1012">
        <f>K174</f>
        <v>1328107.3</v>
      </c>
      <c r="L173" s="1013"/>
      <c r="M173" s="1012">
        <f>M174</f>
        <v>1426378.7</v>
      </c>
      <c r="N173" s="1013"/>
      <c r="O173" s="1012">
        <f>O174</f>
        <v>1528154.3</v>
      </c>
      <c r="P173" s="1013"/>
    </row>
    <row r="174" spans="1:18" s="2" customFormat="1" ht="18" customHeight="1" x14ac:dyDescent="0.25">
      <c r="A174" s="1009" t="s">
        <v>88</v>
      </c>
      <c r="B174" s="1010"/>
      <c r="C174" s="1010"/>
      <c r="D174" s="1011"/>
      <c r="E174" s="616"/>
      <c r="F174" s="561">
        <v>20</v>
      </c>
      <c r="G174" s="999">
        <f t="shared" ref="G174:H174" si="59">G197</f>
        <v>870991</v>
      </c>
      <c r="H174" s="1000">
        <f t="shared" si="59"/>
        <v>0</v>
      </c>
      <c r="I174" s="560">
        <f>I197</f>
        <v>1077682.1000000001</v>
      </c>
      <c r="J174" s="560">
        <f>J197</f>
        <v>1128660.3999999999</v>
      </c>
      <c r="K174" s="1012">
        <f>K197</f>
        <v>1328107.3</v>
      </c>
      <c r="L174" s="1013"/>
      <c r="M174" s="1012">
        <f>M197</f>
        <v>1426378.7</v>
      </c>
      <c r="N174" s="1013"/>
      <c r="O174" s="1012">
        <f>O197</f>
        <v>1528154.3</v>
      </c>
      <c r="P174" s="1013"/>
      <c r="R174" s="146"/>
    </row>
    <row r="175" spans="1:18" s="2" customFormat="1" ht="15.75" hidden="1" customHeight="1" x14ac:dyDescent="0.25">
      <c r="A175" s="1009" t="s">
        <v>89</v>
      </c>
      <c r="B175" s="1010"/>
      <c r="C175" s="1010"/>
      <c r="D175" s="1011"/>
      <c r="E175" s="616"/>
      <c r="F175" s="561">
        <v>210000</v>
      </c>
      <c r="G175" s="581"/>
      <c r="H175" s="560"/>
      <c r="I175" s="560"/>
      <c r="J175" s="560"/>
      <c r="K175" s="1012">
        <f>K176+K193</f>
        <v>0</v>
      </c>
      <c r="L175" s="1013"/>
      <c r="M175" s="1012">
        <f>M176+M193</f>
        <v>0</v>
      </c>
      <c r="N175" s="1013"/>
      <c r="O175" s="1012">
        <f>O176+O193</f>
        <v>0</v>
      </c>
      <c r="P175" s="1013"/>
    </row>
    <row r="176" spans="1:18" s="2" customFormat="1" ht="15.75" hidden="1" customHeight="1" x14ac:dyDescent="0.25">
      <c r="A176" s="1015" t="s">
        <v>90</v>
      </c>
      <c r="B176" s="1016"/>
      <c r="C176" s="1016"/>
      <c r="D176" s="1017"/>
      <c r="E176" s="621"/>
      <c r="F176" s="567">
        <v>211000</v>
      </c>
      <c r="G176" s="581"/>
      <c r="H176" s="564"/>
      <c r="I176" s="564"/>
      <c r="J176" s="564"/>
      <c r="K176" s="1012"/>
      <c r="L176" s="1013"/>
      <c r="M176" s="1022"/>
      <c r="N176" s="1023"/>
      <c r="O176" s="1022"/>
      <c r="P176" s="1023"/>
    </row>
    <row r="177" spans="1:16" s="2" customFormat="1" ht="15.75" hidden="1" customHeight="1" x14ac:dyDescent="0.25">
      <c r="A177" s="1015" t="s">
        <v>91</v>
      </c>
      <c r="B177" s="1016"/>
      <c r="C177" s="1016"/>
      <c r="D177" s="1017"/>
      <c r="E177" s="621"/>
      <c r="F177" s="567">
        <v>211100</v>
      </c>
      <c r="G177" s="581"/>
      <c r="H177" s="564"/>
      <c r="I177" s="564"/>
      <c r="J177" s="564"/>
      <c r="K177" s="1012"/>
      <c r="L177" s="1013"/>
      <c r="M177" s="1022"/>
      <c r="N177" s="1023"/>
      <c r="O177" s="1022"/>
      <c r="P177" s="1023"/>
    </row>
    <row r="178" spans="1:16" s="2" customFormat="1" ht="15.75" hidden="1" customHeight="1" x14ac:dyDescent="0.25">
      <c r="A178" s="1015" t="s">
        <v>92</v>
      </c>
      <c r="B178" s="1016"/>
      <c r="C178" s="1016"/>
      <c r="D178" s="1017"/>
      <c r="E178" s="621"/>
      <c r="F178" s="567">
        <v>211110</v>
      </c>
      <c r="G178" s="581"/>
      <c r="H178" s="564"/>
      <c r="I178" s="564"/>
      <c r="J178" s="564"/>
      <c r="K178" s="1012"/>
      <c r="L178" s="1013"/>
      <c r="M178" s="1022"/>
      <c r="N178" s="1023"/>
      <c r="O178" s="1022"/>
      <c r="P178" s="1023"/>
    </row>
    <row r="179" spans="1:16" s="2" customFormat="1" ht="15.75" hidden="1" customHeight="1" x14ac:dyDescent="0.25">
      <c r="A179" s="1015" t="s">
        <v>93</v>
      </c>
      <c r="B179" s="1016"/>
      <c r="C179" s="1016"/>
      <c r="D179" s="1017"/>
      <c r="E179" s="621"/>
      <c r="F179" s="567">
        <v>211120</v>
      </c>
      <c r="G179" s="581"/>
      <c r="H179" s="564"/>
      <c r="I179" s="564"/>
      <c r="J179" s="564"/>
      <c r="K179" s="1012"/>
      <c r="L179" s="1013"/>
      <c r="M179" s="1022"/>
      <c r="N179" s="1023"/>
      <c r="O179" s="1022"/>
      <c r="P179" s="1023"/>
    </row>
    <row r="180" spans="1:16" s="2" customFormat="1" ht="15.75" hidden="1" customHeight="1" x14ac:dyDescent="0.25">
      <c r="A180" s="617"/>
      <c r="B180" s="618"/>
      <c r="C180" s="618"/>
      <c r="D180" s="619"/>
      <c r="E180" s="621"/>
      <c r="F180" s="567"/>
      <c r="G180" s="581"/>
      <c r="H180" s="564"/>
      <c r="I180" s="564"/>
      <c r="J180" s="564"/>
      <c r="K180" s="1012"/>
      <c r="L180" s="1013"/>
      <c r="M180" s="1022"/>
      <c r="N180" s="1023"/>
      <c r="O180" s="1022"/>
      <c r="P180" s="1023"/>
    </row>
    <row r="181" spans="1:16" s="2" customFormat="1" ht="15.75" hidden="1" customHeight="1" x14ac:dyDescent="0.25">
      <c r="A181" s="1015" t="s">
        <v>94</v>
      </c>
      <c r="B181" s="1016"/>
      <c r="C181" s="1016"/>
      <c r="D181" s="1017"/>
      <c r="E181" s="621"/>
      <c r="F181" s="567">
        <v>211130</v>
      </c>
      <c r="G181" s="581"/>
      <c r="H181" s="564"/>
      <c r="I181" s="564"/>
      <c r="J181" s="564"/>
      <c r="K181" s="1012"/>
      <c r="L181" s="1013"/>
      <c r="M181" s="1022"/>
      <c r="N181" s="1023"/>
      <c r="O181" s="1022"/>
      <c r="P181" s="1023"/>
    </row>
    <row r="182" spans="1:16" s="2" customFormat="1" ht="15.75" hidden="1" customHeight="1" x14ac:dyDescent="0.25">
      <c r="A182" s="1015" t="s">
        <v>95</v>
      </c>
      <c r="B182" s="1016"/>
      <c r="C182" s="1016"/>
      <c r="D182" s="1017"/>
      <c r="E182" s="621"/>
      <c r="F182" s="567">
        <v>211140</v>
      </c>
      <c r="G182" s="581"/>
      <c r="H182" s="564"/>
      <c r="I182" s="564"/>
      <c r="J182" s="564"/>
      <c r="K182" s="1012"/>
      <c r="L182" s="1013"/>
      <c r="M182" s="1022"/>
      <c r="N182" s="1023"/>
      <c r="O182" s="1022"/>
      <c r="P182" s="1023"/>
    </row>
    <row r="183" spans="1:16" s="2" customFormat="1" ht="15.75" hidden="1" customHeight="1" x14ac:dyDescent="0.25">
      <c r="A183" s="1015" t="s">
        <v>214</v>
      </c>
      <c r="B183" s="1016"/>
      <c r="C183" s="1016"/>
      <c r="D183" s="1017"/>
      <c r="E183" s="621"/>
      <c r="F183" s="559">
        <v>211150</v>
      </c>
      <c r="G183" s="581"/>
      <c r="H183" s="564"/>
      <c r="I183" s="564"/>
      <c r="J183" s="564"/>
      <c r="K183" s="1012"/>
      <c r="L183" s="1013"/>
      <c r="M183" s="1022"/>
      <c r="N183" s="1023"/>
      <c r="O183" s="1022"/>
      <c r="P183" s="1023"/>
    </row>
    <row r="184" spans="1:16" s="2" customFormat="1" ht="15.75" hidden="1" customHeight="1" x14ac:dyDescent="0.25">
      <c r="A184" s="1015" t="s">
        <v>97</v>
      </c>
      <c r="B184" s="1016"/>
      <c r="C184" s="1016"/>
      <c r="D184" s="1017"/>
      <c r="E184" s="621"/>
      <c r="F184" s="559">
        <v>211190</v>
      </c>
      <c r="G184" s="581"/>
      <c r="H184" s="564"/>
      <c r="I184" s="564"/>
      <c r="J184" s="564"/>
      <c r="K184" s="1012"/>
      <c r="L184" s="1013"/>
      <c r="M184" s="1022"/>
      <c r="N184" s="1023"/>
      <c r="O184" s="1022"/>
      <c r="P184" s="1023"/>
    </row>
    <row r="185" spans="1:16" s="2" customFormat="1" ht="15.75" hidden="1" customHeight="1" x14ac:dyDescent="0.25">
      <c r="A185" s="1015" t="s">
        <v>98</v>
      </c>
      <c r="B185" s="1016"/>
      <c r="C185" s="1016"/>
      <c r="D185" s="1017"/>
      <c r="E185" s="621"/>
      <c r="F185" s="559">
        <v>211200</v>
      </c>
      <c r="G185" s="581"/>
      <c r="H185" s="564"/>
      <c r="I185" s="564"/>
      <c r="J185" s="564"/>
      <c r="K185" s="1012"/>
      <c r="L185" s="1013"/>
      <c r="M185" s="1022"/>
      <c r="N185" s="1023"/>
      <c r="O185" s="1022"/>
      <c r="P185" s="1023"/>
    </row>
    <row r="186" spans="1:16" s="2" customFormat="1" ht="15.75" hidden="1" customHeight="1" x14ac:dyDescent="0.25">
      <c r="A186" s="1015" t="s">
        <v>99</v>
      </c>
      <c r="B186" s="1016"/>
      <c r="C186" s="1016"/>
      <c r="D186" s="1017"/>
      <c r="E186" s="621"/>
      <c r="F186" s="559">
        <v>211300</v>
      </c>
      <c r="G186" s="581"/>
      <c r="H186" s="564"/>
      <c r="I186" s="564"/>
      <c r="J186" s="564"/>
      <c r="K186" s="1012"/>
      <c r="L186" s="1013"/>
      <c r="M186" s="1022"/>
      <c r="N186" s="1023"/>
      <c r="O186" s="1022"/>
      <c r="P186" s="1023"/>
    </row>
    <row r="187" spans="1:16" s="2" customFormat="1" ht="15.75" hidden="1" customHeight="1" x14ac:dyDescent="0.25">
      <c r="A187" s="1015" t="s">
        <v>215</v>
      </c>
      <c r="B187" s="1016"/>
      <c r="C187" s="1016"/>
      <c r="D187" s="1017"/>
      <c r="E187" s="621"/>
      <c r="F187" s="559">
        <v>211310</v>
      </c>
      <c r="G187" s="581"/>
      <c r="H187" s="564"/>
      <c r="I187" s="564"/>
      <c r="J187" s="564"/>
      <c r="K187" s="1012"/>
      <c r="L187" s="1013"/>
      <c r="M187" s="1022"/>
      <c r="N187" s="1023"/>
      <c r="O187" s="1022"/>
      <c r="P187" s="1023"/>
    </row>
    <row r="188" spans="1:16" s="2" customFormat="1" ht="15.75" hidden="1" customHeight="1" x14ac:dyDescent="0.25">
      <c r="A188" s="1015" t="s">
        <v>216</v>
      </c>
      <c r="B188" s="1016"/>
      <c r="C188" s="1016"/>
      <c r="D188" s="1017"/>
      <c r="E188" s="621"/>
      <c r="F188" s="559">
        <v>211320</v>
      </c>
      <c r="G188" s="581"/>
      <c r="H188" s="564"/>
      <c r="I188" s="564"/>
      <c r="J188" s="564"/>
      <c r="K188" s="1012"/>
      <c r="L188" s="1013"/>
      <c r="M188" s="1022"/>
      <c r="N188" s="1023"/>
      <c r="O188" s="1022"/>
      <c r="P188" s="1023"/>
    </row>
    <row r="189" spans="1:16" s="2" customFormat="1" ht="15.75" hidden="1" customHeight="1" x14ac:dyDescent="0.25">
      <c r="A189" s="1015" t="s">
        <v>100</v>
      </c>
      <c r="B189" s="1016"/>
      <c r="C189" s="1016"/>
      <c r="D189" s="1017"/>
      <c r="E189" s="621"/>
      <c r="F189" s="559">
        <v>211330</v>
      </c>
      <c r="G189" s="581"/>
      <c r="H189" s="564"/>
      <c r="I189" s="564"/>
      <c r="J189" s="564"/>
      <c r="K189" s="1012"/>
      <c r="L189" s="1013"/>
      <c r="M189" s="1022"/>
      <c r="N189" s="1023"/>
      <c r="O189" s="1022"/>
      <c r="P189" s="1023"/>
    </row>
    <row r="190" spans="1:16" s="2" customFormat="1" ht="15.75" hidden="1" customHeight="1" x14ac:dyDescent="0.25">
      <c r="A190" s="1015" t="s">
        <v>101</v>
      </c>
      <c r="B190" s="1016"/>
      <c r="C190" s="1016"/>
      <c r="D190" s="1017"/>
      <c r="E190" s="621"/>
      <c r="F190" s="559">
        <v>211340</v>
      </c>
      <c r="G190" s="581"/>
      <c r="H190" s="564"/>
      <c r="I190" s="564"/>
      <c r="J190" s="564"/>
      <c r="K190" s="1012"/>
      <c r="L190" s="1013"/>
      <c r="M190" s="1022"/>
      <c r="N190" s="1023"/>
      <c r="O190" s="1022"/>
      <c r="P190" s="1023"/>
    </row>
    <row r="191" spans="1:16" s="2" customFormat="1" ht="15.75" hidden="1" customHeight="1" x14ac:dyDescent="0.25">
      <c r="A191" s="1015" t="s">
        <v>217</v>
      </c>
      <c r="B191" s="1016"/>
      <c r="C191" s="1016"/>
      <c r="D191" s="1017"/>
      <c r="E191" s="621"/>
      <c r="F191" s="559">
        <v>211350</v>
      </c>
      <c r="G191" s="581"/>
      <c r="H191" s="564"/>
      <c r="I191" s="564"/>
      <c r="J191" s="564"/>
      <c r="K191" s="1012"/>
      <c r="L191" s="1013"/>
      <c r="M191" s="1022"/>
      <c r="N191" s="1023"/>
      <c r="O191" s="1022"/>
      <c r="P191" s="1023"/>
    </row>
    <row r="192" spans="1:16" s="2" customFormat="1" ht="15.75" hidden="1" customHeight="1" x14ac:dyDescent="0.25">
      <c r="A192" s="1015" t="s">
        <v>102</v>
      </c>
      <c r="B192" s="1016"/>
      <c r="C192" s="1016"/>
      <c r="D192" s="1017"/>
      <c r="E192" s="621"/>
      <c r="F192" s="559">
        <v>211390</v>
      </c>
      <c r="G192" s="581"/>
      <c r="H192" s="564"/>
      <c r="I192" s="564"/>
      <c r="J192" s="564"/>
      <c r="K192" s="1012"/>
      <c r="L192" s="1013"/>
      <c r="M192" s="1022"/>
      <c r="N192" s="1023"/>
      <c r="O192" s="1022"/>
      <c r="P192" s="1023"/>
    </row>
    <row r="193" spans="1:16" s="2" customFormat="1" ht="15.75" hidden="1" customHeight="1" x14ac:dyDescent="0.25">
      <c r="A193" s="1009" t="s">
        <v>103</v>
      </c>
      <c r="B193" s="1010"/>
      <c r="C193" s="1010"/>
      <c r="D193" s="1011"/>
      <c r="E193" s="616"/>
      <c r="F193" s="561">
        <v>212000</v>
      </c>
      <c r="G193" s="581"/>
      <c r="H193" s="560"/>
      <c r="I193" s="560"/>
      <c r="J193" s="560"/>
      <c r="K193" s="1012">
        <f>K194+K196</f>
        <v>0</v>
      </c>
      <c r="L193" s="1013"/>
      <c r="M193" s="1012">
        <f>M194+M196</f>
        <v>0</v>
      </c>
      <c r="N193" s="1013"/>
      <c r="O193" s="1012">
        <f>O194+O196</f>
        <v>0</v>
      </c>
      <c r="P193" s="1013"/>
    </row>
    <row r="194" spans="1:16" s="2" customFormat="1" ht="15.75" hidden="1" customHeight="1" x14ac:dyDescent="0.25">
      <c r="A194" s="1015" t="s">
        <v>104</v>
      </c>
      <c r="B194" s="1016"/>
      <c r="C194" s="1016"/>
      <c r="D194" s="1017"/>
      <c r="E194" s="621"/>
      <c r="F194" s="559">
        <v>212100</v>
      </c>
      <c r="G194" s="581"/>
      <c r="H194" s="564"/>
      <c r="I194" s="564"/>
      <c r="J194" s="564"/>
      <c r="K194" s="1012"/>
      <c r="L194" s="1013"/>
      <c r="M194" s="1022"/>
      <c r="N194" s="1023"/>
      <c r="O194" s="1022"/>
      <c r="P194" s="1023"/>
    </row>
    <row r="195" spans="1:16" s="2" customFormat="1" ht="15.75" hidden="1" customHeight="1" x14ac:dyDescent="0.25">
      <c r="A195" s="1015" t="s">
        <v>105</v>
      </c>
      <c r="B195" s="1016"/>
      <c r="C195" s="1016"/>
      <c r="D195" s="1017"/>
      <c r="E195" s="621"/>
      <c r="F195" s="559">
        <v>212200</v>
      </c>
      <c r="G195" s="581"/>
      <c r="H195" s="564"/>
      <c r="I195" s="564"/>
      <c r="J195" s="564"/>
      <c r="K195" s="1012"/>
      <c r="L195" s="1013"/>
      <c r="M195" s="1022"/>
      <c r="N195" s="1023"/>
      <c r="O195" s="1022"/>
      <c r="P195" s="1023"/>
    </row>
    <row r="196" spans="1:16" s="2" customFormat="1" ht="15.75" hidden="1" customHeight="1" x14ac:dyDescent="0.25">
      <c r="A196" s="1015" t="s">
        <v>106</v>
      </c>
      <c r="B196" s="1016"/>
      <c r="C196" s="1016"/>
      <c r="D196" s="1017"/>
      <c r="E196" s="621"/>
      <c r="F196" s="559">
        <v>212210</v>
      </c>
      <c r="G196" s="581"/>
      <c r="H196" s="564"/>
      <c r="I196" s="564"/>
      <c r="J196" s="564"/>
      <c r="K196" s="1012"/>
      <c r="L196" s="1013"/>
      <c r="M196" s="1022"/>
      <c r="N196" s="1023"/>
      <c r="O196" s="1022"/>
      <c r="P196" s="1023"/>
    </row>
    <row r="197" spans="1:16" s="2" customFormat="1" ht="17.25" customHeight="1" x14ac:dyDescent="0.25">
      <c r="A197" s="1009" t="s">
        <v>107</v>
      </c>
      <c r="B197" s="1010"/>
      <c r="C197" s="1010"/>
      <c r="D197" s="1011"/>
      <c r="E197" s="616"/>
      <c r="F197" s="561">
        <v>22</v>
      </c>
      <c r="G197" s="999">
        <f t="shared" ref="G197:H197" si="60">G215</f>
        <v>870991</v>
      </c>
      <c r="H197" s="1000">
        <f t="shared" si="60"/>
        <v>0</v>
      </c>
      <c r="I197" s="560">
        <f>I215</f>
        <v>1077682.1000000001</v>
      </c>
      <c r="J197" s="560">
        <f>J215</f>
        <v>1128660.3999999999</v>
      </c>
      <c r="K197" s="1012">
        <f>K215</f>
        <v>1328107.3</v>
      </c>
      <c r="L197" s="1013"/>
      <c r="M197" s="1012">
        <f>M215</f>
        <v>1426378.7</v>
      </c>
      <c r="N197" s="1013"/>
      <c r="O197" s="1012">
        <f>O215</f>
        <v>1528154.3</v>
      </c>
      <c r="P197" s="1013"/>
    </row>
    <row r="198" spans="1:16" s="2" customFormat="1" ht="15.75" hidden="1" customHeight="1" x14ac:dyDescent="0.25">
      <c r="A198" s="1024" t="s">
        <v>108</v>
      </c>
      <c r="B198" s="1025"/>
      <c r="C198" s="1025"/>
      <c r="D198" s="1026"/>
      <c r="E198" s="622"/>
      <c r="F198" s="25">
        <v>222000</v>
      </c>
      <c r="G198" s="1027"/>
      <c r="H198" s="1028"/>
      <c r="I198" s="417"/>
      <c r="J198" s="417"/>
      <c r="K198" s="1029"/>
      <c r="L198" s="1030"/>
      <c r="M198" s="1029"/>
      <c r="N198" s="1030"/>
      <c r="O198" s="1029"/>
      <c r="P198" s="1030"/>
    </row>
    <row r="199" spans="1:16" s="2" customFormat="1" ht="15.75" hidden="1" customHeight="1" x14ac:dyDescent="0.25">
      <c r="A199" s="1024" t="s">
        <v>109</v>
      </c>
      <c r="B199" s="1025"/>
      <c r="C199" s="1025"/>
      <c r="D199" s="1026"/>
      <c r="E199" s="622"/>
      <c r="F199" s="25">
        <v>222100</v>
      </c>
      <c r="G199" s="1027"/>
      <c r="H199" s="1028"/>
      <c r="I199" s="417"/>
      <c r="J199" s="417"/>
      <c r="K199" s="1029"/>
      <c r="L199" s="1030"/>
      <c r="M199" s="1029"/>
      <c r="N199" s="1030"/>
      <c r="O199" s="1029"/>
      <c r="P199" s="1030"/>
    </row>
    <row r="200" spans="1:16" s="2" customFormat="1" ht="15.75" hidden="1" customHeight="1" x14ac:dyDescent="0.25">
      <c r="A200" s="1024" t="s">
        <v>110</v>
      </c>
      <c r="B200" s="1025"/>
      <c r="C200" s="1025"/>
      <c r="D200" s="1026"/>
      <c r="E200" s="622"/>
      <c r="F200" s="25">
        <v>222110</v>
      </c>
      <c r="G200" s="1027"/>
      <c r="H200" s="1028"/>
      <c r="I200" s="417"/>
      <c r="J200" s="417"/>
      <c r="K200" s="1029"/>
      <c r="L200" s="1030"/>
      <c r="M200" s="1029"/>
      <c r="N200" s="1030"/>
      <c r="O200" s="1029"/>
      <c r="P200" s="1030"/>
    </row>
    <row r="201" spans="1:16" s="2" customFormat="1" ht="15.75" hidden="1" customHeight="1" x14ac:dyDescent="0.25">
      <c r="A201" s="1024" t="s">
        <v>111</v>
      </c>
      <c r="B201" s="1025"/>
      <c r="C201" s="1025"/>
      <c r="D201" s="1026"/>
      <c r="E201" s="622"/>
      <c r="F201" s="25">
        <v>222120</v>
      </c>
      <c r="G201" s="1027"/>
      <c r="H201" s="1028"/>
      <c r="I201" s="417"/>
      <c r="J201" s="417"/>
      <c r="K201" s="1029"/>
      <c r="L201" s="1030"/>
      <c r="M201" s="1029"/>
      <c r="N201" s="1030"/>
      <c r="O201" s="1029"/>
      <c r="P201" s="1030"/>
    </row>
    <row r="202" spans="1:16" s="2" customFormat="1" ht="15.75" hidden="1" customHeight="1" x14ac:dyDescent="0.25">
      <c r="A202" s="1024" t="s">
        <v>112</v>
      </c>
      <c r="B202" s="1025"/>
      <c r="C202" s="1025"/>
      <c r="D202" s="1026"/>
      <c r="E202" s="622"/>
      <c r="F202" s="25">
        <v>222130</v>
      </c>
      <c r="G202" s="1027"/>
      <c r="H202" s="1028"/>
      <c r="I202" s="417"/>
      <c r="J202" s="417"/>
      <c r="K202" s="1029"/>
      <c r="L202" s="1030"/>
      <c r="M202" s="1029"/>
      <c r="N202" s="1030"/>
      <c r="O202" s="1029"/>
      <c r="P202" s="1030"/>
    </row>
    <row r="203" spans="1:16" s="2" customFormat="1" ht="15.75" hidden="1" customHeight="1" x14ac:dyDescent="0.25">
      <c r="A203" s="1024" t="s">
        <v>113</v>
      </c>
      <c r="B203" s="1025"/>
      <c r="C203" s="1025"/>
      <c r="D203" s="1026"/>
      <c r="E203" s="622"/>
      <c r="F203" s="25">
        <v>222140</v>
      </c>
      <c r="G203" s="1027"/>
      <c r="H203" s="1028"/>
      <c r="I203" s="417"/>
      <c r="J203" s="417"/>
      <c r="K203" s="1029"/>
      <c r="L203" s="1030"/>
      <c r="M203" s="1029"/>
      <c r="N203" s="1030"/>
      <c r="O203" s="1029"/>
      <c r="P203" s="1030"/>
    </row>
    <row r="204" spans="1:16" s="2" customFormat="1" ht="15.75" hidden="1" customHeight="1" x14ac:dyDescent="0.25">
      <c r="A204" s="1024" t="s">
        <v>114</v>
      </c>
      <c r="B204" s="1025"/>
      <c r="C204" s="1025"/>
      <c r="D204" s="1026"/>
      <c r="E204" s="622"/>
      <c r="F204" s="25">
        <v>222190</v>
      </c>
      <c r="G204" s="1027"/>
      <c r="H204" s="1028"/>
      <c r="I204" s="417"/>
      <c r="J204" s="417"/>
      <c r="K204" s="1029"/>
      <c r="L204" s="1030"/>
      <c r="M204" s="1029"/>
      <c r="N204" s="1030"/>
      <c r="O204" s="1029"/>
      <c r="P204" s="1030"/>
    </row>
    <row r="205" spans="1:16" s="2" customFormat="1" ht="15.75" hidden="1" customHeight="1" x14ac:dyDescent="0.25">
      <c r="A205" s="1024" t="s">
        <v>115</v>
      </c>
      <c r="B205" s="1025"/>
      <c r="C205" s="1025"/>
      <c r="D205" s="1026"/>
      <c r="E205" s="622"/>
      <c r="F205" s="25">
        <v>222200</v>
      </c>
      <c r="G205" s="1027"/>
      <c r="H205" s="1028"/>
      <c r="I205" s="417"/>
      <c r="J205" s="417"/>
      <c r="K205" s="1029"/>
      <c r="L205" s="1030"/>
      <c r="M205" s="1029"/>
      <c r="N205" s="1030"/>
      <c r="O205" s="1029"/>
      <c r="P205" s="1030"/>
    </row>
    <row r="206" spans="1:16" s="2" customFormat="1" ht="15.75" hidden="1" customHeight="1" x14ac:dyDescent="0.25">
      <c r="A206" s="1024" t="s">
        <v>116</v>
      </c>
      <c r="B206" s="1025"/>
      <c r="C206" s="1025"/>
      <c r="D206" s="1026"/>
      <c r="E206" s="622"/>
      <c r="F206" s="25">
        <v>222210</v>
      </c>
      <c r="G206" s="1027"/>
      <c r="H206" s="1028"/>
      <c r="I206" s="417"/>
      <c r="J206" s="417"/>
      <c r="K206" s="1029"/>
      <c r="L206" s="1030"/>
      <c r="M206" s="1029"/>
      <c r="N206" s="1030"/>
      <c r="O206" s="1029"/>
      <c r="P206" s="1030"/>
    </row>
    <row r="207" spans="1:16" s="2" customFormat="1" ht="15.75" hidden="1" customHeight="1" x14ac:dyDescent="0.25">
      <c r="A207" s="1024" t="s">
        <v>117</v>
      </c>
      <c r="B207" s="1025"/>
      <c r="C207" s="1025"/>
      <c r="D207" s="1026"/>
      <c r="E207" s="622"/>
      <c r="F207" s="25">
        <v>222220</v>
      </c>
      <c r="G207" s="1027"/>
      <c r="H207" s="1028"/>
      <c r="I207" s="417"/>
      <c r="J207" s="417"/>
      <c r="K207" s="1029"/>
      <c r="L207" s="1030"/>
      <c r="M207" s="1029"/>
      <c r="N207" s="1030"/>
      <c r="O207" s="1029"/>
      <c r="P207" s="1030"/>
    </row>
    <row r="208" spans="1:16" s="2" customFormat="1" ht="15.75" hidden="1" customHeight="1" x14ac:dyDescent="0.25">
      <c r="A208" s="1024" t="s">
        <v>118</v>
      </c>
      <c r="B208" s="1025"/>
      <c r="C208" s="1025"/>
      <c r="D208" s="1026"/>
      <c r="E208" s="622"/>
      <c r="F208" s="25">
        <v>222300</v>
      </c>
      <c r="G208" s="1027"/>
      <c r="H208" s="1028"/>
      <c r="I208" s="417"/>
      <c r="J208" s="417"/>
      <c r="K208" s="1029"/>
      <c r="L208" s="1030"/>
      <c r="M208" s="1029"/>
      <c r="N208" s="1030"/>
      <c r="O208" s="1029"/>
      <c r="P208" s="1030"/>
    </row>
    <row r="209" spans="1:16" s="2" customFormat="1" ht="15.75" hidden="1" customHeight="1" x14ac:dyDescent="0.25">
      <c r="A209" s="1024" t="s">
        <v>119</v>
      </c>
      <c r="B209" s="1025"/>
      <c r="C209" s="1025"/>
      <c r="D209" s="1026"/>
      <c r="E209" s="622"/>
      <c r="F209" s="25">
        <v>222400</v>
      </c>
      <c r="G209" s="1027"/>
      <c r="H209" s="1028"/>
      <c r="I209" s="417"/>
      <c r="J209" s="417"/>
      <c r="K209" s="1029"/>
      <c r="L209" s="1030"/>
      <c r="M209" s="1029"/>
      <c r="N209" s="1030"/>
      <c r="O209" s="1029"/>
      <c r="P209" s="1030"/>
    </row>
    <row r="210" spans="1:16" s="2" customFormat="1" ht="15.75" hidden="1" customHeight="1" x14ac:dyDescent="0.25">
      <c r="A210" s="1024" t="s">
        <v>120</v>
      </c>
      <c r="B210" s="1025"/>
      <c r="C210" s="1025"/>
      <c r="D210" s="1026"/>
      <c r="E210" s="622"/>
      <c r="F210" s="25">
        <v>222500</v>
      </c>
      <c r="G210" s="1027"/>
      <c r="H210" s="1028"/>
      <c r="I210" s="417"/>
      <c r="J210" s="417"/>
      <c r="K210" s="1029"/>
      <c r="L210" s="1030"/>
      <c r="M210" s="1029"/>
      <c r="N210" s="1030"/>
      <c r="O210" s="1029"/>
      <c r="P210" s="1030"/>
    </row>
    <row r="211" spans="1:16" s="2" customFormat="1" ht="15.75" hidden="1" customHeight="1" x14ac:dyDescent="0.25">
      <c r="A211" s="1024" t="s">
        <v>121</v>
      </c>
      <c r="B211" s="1025"/>
      <c r="C211" s="1025"/>
      <c r="D211" s="1026"/>
      <c r="E211" s="622"/>
      <c r="F211" s="25">
        <v>222600</v>
      </c>
      <c r="G211" s="1027"/>
      <c r="H211" s="1028"/>
      <c r="I211" s="417"/>
      <c r="J211" s="417"/>
      <c r="K211" s="1029"/>
      <c r="L211" s="1030"/>
      <c r="M211" s="1029"/>
      <c r="N211" s="1030"/>
      <c r="O211" s="1029"/>
      <c r="P211" s="1030"/>
    </row>
    <row r="212" spans="1:16" s="2" customFormat="1" ht="15.75" hidden="1" customHeight="1" x14ac:dyDescent="0.25">
      <c r="A212" s="1024" t="s">
        <v>122</v>
      </c>
      <c r="B212" s="1025"/>
      <c r="C212" s="1025"/>
      <c r="D212" s="1026"/>
      <c r="E212" s="622"/>
      <c r="F212" s="25">
        <v>222700</v>
      </c>
      <c r="G212" s="1027"/>
      <c r="H212" s="1028"/>
      <c r="I212" s="417"/>
      <c r="J212" s="417"/>
      <c r="K212" s="1029"/>
      <c r="L212" s="1030"/>
      <c r="M212" s="1029"/>
      <c r="N212" s="1030"/>
      <c r="O212" s="1029"/>
      <c r="P212" s="1030"/>
    </row>
    <row r="213" spans="1:16" s="2" customFormat="1" ht="15.75" hidden="1" customHeight="1" x14ac:dyDescent="0.25">
      <c r="A213" s="1024" t="s">
        <v>123</v>
      </c>
      <c r="B213" s="1025"/>
      <c r="C213" s="1025"/>
      <c r="D213" s="1026"/>
      <c r="E213" s="622"/>
      <c r="F213" s="25">
        <v>222710</v>
      </c>
      <c r="G213" s="1027"/>
      <c r="H213" s="1028"/>
      <c r="I213" s="417"/>
      <c r="J213" s="417"/>
      <c r="K213" s="1029"/>
      <c r="L213" s="1030"/>
      <c r="M213" s="1029"/>
      <c r="N213" s="1030"/>
      <c r="O213" s="1029"/>
      <c r="P213" s="1030"/>
    </row>
    <row r="214" spans="1:16" s="2" customFormat="1" ht="2.25" hidden="1" customHeight="1" x14ac:dyDescent="0.25">
      <c r="A214" s="1024" t="s">
        <v>124</v>
      </c>
      <c r="B214" s="1025"/>
      <c r="C214" s="1025"/>
      <c r="D214" s="1026"/>
      <c r="E214" s="622"/>
      <c r="F214" s="25">
        <v>222720</v>
      </c>
      <c r="G214" s="1027"/>
      <c r="H214" s="1028"/>
      <c r="I214" s="417"/>
      <c r="J214" s="417"/>
      <c r="K214" s="1029"/>
      <c r="L214" s="1030"/>
      <c r="M214" s="1029"/>
      <c r="N214" s="1030"/>
      <c r="O214" s="1029"/>
      <c r="P214" s="1030"/>
    </row>
    <row r="215" spans="1:16" s="2" customFormat="1" x14ac:dyDescent="0.25">
      <c r="A215" s="1024" t="s">
        <v>125</v>
      </c>
      <c r="B215" s="1025"/>
      <c r="C215" s="1025"/>
      <c r="D215" s="1026"/>
      <c r="E215" s="622"/>
      <c r="F215" s="25">
        <v>222800</v>
      </c>
      <c r="G215" s="1031">
        <f t="shared" ref="G215:H215" si="61">G216</f>
        <v>870991</v>
      </c>
      <c r="H215" s="1032">
        <f t="shared" si="61"/>
        <v>0</v>
      </c>
      <c r="I215" s="417">
        <f>I216</f>
        <v>1077682.1000000001</v>
      </c>
      <c r="J215" s="417">
        <f>J216</f>
        <v>1128660.3999999999</v>
      </c>
      <c r="K215" s="1029">
        <f>K216</f>
        <v>1328107.3</v>
      </c>
      <c r="L215" s="1030"/>
      <c r="M215" s="1029">
        <f>M216</f>
        <v>1426378.7</v>
      </c>
      <c r="N215" s="1030"/>
      <c r="O215" s="1029">
        <f>O216</f>
        <v>1528154.3</v>
      </c>
      <c r="P215" s="1030"/>
    </row>
    <row r="216" spans="1:16" s="2" customFormat="1" x14ac:dyDescent="0.25">
      <c r="A216" s="1024" t="s">
        <v>125</v>
      </c>
      <c r="B216" s="1025"/>
      <c r="C216" s="1025"/>
      <c r="D216" s="1026"/>
      <c r="E216" s="622"/>
      <c r="F216" s="25">
        <v>222810</v>
      </c>
      <c r="G216" s="1031">
        <v>870991</v>
      </c>
      <c r="H216" s="1032"/>
      <c r="I216" s="417">
        <v>1077682.1000000001</v>
      </c>
      <c r="J216" s="417">
        <v>1128660.3999999999</v>
      </c>
      <c r="K216" s="1029">
        <v>1328107.3</v>
      </c>
      <c r="L216" s="1030"/>
      <c r="M216" s="1029">
        <v>1426378.7</v>
      </c>
      <c r="N216" s="1030"/>
      <c r="O216" s="1029">
        <v>1528154.3</v>
      </c>
      <c r="P216" s="1030"/>
    </row>
    <row r="217" spans="1:16" s="2" customFormat="1" hidden="1" x14ac:dyDescent="0.25">
      <c r="A217" s="834" t="s">
        <v>126</v>
      </c>
      <c r="B217" s="835"/>
      <c r="C217" s="835"/>
      <c r="D217" s="836"/>
      <c r="E217" s="47"/>
      <c r="F217" s="25">
        <v>222820</v>
      </c>
      <c r="G217" s="942" t="s">
        <v>17</v>
      </c>
      <c r="H217" s="942"/>
      <c r="I217" s="51" t="s">
        <v>17</v>
      </c>
      <c r="J217" s="52"/>
      <c r="K217" s="868"/>
      <c r="L217" s="869"/>
      <c r="M217" s="870"/>
      <c r="N217" s="871"/>
      <c r="O217" s="870"/>
      <c r="P217" s="871"/>
    </row>
    <row r="218" spans="1:16" s="2" customFormat="1" hidden="1" x14ac:dyDescent="0.25">
      <c r="A218" s="834" t="s">
        <v>127</v>
      </c>
      <c r="B218" s="835"/>
      <c r="C218" s="835"/>
      <c r="D218" s="836"/>
      <c r="E218" s="47"/>
      <c r="F218" s="25">
        <v>222900</v>
      </c>
      <c r="G218" s="942" t="s">
        <v>17</v>
      </c>
      <c r="H218" s="942"/>
      <c r="I218" s="51" t="s">
        <v>17</v>
      </c>
      <c r="J218" s="52"/>
      <c r="K218" s="868"/>
      <c r="L218" s="869"/>
      <c r="M218" s="870"/>
      <c r="N218" s="871"/>
      <c r="O218" s="870"/>
      <c r="P218" s="871"/>
    </row>
    <row r="219" spans="1:16" s="2" customFormat="1" hidden="1" x14ac:dyDescent="0.25">
      <c r="A219" s="834" t="s">
        <v>128</v>
      </c>
      <c r="B219" s="835"/>
      <c r="C219" s="835"/>
      <c r="D219" s="836"/>
      <c r="E219" s="47"/>
      <c r="F219" s="25">
        <v>222910</v>
      </c>
      <c r="G219" s="942" t="s">
        <v>17</v>
      </c>
      <c r="H219" s="942"/>
      <c r="I219" s="51" t="s">
        <v>17</v>
      </c>
      <c r="J219" s="52"/>
      <c r="K219" s="868"/>
      <c r="L219" s="869"/>
      <c r="M219" s="870"/>
      <c r="N219" s="871"/>
      <c r="O219" s="870"/>
      <c r="P219" s="871"/>
    </row>
    <row r="220" spans="1:16" s="2" customFormat="1" hidden="1" x14ac:dyDescent="0.25">
      <c r="A220" s="834" t="s">
        <v>129</v>
      </c>
      <c r="B220" s="835"/>
      <c r="C220" s="835"/>
      <c r="D220" s="836"/>
      <c r="E220" s="47"/>
      <c r="F220" s="25">
        <v>222920</v>
      </c>
      <c r="G220" s="942" t="s">
        <v>17</v>
      </c>
      <c r="H220" s="942"/>
      <c r="I220" s="51" t="s">
        <v>17</v>
      </c>
      <c r="J220" s="52"/>
      <c r="K220" s="868"/>
      <c r="L220" s="869"/>
      <c r="M220" s="870"/>
      <c r="N220" s="871"/>
      <c r="O220" s="870"/>
      <c r="P220" s="871"/>
    </row>
    <row r="221" spans="1:16" s="2" customFormat="1" hidden="1" x14ac:dyDescent="0.25">
      <c r="A221" s="834" t="s">
        <v>130</v>
      </c>
      <c r="B221" s="835"/>
      <c r="C221" s="835"/>
      <c r="D221" s="836"/>
      <c r="E221" s="47"/>
      <c r="F221" s="25">
        <v>222930</v>
      </c>
      <c r="G221" s="942" t="s">
        <v>17</v>
      </c>
      <c r="H221" s="942"/>
      <c r="I221" s="51" t="s">
        <v>17</v>
      </c>
      <c r="J221" s="52"/>
      <c r="K221" s="868"/>
      <c r="L221" s="869"/>
      <c r="M221" s="870"/>
      <c r="N221" s="871"/>
      <c r="O221" s="870"/>
      <c r="P221" s="871"/>
    </row>
    <row r="222" spans="1:16" s="2" customFormat="1" hidden="1" x14ac:dyDescent="0.25">
      <c r="A222" s="834" t="s">
        <v>131</v>
      </c>
      <c r="B222" s="835"/>
      <c r="C222" s="835"/>
      <c r="D222" s="836"/>
      <c r="E222" s="47"/>
      <c r="F222" s="25">
        <v>222940</v>
      </c>
      <c r="G222" s="942" t="s">
        <v>17</v>
      </c>
      <c r="H222" s="942"/>
      <c r="I222" s="51" t="s">
        <v>17</v>
      </c>
      <c r="J222" s="52"/>
      <c r="K222" s="868"/>
      <c r="L222" s="869"/>
      <c r="M222" s="870"/>
      <c r="N222" s="871"/>
      <c r="O222" s="870"/>
      <c r="P222" s="871"/>
    </row>
    <row r="223" spans="1:16" s="2" customFormat="1" hidden="1" x14ac:dyDescent="0.25">
      <c r="A223" s="834" t="s">
        <v>132</v>
      </c>
      <c r="B223" s="835"/>
      <c r="C223" s="835"/>
      <c r="D223" s="836"/>
      <c r="E223" s="47"/>
      <c r="F223" s="25">
        <v>222950</v>
      </c>
      <c r="G223" s="942" t="s">
        <v>17</v>
      </c>
      <c r="H223" s="942"/>
      <c r="I223" s="51" t="s">
        <v>17</v>
      </c>
      <c r="J223" s="52"/>
      <c r="K223" s="868"/>
      <c r="L223" s="869"/>
      <c r="M223" s="870"/>
      <c r="N223" s="871"/>
      <c r="O223" s="870"/>
      <c r="P223" s="871"/>
    </row>
    <row r="224" spans="1:16" s="2" customFormat="1" hidden="1" x14ac:dyDescent="0.25">
      <c r="A224" s="834" t="s">
        <v>133</v>
      </c>
      <c r="B224" s="835"/>
      <c r="C224" s="835"/>
      <c r="D224" s="836"/>
      <c r="E224" s="47"/>
      <c r="F224" s="25">
        <v>222960</v>
      </c>
      <c r="G224" s="942" t="s">
        <v>17</v>
      </c>
      <c r="H224" s="942"/>
      <c r="I224" s="51" t="s">
        <v>17</v>
      </c>
      <c r="J224" s="52"/>
      <c r="K224" s="868"/>
      <c r="L224" s="869"/>
      <c r="M224" s="870"/>
      <c r="N224" s="871"/>
      <c r="O224" s="870"/>
      <c r="P224" s="871"/>
    </row>
    <row r="225" spans="1:16" s="2" customFormat="1" hidden="1" x14ac:dyDescent="0.25">
      <c r="A225" s="834" t="s">
        <v>134</v>
      </c>
      <c r="B225" s="835"/>
      <c r="C225" s="835"/>
      <c r="D225" s="836"/>
      <c r="E225" s="47"/>
      <c r="F225" s="25">
        <v>222970</v>
      </c>
      <c r="G225" s="942" t="s">
        <v>17</v>
      </c>
      <c r="H225" s="942"/>
      <c r="I225" s="51" t="s">
        <v>17</v>
      </c>
      <c r="J225" s="52"/>
      <c r="K225" s="868"/>
      <c r="L225" s="869"/>
      <c r="M225" s="870"/>
      <c r="N225" s="871"/>
      <c r="O225" s="870"/>
      <c r="P225" s="871"/>
    </row>
    <row r="226" spans="1:16" s="2" customFormat="1" hidden="1" x14ac:dyDescent="0.25">
      <c r="A226" s="834" t="s">
        <v>135</v>
      </c>
      <c r="B226" s="835"/>
      <c r="C226" s="835"/>
      <c r="D226" s="836"/>
      <c r="E226" s="47"/>
      <c r="F226" s="25">
        <v>222980</v>
      </c>
      <c r="G226" s="942" t="s">
        <v>17</v>
      </c>
      <c r="H226" s="942"/>
      <c r="I226" s="51" t="s">
        <v>17</v>
      </c>
      <c r="J226" s="52"/>
      <c r="K226" s="868"/>
      <c r="L226" s="869"/>
      <c r="M226" s="870"/>
      <c r="N226" s="871"/>
      <c r="O226" s="870"/>
      <c r="P226" s="871"/>
    </row>
    <row r="227" spans="1:16" s="2" customFormat="1" hidden="1" x14ac:dyDescent="0.25">
      <c r="A227" s="834" t="s">
        <v>136</v>
      </c>
      <c r="B227" s="835"/>
      <c r="C227" s="835"/>
      <c r="D227" s="836"/>
      <c r="E227" s="47"/>
      <c r="F227" s="25">
        <v>222990</v>
      </c>
      <c r="G227" s="942" t="s">
        <v>17</v>
      </c>
      <c r="H227" s="942"/>
      <c r="I227" s="51" t="s">
        <v>17</v>
      </c>
      <c r="J227" s="52"/>
      <c r="K227" s="868"/>
      <c r="L227" s="869"/>
      <c r="M227" s="870"/>
      <c r="N227" s="871"/>
      <c r="O227" s="870"/>
      <c r="P227" s="871"/>
    </row>
    <row r="228" spans="1:16" s="2" customFormat="1" hidden="1" x14ac:dyDescent="0.25">
      <c r="A228" s="846" t="s">
        <v>137</v>
      </c>
      <c r="B228" s="847"/>
      <c r="C228" s="847"/>
      <c r="D228" s="848"/>
      <c r="E228" s="18"/>
      <c r="F228" s="19">
        <v>270000</v>
      </c>
      <c r="G228" s="943" t="s">
        <v>17</v>
      </c>
      <c r="H228" s="943"/>
      <c r="I228" s="57" t="s">
        <v>17</v>
      </c>
      <c r="J228" s="58">
        <f>SUM(J229:J230)</f>
        <v>0</v>
      </c>
      <c r="K228" s="874">
        <f>SUM(K229:K230)</f>
        <v>0</v>
      </c>
      <c r="L228" s="875"/>
      <c r="M228" s="874">
        <f t="shared" ref="M228" si="62">SUM(M229:M230)</f>
        <v>0</v>
      </c>
      <c r="N228" s="875"/>
      <c r="O228" s="874">
        <f t="shared" ref="O228" si="63">SUM(O229:O230)</f>
        <v>0</v>
      </c>
      <c r="P228" s="875"/>
    </row>
    <row r="229" spans="1:16" s="2" customFormat="1" hidden="1" x14ac:dyDescent="0.25">
      <c r="A229" s="834" t="s">
        <v>138</v>
      </c>
      <c r="B229" s="835"/>
      <c r="C229" s="835"/>
      <c r="D229" s="836"/>
      <c r="E229" s="47"/>
      <c r="F229" s="25">
        <v>271000</v>
      </c>
      <c r="G229" s="942" t="s">
        <v>17</v>
      </c>
      <c r="H229" s="942"/>
      <c r="I229" s="51" t="s">
        <v>17</v>
      </c>
      <c r="J229" s="52"/>
      <c r="K229" s="868"/>
      <c r="L229" s="869"/>
      <c r="M229" s="870"/>
      <c r="N229" s="871"/>
      <c r="O229" s="870"/>
      <c r="P229" s="871"/>
    </row>
    <row r="230" spans="1:16" s="2" customFormat="1" hidden="1" x14ac:dyDescent="0.25">
      <c r="A230" s="834" t="s">
        <v>139</v>
      </c>
      <c r="B230" s="835"/>
      <c r="C230" s="835"/>
      <c r="D230" s="836"/>
      <c r="E230" s="47"/>
      <c r="F230" s="43">
        <v>273500</v>
      </c>
      <c r="G230" s="942" t="s">
        <v>17</v>
      </c>
      <c r="H230" s="942"/>
      <c r="I230" s="51" t="s">
        <v>17</v>
      </c>
      <c r="J230" s="52"/>
      <c r="K230" s="868"/>
      <c r="L230" s="869"/>
      <c r="M230" s="870"/>
      <c r="N230" s="871"/>
      <c r="O230" s="870"/>
      <c r="P230" s="871"/>
    </row>
    <row r="231" spans="1:16" s="2" customFormat="1" hidden="1" x14ac:dyDescent="0.25">
      <c r="A231" s="846" t="s">
        <v>140</v>
      </c>
      <c r="B231" s="847"/>
      <c r="C231" s="847"/>
      <c r="D231" s="848"/>
      <c r="E231" s="18"/>
      <c r="F231" s="45">
        <v>280000</v>
      </c>
      <c r="G231" s="943" t="s">
        <v>17</v>
      </c>
      <c r="H231" s="943"/>
      <c r="I231" s="57" t="s">
        <v>17</v>
      </c>
      <c r="J231" s="58">
        <f>SUM(J232:J244)</f>
        <v>0</v>
      </c>
      <c r="K231" s="876">
        <f>SUM(K232:L244)</f>
        <v>0</v>
      </c>
      <c r="L231" s="877"/>
      <c r="M231" s="876">
        <f t="shared" ref="M231" si="64">SUM(M232:N244)</f>
        <v>0</v>
      </c>
      <c r="N231" s="877"/>
      <c r="O231" s="876">
        <f t="shared" ref="O231" si="65">SUM(O232:P244)</f>
        <v>0</v>
      </c>
      <c r="P231" s="877"/>
    </row>
    <row r="232" spans="1:16" s="2" customFormat="1" hidden="1" x14ac:dyDescent="0.25">
      <c r="A232" s="834" t="s">
        <v>141</v>
      </c>
      <c r="B232" s="835"/>
      <c r="C232" s="835"/>
      <c r="D232" s="836"/>
      <c r="E232" s="47"/>
      <c r="F232" s="25">
        <v>281000</v>
      </c>
      <c r="G232" s="942" t="s">
        <v>17</v>
      </c>
      <c r="H232" s="942"/>
      <c r="I232" s="51" t="s">
        <v>17</v>
      </c>
      <c r="J232" s="52"/>
      <c r="K232" s="868"/>
      <c r="L232" s="869"/>
      <c r="M232" s="870"/>
      <c r="N232" s="871"/>
      <c r="O232" s="870"/>
      <c r="P232" s="871"/>
    </row>
    <row r="233" spans="1:16" s="2" customFormat="1" hidden="1" x14ac:dyDescent="0.25">
      <c r="A233" s="834" t="s">
        <v>142</v>
      </c>
      <c r="B233" s="835"/>
      <c r="C233" s="835"/>
      <c r="D233" s="836"/>
      <c r="E233" s="47"/>
      <c r="F233" s="25">
        <v>281200</v>
      </c>
      <c r="G233" s="942" t="s">
        <v>17</v>
      </c>
      <c r="H233" s="942"/>
      <c r="I233" s="51" t="s">
        <v>17</v>
      </c>
      <c r="J233" s="52"/>
      <c r="K233" s="868"/>
      <c r="L233" s="869"/>
      <c r="M233" s="870"/>
      <c r="N233" s="871"/>
      <c r="O233" s="870"/>
      <c r="P233" s="871"/>
    </row>
    <row r="234" spans="1:16" s="2" customFormat="1" hidden="1" x14ac:dyDescent="0.25">
      <c r="A234" s="834" t="s">
        <v>143</v>
      </c>
      <c r="B234" s="835"/>
      <c r="C234" s="835"/>
      <c r="D234" s="836"/>
      <c r="E234" s="47"/>
      <c r="F234" s="25">
        <v>281210</v>
      </c>
      <c r="G234" s="942" t="s">
        <v>17</v>
      </c>
      <c r="H234" s="942"/>
      <c r="I234" s="51" t="s">
        <v>17</v>
      </c>
      <c r="J234" s="52"/>
      <c r="K234" s="868"/>
      <c r="L234" s="869"/>
      <c r="M234" s="870"/>
      <c r="N234" s="871"/>
      <c r="O234" s="870"/>
      <c r="P234" s="871"/>
    </row>
    <row r="235" spans="1:16" s="2" customFormat="1" hidden="1" x14ac:dyDescent="0.25">
      <c r="A235" s="834" t="s">
        <v>144</v>
      </c>
      <c r="B235" s="835"/>
      <c r="C235" s="835"/>
      <c r="D235" s="836"/>
      <c r="E235" s="47"/>
      <c r="F235" s="25">
        <v>281211</v>
      </c>
      <c r="G235" s="942" t="s">
        <v>17</v>
      </c>
      <c r="H235" s="942"/>
      <c r="I235" s="51" t="s">
        <v>17</v>
      </c>
      <c r="J235" s="52"/>
      <c r="K235" s="868"/>
      <c r="L235" s="869"/>
      <c r="M235" s="870"/>
      <c r="N235" s="871"/>
      <c r="O235" s="870"/>
      <c r="P235" s="871"/>
    </row>
    <row r="236" spans="1:16" s="2" customFormat="1" hidden="1" x14ac:dyDescent="0.25">
      <c r="A236" s="834" t="s">
        <v>145</v>
      </c>
      <c r="B236" s="835"/>
      <c r="C236" s="835"/>
      <c r="D236" s="836"/>
      <c r="E236" s="47"/>
      <c r="F236" s="25">
        <v>281212</v>
      </c>
      <c r="G236" s="942" t="s">
        <v>17</v>
      </c>
      <c r="H236" s="942"/>
      <c r="I236" s="51" t="s">
        <v>17</v>
      </c>
      <c r="J236" s="52"/>
      <c r="K236" s="868"/>
      <c r="L236" s="869"/>
      <c r="M236" s="870"/>
      <c r="N236" s="871"/>
      <c r="O236" s="870"/>
      <c r="P236" s="871"/>
    </row>
    <row r="237" spans="1:16" s="2" customFormat="1" hidden="1" x14ac:dyDescent="0.25">
      <c r="A237" s="834" t="s">
        <v>146</v>
      </c>
      <c r="B237" s="835"/>
      <c r="C237" s="835"/>
      <c r="D237" s="836"/>
      <c r="E237" s="47"/>
      <c r="F237" s="25">
        <v>281220</v>
      </c>
      <c r="G237" s="942" t="s">
        <v>17</v>
      </c>
      <c r="H237" s="942"/>
      <c r="I237" s="51" t="s">
        <v>17</v>
      </c>
      <c r="J237" s="52"/>
      <c r="K237" s="868"/>
      <c r="L237" s="869"/>
      <c r="M237" s="870"/>
      <c r="N237" s="871"/>
      <c r="O237" s="870"/>
      <c r="P237" s="871"/>
    </row>
    <row r="238" spans="1:16" s="2" customFormat="1" hidden="1" x14ac:dyDescent="0.25">
      <c r="A238" s="834" t="s">
        <v>147</v>
      </c>
      <c r="B238" s="835"/>
      <c r="C238" s="835"/>
      <c r="D238" s="836"/>
      <c r="E238" s="47"/>
      <c r="F238" s="25">
        <v>281221</v>
      </c>
      <c r="G238" s="942" t="s">
        <v>17</v>
      </c>
      <c r="H238" s="942"/>
      <c r="I238" s="51" t="s">
        <v>17</v>
      </c>
      <c r="J238" s="52"/>
      <c r="K238" s="868"/>
      <c r="L238" s="869"/>
      <c r="M238" s="870"/>
      <c r="N238" s="871"/>
      <c r="O238" s="870"/>
      <c r="P238" s="871"/>
    </row>
    <row r="239" spans="1:16" s="2" customFormat="1" hidden="1" x14ac:dyDescent="0.25">
      <c r="A239" s="834" t="s">
        <v>148</v>
      </c>
      <c r="B239" s="835"/>
      <c r="C239" s="835"/>
      <c r="D239" s="836"/>
      <c r="E239" s="47"/>
      <c r="F239" s="25">
        <v>281222</v>
      </c>
      <c r="G239" s="942" t="s">
        <v>17</v>
      </c>
      <c r="H239" s="942"/>
      <c r="I239" s="51" t="s">
        <v>17</v>
      </c>
      <c r="J239" s="52"/>
      <c r="K239" s="868"/>
      <c r="L239" s="869"/>
      <c r="M239" s="870"/>
      <c r="N239" s="871"/>
      <c r="O239" s="870"/>
      <c r="P239" s="871"/>
    </row>
    <row r="240" spans="1:16" s="2" customFormat="1" hidden="1" x14ac:dyDescent="0.25">
      <c r="A240" s="834" t="s">
        <v>149</v>
      </c>
      <c r="B240" s="835"/>
      <c r="C240" s="835"/>
      <c r="D240" s="836"/>
      <c r="E240" s="47"/>
      <c r="F240" s="25">
        <v>281230</v>
      </c>
      <c r="G240" s="942" t="s">
        <v>17</v>
      </c>
      <c r="H240" s="942"/>
      <c r="I240" s="51" t="s">
        <v>17</v>
      </c>
      <c r="J240" s="52"/>
      <c r="K240" s="868"/>
      <c r="L240" s="869"/>
      <c r="M240" s="870"/>
      <c r="N240" s="871"/>
      <c r="O240" s="870"/>
      <c r="P240" s="871"/>
    </row>
    <row r="241" spans="1:16" s="2" customFormat="1" hidden="1" x14ac:dyDescent="0.25">
      <c r="A241" s="834" t="s">
        <v>150</v>
      </c>
      <c r="B241" s="835"/>
      <c r="C241" s="835"/>
      <c r="D241" s="836"/>
      <c r="E241" s="47"/>
      <c r="F241" s="25">
        <v>281800</v>
      </c>
      <c r="G241" s="942" t="s">
        <v>17</v>
      </c>
      <c r="H241" s="942"/>
      <c r="I241" s="51" t="s">
        <v>17</v>
      </c>
      <c r="J241" s="52"/>
      <c r="K241" s="868"/>
      <c r="L241" s="869"/>
      <c r="M241" s="870"/>
      <c r="N241" s="871"/>
      <c r="O241" s="870"/>
      <c r="P241" s="871"/>
    </row>
    <row r="242" spans="1:16" s="2" customFormat="1" hidden="1" x14ac:dyDescent="0.25">
      <c r="A242" s="834" t="s">
        <v>151</v>
      </c>
      <c r="B242" s="835"/>
      <c r="C242" s="835"/>
      <c r="D242" s="836"/>
      <c r="E242" s="47"/>
      <c r="F242" s="25">
        <v>281900</v>
      </c>
      <c r="G242" s="942" t="s">
        <v>17</v>
      </c>
      <c r="H242" s="942"/>
      <c r="I242" s="51" t="s">
        <v>17</v>
      </c>
      <c r="J242" s="52"/>
      <c r="K242" s="868"/>
      <c r="L242" s="869"/>
      <c r="M242" s="870"/>
      <c r="N242" s="871"/>
      <c r="O242" s="870"/>
      <c r="P242" s="871"/>
    </row>
    <row r="243" spans="1:16" s="2" customFormat="1" hidden="1" x14ac:dyDescent="0.25">
      <c r="A243" s="834" t="s">
        <v>152</v>
      </c>
      <c r="B243" s="835"/>
      <c r="C243" s="835"/>
      <c r="D243" s="836"/>
      <c r="E243" s="47"/>
      <c r="F243" s="25">
        <v>282000</v>
      </c>
      <c r="G243" s="942" t="s">
        <v>17</v>
      </c>
      <c r="H243" s="942"/>
      <c r="I243" s="51" t="s">
        <v>17</v>
      </c>
      <c r="J243" s="52"/>
      <c r="K243" s="868"/>
      <c r="L243" s="869"/>
      <c r="M243" s="870"/>
      <c r="N243" s="871"/>
      <c r="O243" s="870"/>
      <c r="P243" s="871"/>
    </row>
    <row r="244" spans="1:16" s="2" customFormat="1" hidden="1" x14ac:dyDescent="0.25">
      <c r="A244" s="834" t="s">
        <v>153</v>
      </c>
      <c r="B244" s="835"/>
      <c r="C244" s="835"/>
      <c r="D244" s="836"/>
      <c r="E244" s="47"/>
      <c r="F244" s="25">
        <v>282100</v>
      </c>
      <c r="G244" s="942" t="s">
        <v>17</v>
      </c>
      <c r="H244" s="942"/>
      <c r="I244" s="51" t="s">
        <v>17</v>
      </c>
      <c r="J244" s="52"/>
      <c r="K244" s="868"/>
      <c r="L244" s="869"/>
      <c r="M244" s="870"/>
      <c r="N244" s="871"/>
      <c r="O244" s="870"/>
      <c r="P244" s="871"/>
    </row>
    <row r="245" spans="1:16" s="2" customFormat="1" hidden="1" x14ac:dyDescent="0.25">
      <c r="A245" s="846" t="s">
        <v>154</v>
      </c>
      <c r="B245" s="847"/>
      <c r="C245" s="847"/>
      <c r="D245" s="848"/>
      <c r="E245" s="18"/>
      <c r="F245" s="19">
        <v>290000</v>
      </c>
      <c r="G245" s="943" t="s">
        <v>17</v>
      </c>
      <c r="H245" s="943"/>
      <c r="I245" s="57" t="s">
        <v>17</v>
      </c>
      <c r="J245" s="58"/>
      <c r="K245" s="876"/>
      <c r="L245" s="877"/>
      <c r="M245" s="874"/>
      <c r="N245" s="875"/>
      <c r="O245" s="874"/>
      <c r="P245" s="875"/>
    </row>
    <row r="246" spans="1:16" s="2" customFormat="1" hidden="1" x14ac:dyDescent="0.25">
      <c r="A246" s="834" t="s">
        <v>155</v>
      </c>
      <c r="B246" s="835"/>
      <c r="C246" s="835"/>
      <c r="D246" s="836"/>
      <c r="E246" s="47"/>
      <c r="F246" s="25">
        <v>292220</v>
      </c>
      <c r="G246" s="942" t="s">
        <v>17</v>
      </c>
      <c r="H246" s="942"/>
      <c r="I246" s="51" t="s">
        <v>17</v>
      </c>
      <c r="J246" s="52"/>
      <c r="K246" s="868"/>
      <c r="L246" s="869"/>
      <c r="M246" s="870"/>
      <c r="N246" s="871"/>
      <c r="O246" s="870"/>
      <c r="P246" s="871"/>
    </row>
    <row r="247" spans="1:16" s="2" customFormat="1" hidden="1" x14ac:dyDescent="0.25">
      <c r="A247" s="834" t="s">
        <v>156</v>
      </c>
      <c r="B247" s="835"/>
      <c r="C247" s="835"/>
      <c r="D247" s="836"/>
      <c r="E247" s="47"/>
      <c r="F247" s="25">
        <v>300000</v>
      </c>
      <c r="G247" s="942" t="s">
        <v>17</v>
      </c>
      <c r="H247" s="942"/>
      <c r="I247" s="51" t="s">
        <v>17</v>
      </c>
      <c r="J247" s="52"/>
      <c r="K247" s="868"/>
      <c r="L247" s="869"/>
      <c r="M247" s="870"/>
      <c r="N247" s="871"/>
      <c r="O247" s="870"/>
      <c r="P247" s="871"/>
    </row>
    <row r="248" spans="1:16" s="2" customFormat="1" hidden="1" x14ac:dyDescent="0.25">
      <c r="A248" s="834" t="s">
        <v>157</v>
      </c>
      <c r="B248" s="835"/>
      <c r="C248" s="835"/>
      <c r="D248" s="836"/>
      <c r="E248" s="47"/>
      <c r="F248" s="25">
        <v>300000</v>
      </c>
      <c r="G248" s="942" t="s">
        <v>17</v>
      </c>
      <c r="H248" s="942"/>
      <c r="I248" s="51" t="s">
        <v>17</v>
      </c>
      <c r="J248" s="52"/>
      <c r="K248" s="868"/>
      <c r="L248" s="869"/>
      <c r="M248" s="870"/>
      <c r="N248" s="871"/>
      <c r="O248" s="870"/>
      <c r="P248" s="871"/>
    </row>
    <row r="249" spans="1:16" s="2" customFormat="1" hidden="1" x14ac:dyDescent="0.25">
      <c r="A249" s="834" t="s">
        <v>158</v>
      </c>
      <c r="B249" s="835"/>
      <c r="C249" s="835"/>
      <c r="D249" s="836"/>
      <c r="E249" s="47"/>
      <c r="F249" s="25">
        <v>319000</v>
      </c>
      <c r="G249" s="942" t="s">
        <v>17</v>
      </c>
      <c r="H249" s="942"/>
      <c r="I249" s="51" t="s">
        <v>17</v>
      </c>
      <c r="J249" s="52"/>
      <c r="K249" s="868"/>
      <c r="L249" s="869"/>
      <c r="M249" s="870"/>
      <c r="N249" s="871"/>
      <c r="O249" s="870"/>
      <c r="P249" s="871"/>
    </row>
    <row r="250" spans="1:16" s="2" customFormat="1" hidden="1" x14ac:dyDescent="0.25">
      <c r="A250" s="834" t="s">
        <v>159</v>
      </c>
      <c r="B250" s="835"/>
      <c r="C250" s="835"/>
      <c r="D250" s="836"/>
      <c r="E250" s="47"/>
      <c r="F250" s="25">
        <v>350000</v>
      </c>
      <c r="G250" s="942" t="s">
        <v>17</v>
      </c>
      <c r="H250" s="942"/>
      <c r="I250" s="51" t="s">
        <v>17</v>
      </c>
      <c r="J250" s="52"/>
      <c r="K250" s="868"/>
      <c r="L250" s="869"/>
      <c r="M250" s="870"/>
      <c r="N250" s="871"/>
      <c r="O250" s="870"/>
      <c r="P250" s="871"/>
    </row>
    <row r="251" spans="1:16" s="2" customFormat="1" hidden="1" x14ac:dyDescent="0.25">
      <c r="A251" s="846" t="s">
        <v>218</v>
      </c>
      <c r="B251" s="847"/>
      <c r="C251" s="847"/>
      <c r="D251" s="848"/>
      <c r="E251" s="18"/>
      <c r="F251" s="19">
        <v>310000</v>
      </c>
      <c r="G251" s="943" t="s">
        <v>17</v>
      </c>
      <c r="H251" s="943"/>
      <c r="I251" s="57" t="s">
        <v>17</v>
      </c>
      <c r="J251" s="58">
        <f>SUM(J252:J281)</f>
        <v>0</v>
      </c>
      <c r="K251" s="876">
        <f>SUM(K252:L281)</f>
        <v>0</v>
      </c>
      <c r="L251" s="877"/>
      <c r="M251" s="876">
        <f t="shared" ref="M251" si="66">SUM(M252:N281)</f>
        <v>0</v>
      </c>
      <c r="N251" s="877"/>
      <c r="O251" s="876">
        <f t="shared" ref="O251" si="67">SUM(O252:P281)</f>
        <v>0</v>
      </c>
      <c r="P251" s="877"/>
    </row>
    <row r="252" spans="1:16" s="2" customFormat="1" hidden="1" x14ac:dyDescent="0.25">
      <c r="A252" s="834" t="s">
        <v>161</v>
      </c>
      <c r="B252" s="835"/>
      <c r="C252" s="835"/>
      <c r="D252" s="836"/>
      <c r="E252" s="47"/>
      <c r="F252" s="25">
        <v>311000</v>
      </c>
      <c r="G252" s="942" t="s">
        <v>17</v>
      </c>
      <c r="H252" s="942"/>
      <c r="I252" s="51" t="s">
        <v>17</v>
      </c>
      <c r="J252" s="52"/>
      <c r="K252" s="868"/>
      <c r="L252" s="869"/>
      <c r="M252" s="870"/>
      <c r="N252" s="871"/>
      <c r="O252" s="870"/>
      <c r="P252" s="871"/>
    </row>
    <row r="253" spans="1:16" s="2" customFormat="1" hidden="1" x14ac:dyDescent="0.25">
      <c r="A253" s="834" t="s">
        <v>162</v>
      </c>
      <c r="B253" s="835"/>
      <c r="C253" s="835"/>
      <c r="D253" s="836"/>
      <c r="E253" s="47"/>
      <c r="F253" s="25">
        <v>311100</v>
      </c>
      <c r="G253" s="942" t="s">
        <v>17</v>
      </c>
      <c r="H253" s="942"/>
      <c r="I253" s="51" t="s">
        <v>17</v>
      </c>
      <c r="J253" s="52"/>
      <c r="K253" s="868"/>
      <c r="L253" s="869"/>
      <c r="M253" s="870"/>
      <c r="N253" s="871"/>
      <c r="O253" s="870"/>
      <c r="P253" s="871"/>
    </row>
    <row r="254" spans="1:16" s="2" customFormat="1" hidden="1" x14ac:dyDescent="0.25">
      <c r="A254" s="834" t="s">
        <v>163</v>
      </c>
      <c r="B254" s="835"/>
      <c r="C254" s="835"/>
      <c r="D254" s="836"/>
      <c r="E254" s="47"/>
      <c r="F254" s="25">
        <v>311110</v>
      </c>
      <c r="G254" s="942" t="s">
        <v>17</v>
      </c>
      <c r="H254" s="942"/>
      <c r="I254" s="51" t="s">
        <v>17</v>
      </c>
      <c r="J254" s="52"/>
      <c r="K254" s="868"/>
      <c r="L254" s="869"/>
      <c r="M254" s="870"/>
      <c r="N254" s="871"/>
      <c r="O254" s="870"/>
      <c r="P254" s="871"/>
    </row>
    <row r="255" spans="1:16" s="2" customFormat="1" hidden="1" x14ac:dyDescent="0.25">
      <c r="A255" s="834" t="s">
        <v>164</v>
      </c>
      <c r="B255" s="835"/>
      <c r="C255" s="835"/>
      <c r="D255" s="836"/>
      <c r="E255" s="47"/>
      <c r="F255" s="25">
        <v>311120</v>
      </c>
      <c r="G255" s="942" t="s">
        <v>17</v>
      </c>
      <c r="H255" s="942"/>
      <c r="I255" s="51" t="s">
        <v>17</v>
      </c>
      <c r="J255" s="52"/>
      <c r="K255" s="868"/>
      <c r="L255" s="869"/>
      <c r="M255" s="870"/>
      <c r="N255" s="871"/>
      <c r="O255" s="870"/>
      <c r="P255" s="871"/>
    </row>
    <row r="256" spans="1:16" s="2" customFormat="1" hidden="1" x14ac:dyDescent="0.25">
      <c r="A256" s="834" t="s">
        <v>165</v>
      </c>
      <c r="B256" s="835"/>
      <c r="C256" s="835"/>
      <c r="D256" s="836"/>
      <c r="E256" s="47"/>
      <c r="F256" s="25">
        <v>311210</v>
      </c>
      <c r="G256" s="942" t="s">
        <v>17</v>
      </c>
      <c r="H256" s="942"/>
      <c r="I256" s="51" t="s">
        <v>17</v>
      </c>
      <c r="J256" s="52"/>
      <c r="K256" s="868"/>
      <c r="L256" s="869"/>
      <c r="M256" s="870"/>
      <c r="N256" s="871"/>
      <c r="O256" s="870"/>
      <c r="P256" s="871"/>
    </row>
    <row r="257" spans="1:16" s="2" customFormat="1" hidden="1" x14ac:dyDescent="0.25">
      <c r="A257" s="834" t="s">
        <v>166</v>
      </c>
      <c r="B257" s="835"/>
      <c r="C257" s="835"/>
      <c r="D257" s="836"/>
      <c r="E257" s="47"/>
      <c r="F257" s="25">
        <v>312120</v>
      </c>
      <c r="G257" s="942" t="s">
        <v>17</v>
      </c>
      <c r="H257" s="942"/>
      <c r="I257" s="51" t="s">
        <v>17</v>
      </c>
      <c r="J257" s="52"/>
      <c r="K257" s="868"/>
      <c r="L257" s="869"/>
      <c r="M257" s="870"/>
      <c r="N257" s="871"/>
      <c r="O257" s="870"/>
      <c r="P257" s="871"/>
    </row>
    <row r="258" spans="1:16" s="2" customFormat="1" hidden="1" x14ac:dyDescent="0.25">
      <c r="A258" s="834" t="s">
        <v>167</v>
      </c>
      <c r="B258" s="835"/>
      <c r="C258" s="835"/>
      <c r="D258" s="836"/>
      <c r="E258" s="47"/>
      <c r="F258" s="25">
        <v>313000</v>
      </c>
      <c r="G258" s="942" t="s">
        <v>17</v>
      </c>
      <c r="H258" s="942"/>
      <c r="I258" s="51" t="s">
        <v>17</v>
      </c>
      <c r="J258" s="52"/>
      <c r="K258" s="868"/>
      <c r="L258" s="869"/>
      <c r="M258" s="870"/>
      <c r="N258" s="871"/>
      <c r="O258" s="870"/>
      <c r="P258" s="871"/>
    </row>
    <row r="259" spans="1:16" s="2" customFormat="1" hidden="1" x14ac:dyDescent="0.25">
      <c r="A259" s="834" t="s">
        <v>168</v>
      </c>
      <c r="B259" s="835"/>
      <c r="C259" s="835"/>
      <c r="D259" s="836"/>
      <c r="E259" s="47"/>
      <c r="F259" s="25">
        <v>313100</v>
      </c>
      <c r="G259" s="942" t="s">
        <v>17</v>
      </c>
      <c r="H259" s="942"/>
      <c r="I259" s="51" t="s">
        <v>17</v>
      </c>
      <c r="J259" s="52"/>
      <c r="K259" s="868"/>
      <c r="L259" s="869"/>
      <c r="M259" s="870"/>
      <c r="N259" s="871"/>
      <c r="O259" s="870"/>
      <c r="P259" s="871"/>
    </row>
    <row r="260" spans="1:16" s="2" customFormat="1" hidden="1" x14ac:dyDescent="0.25">
      <c r="A260" s="834" t="s">
        <v>169</v>
      </c>
      <c r="B260" s="835"/>
      <c r="C260" s="835"/>
      <c r="D260" s="836"/>
      <c r="E260" s="47"/>
      <c r="F260" s="25">
        <v>313110</v>
      </c>
      <c r="G260" s="942" t="s">
        <v>17</v>
      </c>
      <c r="H260" s="942"/>
      <c r="I260" s="51" t="s">
        <v>17</v>
      </c>
      <c r="J260" s="52"/>
      <c r="K260" s="868"/>
      <c r="L260" s="869"/>
      <c r="M260" s="870"/>
      <c r="N260" s="871"/>
      <c r="O260" s="870"/>
      <c r="P260" s="871"/>
    </row>
    <row r="261" spans="1:16" s="2" customFormat="1" hidden="1" x14ac:dyDescent="0.25">
      <c r="A261" s="834" t="s">
        <v>170</v>
      </c>
      <c r="B261" s="835"/>
      <c r="C261" s="835"/>
      <c r="D261" s="836"/>
      <c r="E261" s="47"/>
      <c r="F261" s="25">
        <v>313120</v>
      </c>
      <c r="G261" s="942" t="s">
        <v>17</v>
      </c>
      <c r="H261" s="942"/>
      <c r="I261" s="51" t="s">
        <v>17</v>
      </c>
      <c r="J261" s="52"/>
      <c r="K261" s="868"/>
      <c r="L261" s="869"/>
      <c r="M261" s="870"/>
      <c r="N261" s="871"/>
      <c r="O261" s="870"/>
      <c r="P261" s="871"/>
    </row>
    <row r="262" spans="1:16" s="2" customFormat="1" hidden="1" x14ac:dyDescent="0.25">
      <c r="A262" s="834" t="s">
        <v>171</v>
      </c>
      <c r="B262" s="835"/>
      <c r="C262" s="835"/>
      <c r="D262" s="836"/>
      <c r="E262" s="47"/>
      <c r="F262" s="25">
        <v>313200</v>
      </c>
      <c r="G262" s="942" t="s">
        <v>17</v>
      </c>
      <c r="H262" s="942"/>
      <c r="I262" s="51" t="s">
        <v>17</v>
      </c>
      <c r="J262" s="52"/>
      <c r="K262" s="868"/>
      <c r="L262" s="869"/>
      <c r="M262" s="870"/>
      <c r="N262" s="871"/>
      <c r="O262" s="870"/>
      <c r="P262" s="871"/>
    </row>
    <row r="263" spans="1:16" s="2" customFormat="1" hidden="1" x14ac:dyDescent="0.25">
      <c r="A263" s="834" t="s">
        <v>172</v>
      </c>
      <c r="B263" s="835"/>
      <c r="C263" s="835"/>
      <c r="D263" s="836"/>
      <c r="E263" s="47"/>
      <c r="F263" s="25">
        <v>313210</v>
      </c>
      <c r="G263" s="942" t="s">
        <v>17</v>
      </c>
      <c r="H263" s="942"/>
      <c r="I263" s="51" t="s">
        <v>17</v>
      </c>
      <c r="J263" s="52"/>
      <c r="K263" s="868"/>
      <c r="L263" s="869"/>
      <c r="M263" s="870"/>
      <c r="N263" s="871"/>
      <c r="O263" s="870"/>
      <c r="P263" s="871"/>
    </row>
    <row r="264" spans="1:16" s="2" customFormat="1" hidden="1" x14ac:dyDescent="0.25">
      <c r="A264" s="834" t="s">
        <v>173</v>
      </c>
      <c r="B264" s="835"/>
      <c r="C264" s="835"/>
      <c r="D264" s="836"/>
      <c r="E264" s="47"/>
      <c r="F264" s="25">
        <v>314000</v>
      </c>
      <c r="G264" s="942" t="s">
        <v>17</v>
      </c>
      <c r="H264" s="942"/>
      <c r="I264" s="51" t="s">
        <v>17</v>
      </c>
      <c r="J264" s="52"/>
      <c r="K264" s="868"/>
      <c r="L264" s="869"/>
      <c r="M264" s="870"/>
      <c r="N264" s="871"/>
      <c r="O264" s="870"/>
      <c r="P264" s="871"/>
    </row>
    <row r="265" spans="1:16" s="2" customFormat="1" hidden="1" x14ac:dyDescent="0.25">
      <c r="A265" s="834" t="s">
        <v>174</v>
      </c>
      <c r="B265" s="835"/>
      <c r="C265" s="835"/>
      <c r="D265" s="836"/>
      <c r="E265" s="47"/>
      <c r="F265" s="25">
        <v>314110</v>
      </c>
      <c r="G265" s="942" t="s">
        <v>17</v>
      </c>
      <c r="H265" s="942"/>
      <c r="I265" s="51" t="s">
        <v>17</v>
      </c>
      <c r="J265" s="52"/>
      <c r="K265" s="868"/>
      <c r="L265" s="869"/>
      <c r="M265" s="870"/>
      <c r="N265" s="871"/>
      <c r="O265" s="870"/>
      <c r="P265" s="871"/>
    </row>
    <row r="266" spans="1:16" s="2" customFormat="1" hidden="1" x14ac:dyDescent="0.25">
      <c r="A266" s="834" t="s">
        <v>175</v>
      </c>
      <c r="B266" s="835"/>
      <c r="C266" s="835"/>
      <c r="D266" s="836"/>
      <c r="E266" s="47"/>
      <c r="F266" s="25">
        <v>314120</v>
      </c>
      <c r="G266" s="942" t="s">
        <v>17</v>
      </c>
      <c r="H266" s="942"/>
      <c r="I266" s="51" t="s">
        <v>17</v>
      </c>
      <c r="J266" s="52"/>
      <c r="K266" s="868"/>
      <c r="L266" s="869"/>
      <c r="M266" s="870"/>
      <c r="N266" s="871"/>
      <c r="O266" s="870"/>
      <c r="P266" s="871"/>
    </row>
    <row r="267" spans="1:16" s="2" customFormat="1" hidden="1" x14ac:dyDescent="0.25">
      <c r="A267" s="834" t="s">
        <v>176</v>
      </c>
      <c r="B267" s="835"/>
      <c r="C267" s="835"/>
      <c r="D267" s="836"/>
      <c r="E267" s="47"/>
      <c r="F267" s="25">
        <v>314200</v>
      </c>
      <c r="G267" s="942" t="s">
        <v>17</v>
      </c>
      <c r="H267" s="942"/>
      <c r="I267" s="51" t="s">
        <v>17</v>
      </c>
      <c r="J267" s="52"/>
      <c r="K267" s="868"/>
      <c r="L267" s="869"/>
      <c r="M267" s="870"/>
      <c r="N267" s="871"/>
      <c r="O267" s="870"/>
      <c r="P267" s="871"/>
    </row>
    <row r="268" spans="1:16" s="2" customFormat="1" hidden="1" x14ac:dyDescent="0.25">
      <c r="A268" s="834" t="s">
        <v>177</v>
      </c>
      <c r="B268" s="835"/>
      <c r="C268" s="835"/>
      <c r="D268" s="836"/>
      <c r="E268" s="47"/>
      <c r="F268" s="25">
        <v>315000</v>
      </c>
      <c r="G268" s="942" t="s">
        <v>17</v>
      </c>
      <c r="H268" s="942"/>
      <c r="I268" s="51" t="s">
        <v>17</v>
      </c>
      <c r="J268" s="52"/>
      <c r="K268" s="868"/>
      <c r="L268" s="869"/>
      <c r="M268" s="870"/>
      <c r="N268" s="871"/>
      <c r="O268" s="870"/>
      <c r="P268" s="871"/>
    </row>
    <row r="269" spans="1:16" s="2" customFormat="1" hidden="1" x14ac:dyDescent="0.25">
      <c r="A269" s="834" t="s">
        <v>178</v>
      </c>
      <c r="B269" s="835"/>
      <c r="C269" s="835"/>
      <c r="D269" s="836"/>
      <c r="E269" s="47"/>
      <c r="F269" s="43">
        <v>315110</v>
      </c>
      <c r="G269" s="942" t="s">
        <v>17</v>
      </c>
      <c r="H269" s="942"/>
      <c r="I269" s="51" t="s">
        <v>17</v>
      </c>
      <c r="J269" s="52"/>
      <c r="K269" s="868"/>
      <c r="L269" s="869"/>
      <c r="M269" s="870"/>
      <c r="N269" s="871"/>
      <c r="O269" s="870"/>
      <c r="P269" s="871"/>
    </row>
    <row r="270" spans="1:16" s="2" customFormat="1" hidden="1" x14ac:dyDescent="0.25">
      <c r="A270" s="834" t="s">
        <v>179</v>
      </c>
      <c r="B270" s="835"/>
      <c r="C270" s="835"/>
      <c r="D270" s="836"/>
      <c r="E270" s="47"/>
      <c r="F270" s="43">
        <v>315120</v>
      </c>
      <c r="G270" s="942" t="s">
        <v>17</v>
      </c>
      <c r="H270" s="942"/>
      <c r="I270" s="51" t="s">
        <v>17</v>
      </c>
      <c r="J270" s="52"/>
      <c r="K270" s="868"/>
      <c r="L270" s="869"/>
      <c r="M270" s="870"/>
      <c r="N270" s="871"/>
      <c r="O270" s="870"/>
      <c r="P270" s="871"/>
    </row>
    <row r="271" spans="1:16" s="2" customFormat="1" hidden="1" x14ac:dyDescent="0.25">
      <c r="A271" s="834" t="s">
        <v>180</v>
      </c>
      <c r="B271" s="835"/>
      <c r="C271" s="835"/>
      <c r="D271" s="836"/>
      <c r="E271" s="47"/>
      <c r="F271" s="43">
        <v>316000</v>
      </c>
      <c r="G271" s="942" t="s">
        <v>17</v>
      </c>
      <c r="H271" s="942"/>
      <c r="I271" s="51" t="s">
        <v>17</v>
      </c>
      <c r="J271" s="52"/>
      <c r="K271" s="868"/>
      <c r="L271" s="869"/>
      <c r="M271" s="870"/>
      <c r="N271" s="871"/>
      <c r="O271" s="870"/>
      <c r="P271" s="871"/>
    </row>
    <row r="272" spans="1:16" s="2" customFormat="1" hidden="1" x14ac:dyDescent="0.25">
      <c r="A272" s="834" t="s">
        <v>181</v>
      </c>
      <c r="B272" s="835"/>
      <c r="C272" s="835"/>
      <c r="D272" s="836"/>
      <c r="E272" s="47"/>
      <c r="F272" s="25">
        <v>316110</v>
      </c>
      <c r="G272" s="942" t="s">
        <v>17</v>
      </c>
      <c r="H272" s="942"/>
      <c r="I272" s="51" t="s">
        <v>17</v>
      </c>
      <c r="J272" s="52"/>
      <c r="K272" s="868"/>
      <c r="L272" s="869"/>
      <c r="M272" s="870"/>
      <c r="N272" s="871"/>
      <c r="O272" s="870"/>
      <c r="P272" s="871"/>
    </row>
    <row r="273" spans="1:16" s="2" customFormat="1" hidden="1" x14ac:dyDescent="0.25">
      <c r="A273" s="834" t="s">
        <v>182</v>
      </c>
      <c r="B273" s="835"/>
      <c r="C273" s="835"/>
      <c r="D273" s="836"/>
      <c r="E273" s="47"/>
      <c r="F273" s="43">
        <v>316120</v>
      </c>
      <c r="G273" s="942" t="s">
        <v>17</v>
      </c>
      <c r="H273" s="942"/>
      <c r="I273" s="51" t="s">
        <v>17</v>
      </c>
      <c r="J273" s="52"/>
      <c r="K273" s="868"/>
      <c r="L273" s="869"/>
      <c r="M273" s="870"/>
      <c r="N273" s="871"/>
      <c r="O273" s="870"/>
      <c r="P273" s="871"/>
    </row>
    <row r="274" spans="1:16" s="2" customFormat="1" hidden="1" x14ac:dyDescent="0.25">
      <c r="A274" s="834" t="s">
        <v>183</v>
      </c>
      <c r="B274" s="835"/>
      <c r="C274" s="835"/>
      <c r="D274" s="836"/>
      <c r="E274" s="47"/>
      <c r="F274" s="25">
        <v>316210</v>
      </c>
      <c r="G274" s="942" t="s">
        <v>17</v>
      </c>
      <c r="H274" s="942"/>
      <c r="I274" s="51" t="s">
        <v>17</v>
      </c>
      <c r="J274" s="52"/>
      <c r="K274" s="868"/>
      <c r="L274" s="869"/>
      <c r="M274" s="870"/>
      <c r="N274" s="871"/>
      <c r="O274" s="870"/>
      <c r="P274" s="871"/>
    </row>
    <row r="275" spans="1:16" s="2" customFormat="1" hidden="1" x14ac:dyDescent="0.25">
      <c r="A275" s="834" t="s">
        <v>184</v>
      </c>
      <c r="B275" s="835"/>
      <c r="C275" s="835"/>
      <c r="D275" s="836"/>
      <c r="E275" s="47"/>
      <c r="F275" s="25">
        <v>317000</v>
      </c>
      <c r="G275" s="942" t="s">
        <v>17</v>
      </c>
      <c r="H275" s="942"/>
      <c r="I275" s="51" t="s">
        <v>17</v>
      </c>
      <c r="J275" s="52"/>
      <c r="K275" s="868"/>
      <c r="L275" s="869"/>
      <c r="M275" s="870"/>
      <c r="N275" s="871"/>
      <c r="O275" s="870"/>
      <c r="P275" s="871"/>
    </row>
    <row r="276" spans="1:16" s="2" customFormat="1" hidden="1" x14ac:dyDescent="0.25">
      <c r="A276" s="834" t="s">
        <v>185</v>
      </c>
      <c r="B276" s="835"/>
      <c r="C276" s="835"/>
      <c r="D276" s="836"/>
      <c r="E276" s="47"/>
      <c r="F276" s="25">
        <v>318000</v>
      </c>
      <c r="G276" s="942" t="s">
        <v>17</v>
      </c>
      <c r="H276" s="942"/>
      <c r="I276" s="51" t="s">
        <v>17</v>
      </c>
      <c r="J276" s="52"/>
      <c r="K276" s="868"/>
      <c r="L276" s="869"/>
      <c r="M276" s="870"/>
      <c r="N276" s="871"/>
      <c r="O276" s="870"/>
      <c r="P276" s="871"/>
    </row>
    <row r="277" spans="1:16" s="2" customFormat="1" hidden="1" x14ac:dyDescent="0.25">
      <c r="A277" s="834" t="s">
        <v>186</v>
      </c>
      <c r="B277" s="835"/>
      <c r="C277" s="835"/>
      <c r="D277" s="836"/>
      <c r="E277" s="47"/>
      <c r="F277" s="43">
        <v>318110</v>
      </c>
      <c r="G277" s="942" t="s">
        <v>17</v>
      </c>
      <c r="H277" s="942"/>
      <c r="I277" s="51" t="s">
        <v>17</v>
      </c>
      <c r="J277" s="52"/>
      <c r="K277" s="868"/>
      <c r="L277" s="869"/>
      <c r="M277" s="870"/>
      <c r="N277" s="871"/>
      <c r="O277" s="870"/>
      <c r="P277" s="871"/>
    </row>
    <row r="278" spans="1:16" s="2" customFormat="1" hidden="1" x14ac:dyDescent="0.25">
      <c r="A278" s="834" t="s">
        <v>187</v>
      </c>
      <c r="B278" s="835"/>
      <c r="C278" s="835"/>
      <c r="D278" s="836"/>
      <c r="E278" s="47"/>
      <c r="F278" s="25">
        <v>318120</v>
      </c>
      <c r="G278" s="942" t="s">
        <v>17</v>
      </c>
      <c r="H278" s="942"/>
      <c r="I278" s="51" t="s">
        <v>17</v>
      </c>
      <c r="J278" s="52"/>
      <c r="K278" s="868"/>
      <c r="L278" s="869"/>
      <c r="M278" s="870"/>
      <c r="N278" s="871"/>
      <c r="O278" s="870"/>
      <c r="P278" s="871"/>
    </row>
    <row r="279" spans="1:16" s="2" customFormat="1" hidden="1" x14ac:dyDescent="0.25">
      <c r="A279" s="834" t="s">
        <v>188</v>
      </c>
      <c r="B279" s="835"/>
      <c r="C279" s="835"/>
      <c r="D279" s="836"/>
      <c r="E279" s="47"/>
      <c r="F279" s="25">
        <v>319000</v>
      </c>
      <c r="G279" s="942" t="s">
        <v>17</v>
      </c>
      <c r="H279" s="942"/>
      <c r="I279" s="51" t="s">
        <v>17</v>
      </c>
      <c r="J279" s="52"/>
      <c r="K279" s="868"/>
      <c r="L279" s="869"/>
      <c r="M279" s="870"/>
      <c r="N279" s="871"/>
      <c r="O279" s="870"/>
      <c r="P279" s="871"/>
    </row>
    <row r="280" spans="1:16" s="2" customFormat="1" hidden="1" x14ac:dyDescent="0.25">
      <c r="A280" s="834" t="s">
        <v>189</v>
      </c>
      <c r="B280" s="835"/>
      <c r="C280" s="835"/>
      <c r="D280" s="836"/>
      <c r="E280" s="47"/>
      <c r="F280" s="25">
        <v>319100</v>
      </c>
      <c r="G280" s="942" t="s">
        <v>17</v>
      </c>
      <c r="H280" s="942"/>
      <c r="I280" s="51" t="s">
        <v>17</v>
      </c>
      <c r="J280" s="52"/>
      <c r="K280" s="868"/>
      <c r="L280" s="869"/>
      <c r="M280" s="870"/>
      <c r="N280" s="871"/>
      <c r="O280" s="870"/>
      <c r="P280" s="871"/>
    </row>
    <row r="281" spans="1:16" s="2" customFormat="1" hidden="1" x14ac:dyDescent="0.25">
      <c r="A281" s="834" t="s">
        <v>190</v>
      </c>
      <c r="B281" s="835"/>
      <c r="C281" s="835"/>
      <c r="D281" s="836"/>
      <c r="E281" s="47"/>
      <c r="F281" s="25">
        <v>319200</v>
      </c>
      <c r="G281" s="942" t="s">
        <v>17</v>
      </c>
      <c r="H281" s="942"/>
      <c r="I281" s="51" t="s">
        <v>17</v>
      </c>
      <c r="J281" s="52"/>
      <c r="K281" s="868"/>
      <c r="L281" s="869"/>
      <c r="M281" s="870"/>
      <c r="N281" s="871"/>
      <c r="O281" s="870"/>
      <c r="P281" s="871"/>
    </row>
    <row r="282" spans="1:16" s="2" customFormat="1" hidden="1" x14ac:dyDescent="0.25">
      <c r="A282" s="846" t="s">
        <v>191</v>
      </c>
      <c r="B282" s="847"/>
      <c r="C282" s="847"/>
      <c r="D282" s="848"/>
      <c r="E282" s="18"/>
      <c r="F282" s="45">
        <v>330000</v>
      </c>
      <c r="G282" s="943" t="s">
        <v>17</v>
      </c>
      <c r="H282" s="943"/>
      <c r="I282" s="57" t="s">
        <v>17</v>
      </c>
      <c r="J282" s="58">
        <f>SUM(J283:J302)</f>
        <v>0</v>
      </c>
      <c r="K282" s="876">
        <f>SUM(K283:L302)</f>
        <v>0</v>
      </c>
      <c r="L282" s="877"/>
      <c r="M282" s="876">
        <f t="shared" ref="M282" si="68">SUM(M283:N302)</f>
        <v>0</v>
      </c>
      <c r="N282" s="877"/>
      <c r="O282" s="876">
        <f t="shared" ref="O282" si="69">SUM(O283:P302)</f>
        <v>0</v>
      </c>
      <c r="P282" s="877"/>
    </row>
    <row r="283" spans="1:16" s="2" customFormat="1" hidden="1" x14ac:dyDescent="0.25">
      <c r="A283" s="834" t="s">
        <v>192</v>
      </c>
      <c r="B283" s="835"/>
      <c r="C283" s="835"/>
      <c r="D283" s="836"/>
      <c r="E283" s="47"/>
      <c r="F283" s="25">
        <v>331000</v>
      </c>
      <c r="G283" s="942" t="s">
        <v>17</v>
      </c>
      <c r="H283" s="942"/>
      <c r="I283" s="51" t="s">
        <v>17</v>
      </c>
      <c r="J283" s="52"/>
      <c r="K283" s="868"/>
      <c r="L283" s="869"/>
      <c r="M283" s="870"/>
      <c r="N283" s="871"/>
      <c r="O283" s="870"/>
      <c r="P283" s="871"/>
    </row>
    <row r="284" spans="1:16" s="2" customFormat="1" hidden="1" x14ac:dyDescent="0.25">
      <c r="A284" s="834" t="s">
        <v>193</v>
      </c>
      <c r="B284" s="835"/>
      <c r="C284" s="835"/>
      <c r="D284" s="836"/>
      <c r="E284" s="47"/>
      <c r="F284" s="25">
        <v>331110</v>
      </c>
      <c r="G284" s="942" t="s">
        <v>17</v>
      </c>
      <c r="H284" s="942"/>
      <c r="I284" s="51" t="s">
        <v>17</v>
      </c>
      <c r="J284" s="52"/>
      <c r="K284" s="868"/>
      <c r="L284" s="869"/>
      <c r="M284" s="870"/>
      <c r="N284" s="871"/>
      <c r="O284" s="870"/>
      <c r="P284" s="871"/>
    </row>
    <row r="285" spans="1:16" s="2" customFormat="1" hidden="1" x14ac:dyDescent="0.25">
      <c r="A285" s="834" t="s">
        <v>194</v>
      </c>
      <c r="B285" s="835"/>
      <c r="C285" s="835"/>
      <c r="D285" s="836"/>
      <c r="E285" s="47"/>
      <c r="F285" s="43">
        <v>331210</v>
      </c>
      <c r="G285" s="942" t="s">
        <v>17</v>
      </c>
      <c r="H285" s="942"/>
      <c r="I285" s="51" t="s">
        <v>17</v>
      </c>
      <c r="J285" s="52"/>
      <c r="K285" s="868"/>
      <c r="L285" s="869"/>
      <c r="M285" s="870"/>
      <c r="N285" s="871"/>
      <c r="O285" s="870"/>
      <c r="P285" s="871"/>
    </row>
    <row r="286" spans="1:16" s="2" customFormat="1" hidden="1" x14ac:dyDescent="0.25">
      <c r="A286" s="834" t="s">
        <v>195</v>
      </c>
      <c r="B286" s="835"/>
      <c r="C286" s="835"/>
      <c r="D286" s="836"/>
      <c r="E286" s="47"/>
      <c r="F286" s="43">
        <v>332000</v>
      </c>
      <c r="G286" s="942" t="s">
        <v>17</v>
      </c>
      <c r="H286" s="942"/>
      <c r="I286" s="51" t="s">
        <v>17</v>
      </c>
      <c r="J286" s="52"/>
      <c r="K286" s="868"/>
      <c r="L286" s="869"/>
      <c r="M286" s="870"/>
      <c r="N286" s="871"/>
      <c r="O286" s="870"/>
      <c r="P286" s="871"/>
    </row>
    <row r="287" spans="1:16" s="2" customFormat="1" hidden="1" x14ac:dyDescent="0.25">
      <c r="A287" s="834" t="s">
        <v>196</v>
      </c>
      <c r="B287" s="835"/>
      <c r="C287" s="835"/>
      <c r="D287" s="836"/>
      <c r="E287" s="47"/>
      <c r="F287" s="43">
        <v>332110</v>
      </c>
      <c r="G287" s="942" t="s">
        <v>17</v>
      </c>
      <c r="H287" s="942"/>
      <c r="I287" s="51" t="s">
        <v>17</v>
      </c>
      <c r="J287" s="52"/>
      <c r="K287" s="868"/>
      <c r="L287" s="869"/>
      <c r="M287" s="870"/>
      <c r="N287" s="871"/>
      <c r="O287" s="870"/>
      <c r="P287" s="871"/>
    </row>
    <row r="288" spans="1:16" s="2" customFormat="1" hidden="1" x14ac:dyDescent="0.25">
      <c r="A288" s="834" t="s">
        <v>197</v>
      </c>
      <c r="B288" s="835"/>
      <c r="C288" s="835"/>
      <c r="D288" s="836"/>
      <c r="E288" s="47"/>
      <c r="F288" s="25">
        <v>332210</v>
      </c>
      <c r="G288" s="942" t="s">
        <v>17</v>
      </c>
      <c r="H288" s="942"/>
      <c r="I288" s="51" t="s">
        <v>17</v>
      </c>
      <c r="J288" s="52"/>
      <c r="K288" s="868"/>
      <c r="L288" s="869"/>
      <c r="M288" s="870"/>
      <c r="N288" s="871"/>
      <c r="O288" s="870"/>
      <c r="P288" s="871"/>
    </row>
    <row r="289" spans="1:16" s="2" customFormat="1" hidden="1" x14ac:dyDescent="0.25">
      <c r="A289" s="834" t="s">
        <v>198</v>
      </c>
      <c r="B289" s="835"/>
      <c r="C289" s="835"/>
      <c r="D289" s="836"/>
      <c r="E289" s="47"/>
      <c r="F289" s="25">
        <v>333000</v>
      </c>
      <c r="G289" s="942" t="s">
        <v>17</v>
      </c>
      <c r="H289" s="942"/>
      <c r="I289" s="51" t="s">
        <v>17</v>
      </c>
      <c r="J289" s="52"/>
      <c r="K289" s="868"/>
      <c r="L289" s="869"/>
      <c r="M289" s="870"/>
      <c r="N289" s="871"/>
      <c r="O289" s="870"/>
      <c r="P289" s="871"/>
    </row>
    <row r="290" spans="1:16" s="2" customFormat="1" hidden="1" x14ac:dyDescent="0.25">
      <c r="A290" s="834" t="s">
        <v>199</v>
      </c>
      <c r="B290" s="835"/>
      <c r="C290" s="835"/>
      <c r="D290" s="836"/>
      <c r="E290" s="47"/>
      <c r="F290" s="25">
        <v>333100</v>
      </c>
      <c r="G290" s="942" t="s">
        <v>17</v>
      </c>
      <c r="H290" s="942"/>
      <c r="I290" s="51" t="s">
        <v>17</v>
      </c>
      <c r="J290" s="52"/>
      <c r="K290" s="868"/>
      <c r="L290" s="869"/>
      <c r="M290" s="870"/>
      <c r="N290" s="871"/>
      <c r="O290" s="870"/>
      <c r="P290" s="871"/>
    </row>
    <row r="291" spans="1:16" s="2" customFormat="1" hidden="1" x14ac:dyDescent="0.25">
      <c r="A291" s="834" t="s">
        <v>200</v>
      </c>
      <c r="B291" s="835"/>
      <c r="C291" s="835"/>
      <c r="D291" s="836"/>
      <c r="E291" s="47"/>
      <c r="F291" s="25">
        <v>333110</v>
      </c>
      <c r="G291" s="942" t="s">
        <v>17</v>
      </c>
      <c r="H291" s="942"/>
      <c r="I291" s="51" t="s">
        <v>17</v>
      </c>
      <c r="J291" s="52"/>
      <c r="K291" s="868"/>
      <c r="L291" s="869"/>
      <c r="M291" s="870"/>
      <c r="N291" s="871"/>
      <c r="O291" s="870"/>
      <c r="P291" s="871"/>
    </row>
    <row r="292" spans="1:16" s="2" customFormat="1" hidden="1" x14ac:dyDescent="0.25">
      <c r="A292" s="834" t="s">
        <v>201</v>
      </c>
      <c r="B292" s="835"/>
      <c r="C292" s="835"/>
      <c r="D292" s="836"/>
      <c r="E292" s="47"/>
      <c r="F292" s="25">
        <v>334000</v>
      </c>
      <c r="G292" s="942" t="s">
        <v>17</v>
      </c>
      <c r="H292" s="942"/>
      <c r="I292" s="51" t="s">
        <v>17</v>
      </c>
      <c r="J292" s="52"/>
      <c r="K292" s="868"/>
      <c r="L292" s="869"/>
      <c r="M292" s="870"/>
      <c r="N292" s="871"/>
      <c r="O292" s="870"/>
      <c r="P292" s="871"/>
    </row>
    <row r="293" spans="1:16" s="2" customFormat="1" hidden="1" x14ac:dyDescent="0.25">
      <c r="A293" s="834" t="s">
        <v>202</v>
      </c>
      <c r="B293" s="835"/>
      <c r="C293" s="835"/>
      <c r="D293" s="836"/>
      <c r="E293" s="47"/>
      <c r="F293" s="25">
        <v>334110</v>
      </c>
      <c r="G293" s="942" t="s">
        <v>17</v>
      </c>
      <c r="H293" s="942"/>
      <c r="I293" s="51" t="s">
        <v>17</v>
      </c>
      <c r="J293" s="52"/>
      <c r="K293" s="868"/>
      <c r="L293" s="869"/>
      <c r="M293" s="870"/>
      <c r="N293" s="871"/>
      <c r="O293" s="870"/>
      <c r="P293" s="871"/>
    </row>
    <row r="294" spans="1:16" s="2" customFormat="1" hidden="1" x14ac:dyDescent="0.25">
      <c r="A294" s="834" t="s">
        <v>203</v>
      </c>
      <c r="B294" s="835"/>
      <c r="C294" s="835"/>
      <c r="D294" s="836"/>
      <c r="E294" s="47"/>
      <c r="F294" s="25">
        <v>335000</v>
      </c>
      <c r="G294" s="942" t="s">
        <v>17</v>
      </c>
      <c r="H294" s="942"/>
      <c r="I294" s="51" t="s">
        <v>17</v>
      </c>
      <c r="J294" s="52"/>
      <c r="K294" s="868"/>
      <c r="L294" s="869"/>
      <c r="M294" s="870"/>
      <c r="N294" s="871"/>
      <c r="O294" s="870"/>
      <c r="P294" s="871"/>
    </row>
    <row r="295" spans="1:16" s="2" customFormat="1" hidden="1" x14ac:dyDescent="0.25">
      <c r="A295" s="834" t="s">
        <v>204</v>
      </c>
      <c r="B295" s="835"/>
      <c r="C295" s="835"/>
      <c r="D295" s="836"/>
      <c r="E295" s="47"/>
      <c r="F295" s="25">
        <v>335110</v>
      </c>
      <c r="G295" s="942" t="s">
        <v>17</v>
      </c>
      <c r="H295" s="942"/>
      <c r="I295" s="51" t="s">
        <v>17</v>
      </c>
      <c r="J295" s="52"/>
      <c r="K295" s="868"/>
      <c r="L295" s="869"/>
      <c r="M295" s="870"/>
      <c r="N295" s="871"/>
      <c r="O295" s="870"/>
      <c r="P295" s="871"/>
    </row>
    <row r="296" spans="1:16" s="2" customFormat="1" hidden="1" x14ac:dyDescent="0.25">
      <c r="A296" s="834" t="s">
        <v>205</v>
      </c>
      <c r="B296" s="835"/>
      <c r="C296" s="835"/>
      <c r="D296" s="836"/>
      <c r="E296" s="47"/>
      <c r="F296" s="25">
        <v>336000</v>
      </c>
      <c r="G296" s="942" t="s">
        <v>17</v>
      </c>
      <c r="H296" s="942"/>
      <c r="I296" s="51" t="s">
        <v>17</v>
      </c>
      <c r="J296" s="52"/>
      <c r="K296" s="868"/>
      <c r="L296" s="869"/>
      <c r="M296" s="870"/>
      <c r="N296" s="871"/>
      <c r="O296" s="870"/>
      <c r="P296" s="871"/>
    </row>
    <row r="297" spans="1:16" s="2" customFormat="1" hidden="1" x14ac:dyDescent="0.25">
      <c r="A297" s="834" t="s">
        <v>206</v>
      </c>
      <c r="B297" s="835"/>
      <c r="C297" s="835"/>
      <c r="D297" s="836"/>
      <c r="E297" s="47"/>
      <c r="F297" s="25">
        <v>336100</v>
      </c>
      <c r="G297" s="942" t="s">
        <v>17</v>
      </c>
      <c r="H297" s="942"/>
      <c r="I297" s="51" t="s">
        <v>17</v>
      </c>
      <c r="J297" s="52"/>
      <c r="K297" s="868"/>
      <c r="L297" s="869"/>
      <c r="M297" s="870"/>
      <c r="N297" s="871"/>
      <c r="O297" s="870"/>
      <c r="P297" s="871"/>
    </row>
    <row r="298" spans="1:16" s="2" customFormat="1" hidden="1" x14ac:dyDescent="0.25">
      <c r="A298" s="834" t="s">
        <v>207</v>
      </c>
      <c r="B298" s="835"/>
      <c r="C298" s="835"/>
      <c r="D298" s="836"/>
      <c r="E298" s="47"/>
      <c r="F298" s="25">
        <v>336110</v>
      </c>
      <c r="G298" s="942" t="s">
        <v>17</v>
      </c>
      <c r="H298" s="942"/>
      <c r="I298" s="51" t="s">
        <v>17</v>
      </c>
      <c r="J298" s="52"/>
      <c r="K298" s="868"/>
      <c r="L298" s="869"/>
      <c r="M298" s="870"/>
      <c r="N298" s="871"/>
      <c r="O298" s="870"/>
      <c r="P298" s="871"/>
    </row>
    <row r="299" spans="1:16" s="2" customFormat="1" hidden="1" x14ac:dyDescent="0.25">
      <c r="A299" s="834" t="s">
        <v>208</v>
      </c>
      <c r="B299" s="835"/>
      <c r="C299" s="835"/>
      <c r="D299" s="836"/>
      <c r="E299" s="47"/>
      <c r="F299" s="43">
        <v>337000</v>
      </c>
      <c r="G299" s="942" t="s">
        <v>17</v>
      </c>
      <c r="H299" s="942"/>
      <c r="I299" s="51" t="s">
        <v>17</v>
      </c>
      <c r="J299" s="52"/>
      <c r="K299" s="868"/>
      <c r="L299" s="869"/>
      <c r="M299" s="870"/>
      <c r="N299" s="871"/>
      <c r="O299" s="870"/>
      <c r="P299" s="871"/>
    </row>
    <row r="300" spans="1:16" s="2" customFormat="1" hidden="1" x14ac:dyDescent="0.25">
      <c r="A300" s="834" t="s">
        <v>209</v>
      </c>
      <c r="B300" s="835"/>
      <c r="C300" s="835"/>
      <c r="D300" s="836"/>
      <c r="E300" s="47"/>
      <c r="F300" s="25">
        <v>337110</v>
      </c>
      <c r="G300" s="942" t="s">
        <v>17</v>
      </c>
      <c r="H300" s="942"/>
      <c r="I300" s="51" t="s">
        <v>17</v>
      </c>
      <c r="J300" s="52"/>
      <c r="K300" s="868"/>
      <c r="L300" s="869"/>
      <c r="M300" s="870"/>
      <c r="N300" s="871"/>
      <c r="O300" s="870"/>
      <c r="P300" s="871"/>
    </row>
    <row r="301" spans="1:16" s="2" customFormat="1" hidden="1" x14ac:dyDescent="0.25">
      <c r="A301" s="834" t="s">
        <v>210</v>
      </c>
      <c r="B301" s="835"/>
      <c r="C301" s="835"/>
      <c r="D301" s="836"/>
      <c r="E301" s="47"/>
      <c r="F301" s="43">
        <v>338000</v>
      </c>
      <c r="G301" s="942" t="s">
        <v>17</v>
      </c>
      <c r="H301" s="942"/>
      <c r="I301" s="51" t="s">
        <v>17</v>
      </c>
      <c r="J301" s="52"/>
      <c r="K301" s="868"/>
      <c r="L301" s="869"/>
      <c r="M301" s="870"/>
      <c r="N301" s="871"/>
      <c r="O301" s="870"/>
      <c r="P301" s="871"/>
    </row>
    <row r="302" spans="1:16" s="2" customFormat="1" hidden="1" x14ac:dyDescent="0.25">
      <c r="A302" s="834" t="s">
        <v>211</v>
      </c>
      <c r="B302" s="835"/>
      <c r="C302" s="835"/>
      <c r="D302" s="836"/>
      <c r="E302" s="47"/>
      <c r="F302" s="25">
        <v>338110</v>
      </c>
      <c r="G302" s="942" t="s">
        <v>17</v>
      </c>
      <c r="H302" s="942"/>
      <c r="I302" s="51" t="s">
        <v>17</v>
      </c>
      <c r="J302" s="52"/>
      <c r="K302" s="868"/>
      <c r="L302" s="869"/>
      <c r="M302" s="870"/>
      <c r="N302" s="871"/>
      <c r="O302" s="870"/>
      <c r="P302" s="871"/>
    </row>
    <row r="303" spans="1:16" s="2" customFormat="1" hidden="1" x14ac:dyDescent="0.25">
      <c r="A303" s="878"/>
      <c r="B303" s="879"/>
      <c r="C303" s="879"/>
      <c r="D303" s="880"/>
      <c r="E303" s="59"/>
      <c r="F303" s="60"/>
      <c r="G303" s="944" t="s">
        <v>17</v>
      </c>
      <c r="H303" s="944"/>
      <c r="I303" s="62" t="s">
        <v>17</v>
      </c>
      <c r="J303" s="63">
        <f>J304</f>
        <v>0</v>
      </c>
      <c r="K303" s="883">
        <f>K304</f>
        <v>0</v>
      </c>
      <c r="L303" s="884"/>
      <c r="M303" s="885">
        <f>M304</f>
        <v>0</v>
      </c>
      <c r="N303" s="886"/>
      <c r="O303" s="885">
        <f>O304</f>
        <v>0</v>
      </c>
      <c r="P303" s="886"/>
    </row>
    <row r="304" spans="1:16" s="2" customFormat="1" hidden="1" x14ac:dyDescent="0.25">
      <c r="A304" s="846" t="s">
        <v>88</v>
      </c>
      <c r="B304" s="847"/>
      <c r="C304" s="847"/>
      <c r="D304" s="848"/>
      <c r="E304" s="18"/>
      <c r="F304" s="19">
        <v>200000</v>
      </c>
      <c r="G304" s="943" t="s">
        <v>17</v>
      </c>
      <c r="H304" s="943"/>
      <c r="I304" s="57" t="s">
        <v>17</v>
      </c>
      <c r="J304" s="58">
        <f>J305+J326+J357+J360+J374+J380+J411</f>
        <v>0</v>
      </c>
      <c r="K304" s="876">
        <f>K305+K326+K357+K360+K374+K380+K411</f>
        <v>0</v>
      </c>
      <c r="L304" s="877"/>
      <c r="M304" s="876">
        <f t="shared" ref="M304" si="70">M305+M326+M357+M360+M374+M380+M411</f>
        <v>0</v>
      </c>
      <c r="N304" s="877"/>
      <c r="O304" s="876">
        <f t="shared" ref="O304" si="71">O305+O326+O357+O360+O374+O380+O411</f>
        <v>0</v>
      </c>
      <c r="P304" s="877"/>
    </row>
    <row r="305" spans="1:16" s="2" customFormat="1" hidden="1" x14ac:dyDescent="0.25">
      <c r="A305" s="846" t="s">
        <v>89</v>
      </c>
      <c r="B305" s="847"/>
      <c r="C305" s="847"/>
      <c r="D305" s="848"/>
      <c r="E305" s="18"/>
      <c r="F305" s="19">
        <v>210000</v>
      </c>
      <c r="G305" s="943" t="s">
        <v>17</v>
      </c>
      <c r="H305" s="943"/>
      <c r="I305" s="57" t="s">
        <v>17</v>
      </c>
      <c r="J305" s="58">
        <f>J306+J322</f>
        <v>0</v>
      </c>
      <c r="K305" s="876">
        <f>K306+K322</f>
        <v>0</v>
      </c>
      <c r="L305" s="877"/>
      <c r="M305" s="876">
        <f t="shared" ref="M305" si="72">M306+M322</f>
        <v>0</v>
      </c>
      <c r="N305" s="877"/>
      <c r="O305" s="876">
        <f t="shared" ref="O305" si="73">O306+O322</f>
        <v>0</v>
      </c>
      <c r="P305" s="877"/>
    </row>
    <row r="306" spans="1:16" s="2" customFormat="1" hidden="1" x14ac:dyDescent="0.25">
      <c r="A306" s="846" t="s">
        <v>90</v>
      </c>
      <c r="B306" s="847"/>
      <c r="C306" s="847"/>
      <c r="D306" s="848"/>
      <c r="E306" s="18"/>
      <c r="F306" s="61">
        <v>211000</v>
      </c>
      <c r="G306" s="943" t="s">
        <v>17</v>
      </c>
      <c r="H306" s="943"/>
      <c r="I306" s="57" t="s">
        <v>17</v>
      </c>
      <c r="J306" s="58">
        <f>J307</f>
        <v>0</v>
      </c>
      <c r="K306" s="876">
        <f>K307</f>
        <v>0</v>
      </c>
      <c r="L306" s="877"/>
      <c r="M306" s="876">
        <f t="shared" ref="M306" si="74">M307</f>
        <v>0</v>
      </c>
      <c r="N306" s="877"/>
      <c r="O306" s="876">
        <f t="shared" ref="O306" si="75">O307</f>
        <v>0</v>
      </c>
      <c r="P306" s="877"/>
    </row>
    <row r="307" spans="1:16" s="2" customFormat="1" hidden="1" x14ac:dyDescent="0.25">
      <c r="A307" s="834" t="s">
        <v>91</v>
      </c>
      <c r="B307" s="835"/>
      <c r="C307" s="835"/>
      <c r="D307" s="836"/>
      <c r="E307" s="47"/>
      <c r="F307" s="26">
        <v>211100</v>
      </c>
      <c r="G307" s="942" t="s">
        <v>17</v>
      </c>
      <c r="H307" s="942"/>
      <c r="I307" s="51" t="s">
        <v>17</v>
      </c>
      <c r="J307" s="52"/>
      <c r="K307" s="868"/>
      <c r="L307" s="869"/>
      <c r="M307" s="868"/>
      <c r="N307" s="869"/>
      <c r="O307" s="868"/>
      <c r="P307" s="869"/>
    </row>
    <row r="308" spans="1:16" s="2" customFormat="1" hidden="1" x14ac:dyDescent="0.25">
      <c r="A308" s="834" t="s">
        <v>92</v>
      </c>
      <c r="B308" s="835"/>
      <c r="C308" s="835"/>
      <c r="D308" s="836"/>
      <c r="E308" s="47"/>
      <c r="F308" s="26">
        <v>211110</v>
      </c>
      <c r="G308" s="942" t="s">
        <v>17</v>
      </c>
      <c r="H308" s="942"/>
      <c r="I308" s="51" t="s">
        <v>17</v>
      </c>
      <c r="J308" s="52"/>
      <c r="K308" s="868"/>
      <c r="L308" s="869"/>
      <c r="M308" s="870"/>
      <c r="N308" s="871"/>
      <c r="O308" s="870"/>
      <c r="P308" s="871"/>
    </row>
    <row r="309" spans="1:16" s="2" customFormat="1" hidden="1" x14ac:dyDescent="0.25">
      <c r="A309" s="834" t="s">
        <v>93</v>
      </c>
      <c r="B309" s="835"/>
      <c r="C309" s="835"/>
      <c r="D309" s="836"/>
      <c r="E309" s="47"/>
      <c r="F309" s="26">
        <v>211120</v>
      </c>
      <c r="G309" s="942" t="s">
        <v>17</v>
      </c>
      <c r="H309" s="942"/>
      <c r="I309" s="51" t="s">
        <v>17</v>
      </c>
      <c r="J309" s="52"/>
      <c r="K309" s="868"/>
      <c r="L309" s="869"/>
      <c r="M309" s="870"/>
      <c r="N309" s="871"/>
      <c r="O309" s="870"/>
      <c r="P309" s="871"/>
    </row>
    <row r="310" spans="1:16" s="2" customFormat="1" hidden="1" x14ac:dyDescent="0.25">
      <c r="A310" s="834" t="s">
        <v>94</v>
      </c>
      <c r="B310" s="835"/>
      <c r="C310" s="835"/>
      <c r="D310" s="836"/>
      <c r="E310" s="47"/>
      <c r="F310" s="26">
        <v>211130</v>
      </c>
      <c r="G310" s="942" t="s">
        <v>17</v>
      </c>
      <c r="H310" s="942"/>
      <c r="I310" s="51" t="s">
        <v>17</v>
      </c>
      <c r="J310" s="52"/>
      <c r="K310" s="868"/>
      <c r="L310" s="869"/>
      <c r="M310" s="870"/>
      <c r="N310" s="871"/>
      <c r="O310" s="870"/>
      <c r="P310" s="871"/>
    </row>
    <row r="311" spans="1:16" s="2" customFormat="1" hidden="1" x14ac:dyDescent="0.25">
      <c r="A311" s="834" t="s">
        <v>95</v>
      </c>
      <c r="B311" s="835"/>
      <c r="C311" s="835"/>
      <c r="D311" s="836"/>
      <c r="E311" s="47"/>
      <c r="F311" s="26">
        <v>211140</v>
      </c>
      <c r="G311" s="942" t="s">
        <v>17</v>
      </c>
      <c r="H311" s="942"/>
      <c r="I311" s="51" t="s">
        <v>17</v>
      </c>
      <c r="J311" s="52"/>
      <c r="K311" s="868"/>
      <c r="L311" s="869"/>
      <c r="M311" s="870"/>
      <c r="N311" s="871"/>
      <c r="O311" s="870"/>
      <c r="P311" s="871"/>
    </row>
    <row r="312" spans="1:16" s="2" customFormat="1" hidden="1" x14ac:dyDescent="0.25">
      <c r="A312" s="834" t="s">
        <v>96</v>
      </c>
      <c r="B312" s="835"/>
      <c r="C312" s="835"/>
      <c r="D312" s="836"/>
      <c r="E312" s="47"/>
      <c r="F312" s="25">
        <v>211150</v>
      </c>
      <c r="G312" s="942" t="s">
        <v>17</v>
      </c>
      <c r="H312" s="942"/>
      <c r="I312" s="51" t="s">
        <v>17</v>
      </c>
      <c r="J312" s="52"/>
      <c r="K312" s="868"/>
      <c r="L312" s="869"/>
      <c r="M312" s="870"/>
      <c r="N312" s="871"/>
      <c r="O312" s="870"/>
      <c r="P312" s="871"/>
    </row>
    <row r="313" spans="1:16" s="2" customFormat="1" hidden="1" x14ac:dyDescent="0.25">
      <c r="A313" s="834" t="s">
        <v>97</v>
      </c>
      <c r="B313" s="835"/>
      <c r="C313" s="835"/>
      <c r="D313" s="836"/>
      <c r="E313" s="47"/>
      <c r="F313" s="25">
        <v>211190</v>
      </c>
      <c r="G313" s="942" t="s">
        <v>17</v>
      </c>
      <c r="H313" s="942"/>
      <c r="I313" s="51" t="s">
        <v>17</v>
      </c>
      <c r="J313" s="52"/>
      <c r="K313" s="868"/>
      <c r="L313" s="869"/>
      <c r="M313" s="870"/>
      <c r="N313" s="871"/>
      <c r="O313" s="870"/>
      <c r="P313" s="871"/>
    </row>
    <row r="314" spans="1:16" s="2" customFormat="1" hidden="1" x14ac:dyDescent="0.25">
      <c r="A314" s="834" t="s">
        <v>98</v>
      </c>
      <c r="B314" s="835"/>
      <c r="C314" s="835"/>
      <c r="D314" s="836"/>
      <c r="E314" s="47"/>
      <c r="F314" s="25">
        <v>211200</v>
      </c>
      <c r="G314" s="942" t="s">
        <v>17</v>
      </c>
      <c r="H314" s="942"/>
      <c r="I314" s="51" t="s">
        <v>17</v>
      </c>
      <c r="J314" s="52"/>
      <c r="K314" s="868"/>
      <c r="L314" s="869"/>
      <c r="M314" s="870"/>
      <c r="N314" s="871"/>
      <c r="O314" s="870"/>
      <c r="P314" s="871"/>
    </row>
    <row r="315" spans="1:16" s="2" customFormat="1" hidden="1" x14ac:dyDescent="0.25">
      <c r="A315" s="834" t="s">
        <v>99</v>
      </c>
      <c r="B315" s="835"/>
      <c r="C315" s="835"/>
      <c r="D315" s="836"/>
      <c r="E315" s="47"/>
      <c r="F315" s="25">
        <v>211300</v>
      </c>
      <c r="G315" s="942" t="s">
        <v>17</v>
      </c>
      <c r="H315" s="942"/>
      <c r="I315" s="51" t="s">
        <v>17</v>
      </c>
      <c r="J315" s="52"/>
      <c r="K315" s="868"/>
      <c r="L315" s="869"/>
      <c r="M315" s="870"/>
      <c r="N315" s="871"/>
      <c r="O315" s="870"/>
      <c r="P315" s="871"/>
    </row>
    <row r="316" spans="1:16" s="2" customFormat="1" hidden="1" x14ac:dyDescent="0.25">
      <c r="A316" s="834" t="s">
        <v>215</v>
      </c>
      <c r="B316" s="835"/>
      <c r="C316" s="835"/>
      <c r="D316" s="836"/>
      <c r="E316" s="47"/>
      <c r="F316" s="25">
        <v>211310</v>
      </c>
      <c r="G316" s="942" t="s">
        <v>17</v>
      </c>
      <c r="H316" s="942"/>
      <c r="I316" s="51" t="s">
        <v>17</v>
      </c>
      <c r="J316" s="52"/>
      <c r="K316" s="868"/>
      <c r="L316" s="869"/>
      <c r="M316" s="870"/>
      <c r="N316" s="871"/>
      <c r="O316" s="870"/>
      <c r="P316" s="871"/>
    </row>
    <row r="317" spans="1:16" s="2" customFormat="1" hidden="1" x14ac:dyDescent="0.25">
      <c r="A317" s="834" t="s">
        <v>216</v>
      </c>
      <c r="B317" s="835"/>
      <c r="C317" s="835"/>
      <c r="D317" s="836"/>
      <c r="E317" s="47"/>
      <c r="F317" s="25">
        <v>211320</v>
      </c>
      <c r="G317" s="942" t="s">
        <v>17</v>
      </c>
      <c r="H317" s="942"/>
      <c r="I317" s="51" t="s">
        <v>17</v>
      </c>
      <c r="J317" s="52"/>
      <c r="K317" s="868"/>
      <c r="L317" s="869"/>
      <c r="M317" s="870"/>
      <c r="N317" s="871"/>
      <c r="O317" s="870"/>
      <c r="P317" s="871"/>
    </row>
    <row r="318" spans="1:16" s="2" customFormat="1" hidden="1" x14ac:dyDescent="0.25">
      <c r="A318" s="834" t="s">
        <v>100</v>
      </c>
      <c r="B318" s="835"/>
      <c r="C318" s="835"/>
      <c r="D318" s="836"/>
      <c r="E318" s="47"/>
      <c r="F318" s="25">
        <v>211330</v>
      </c>
      <c r="G318" s="942" t="s">
        <v>17</v>
      </c>
      <c r="H318" s="942"/>
      <c r="I318" s="51" t="s">
        <v>17</v>
      </c>
      <c r="J318" s="52"/>
      <c r="K318" s="868"/>
      <c r="L318" s="869"/>
      <c r="M318" s="870"/>
      <c r="N318" s="871"/>
      <c r="O318" s="870"/>
      <c r="P318" s="871"/>
    </row>
    <row r="319" spans="1:16" s="2" customFormat="1" hidden="1" x14ac:dyDescent="0.25">
      <c r="A319" s="834" t="s">
        <v>101</v>
      </c>
      <c r="B319" s="835"/>
      <c r="C319" s="835"/>
      <c r="D319" s="836"/>
      <c r="E319" s="47"/>
      <c r="F319" s="25">
        <v>211340</v>
      </c>
      <c r="G319" s="942" t="s">
        <v>17</v>
      </c>
      <c r="H319" s="942"/>
      <c r="I319" s="51" t="s">
        <v>17</v>
      </c>
      <c r="J319" s="52"/>
      <c r="K319" s="868"/>
      <c r="L319" s="869"/>
      <c r="M319" s="870"/>
      <c r="N319" s="871"/>
      <c r="O319" s="870"/>
      <c r="P319" s="871"/>
    </row>
    <row r="320" spans="1:16" s="2" customFormat="1" hidden="1" x14ac:dyDescent="0.25">
      <c r="A320" s="834" t="s">
        <v>217</v>
      </c>
      <c r="B320" s="835"/>
      <c r="C320" s="835"/>
      <c r="D320" s="836"/>
      <c r="E320" s="47"/>
      <c r="F320" s="25">
        <v>211350</v>
      </c>
      <c r="G320" s="942" t="s">
        <v>17</v>
      </c>
      <c r="H320" s="942"/>
      <c r="I320" s="51" t="s">
        <v>17</v>
      </c>
      <c r="J320" s="52"/>
      <c r="K320" s="868"/>
      <c r="L320" s="869"/>
      <c r="M320" s="870"/>
      <c r="N320" s="871"/>
      <c r="O320" s="870"/>
      <c r="P320" s="871"/>
    </row>
    <row r="321" spans="1:16" s="2" customFormat="1" hidden="1" x14ac:dyDescent="0.25">
      <c r="A321" s="834" t="s">
        <v>102</v>
      </c>
      <c r="B321" s="835"/>
      <c r="C321" s="835"/>
      <c r="D321" s="836"/>
      <c r="E321" s="47"/>
      <c r="F321" s="25">
        <v>211390</v>
      </c>
      <c r="G321" s="942" t="s">
        <v>17</v>
      </c>
      <c r="H321" s="942"/>
      <c r="I321" s="51" t="s">
        <v>17</v>
      </c>
      <c r="J321" s="52"/>
      <c r="K321" s="868"/>
      <c r="L321" s="869"/>
      <c r="M321" s="870"/>
      <c r="N321" s="871"/>
      <c r="O321" s="870"/>
      <c r="P321" s="871"/>
    </row>
    <row r="322" spans="1:16" s="2" customFormat="1" hidden="1" x14ac:dyDescent="0.25">
      <c r="A322" s="834" t="s">
        <v>103</v>
      </c>
      <c r="B322" s="835"/>
      <c r="C322" s="835"/>
      <c r="D322" s="836"/>
      <c r="E322" s="47"/>
      <c r="F322" s="25">
        <v>212000</v>
      </c>
      <c r="G322" s="942" t="s">
        <v>17</v>
      </c>
      <c r="H322" s="942"/>
      <c r="I322" s="51" t="s">
        <v>17</v>
      </c>
      <c r="J322" s="52"/>
      <c r="K322" s="868"/>
      <c r="L322" s="869"/>
      <c r="M322" s="868"/>
      <c r="N322" s="869"/>
      <c r="O322" s="868"/>
      <c r="P322" s="869"/>
    </row>
    <row r="323" spans="1:16" s="2" customFormat="1" hidden="1" x14ac:dyDescent="0.25">
      <c r="A323" s="834" t="s">
        <v>104</v>
      </c>
      <c r="B323" s="835"/>
      <c r="C323" s="835"/>
      <c r="D323" s="836"/>
      <c r="E323" s="47"/>
      <c r="F323" s="25">
        <v>212100</v>
      </c>
      <c r="G323" s="942" t="s">
        <v>17</v>
      </c>
      <c r="H323" s="942"/>
      <c r="I323" s="51" t="s">
        <v>17</v>
      </c>
      <c r="J323" s="52"/>
      <c r="K323" s="868"/>
      <c r="L323" s="869"/>
      <c r="M323" s="870"/>
      <c r="N323" s="871"/>
      <c r="O323" s="870"/>
      <c r="P323" s="871"/>
    </row>
    <row r="324" spans="1:16" s="2" customFormat="1" hidden="1" x14ac:dyDescent="0.25">
      <c r="A324" s="834" t="s">
        <v>105</v>
      </c>
      <c r="B324" s="835"/>
      <c r="C324" s="835"/>
      <c r="D324" s="836"/>
      <c r="E324" s="47"/>
      <c r="F324" s="25">
        <v>212200</v>
      </c>
      <c r="G324" s="942" t="s">
        <v>17</v>
      </c>
      <c r="H324" s="942"/>
      <c r="I324" s="51" t="s">
        <v>17</v>
      </c>
      <c r="J324" s="52"/>
      <c r="K324" s="868"/>
      <c r="L324" s="869"/>
      <c r="M324" s="870"/>
      <c r="N324" s="871"/>
      <c r="O324" s="870"/>
      <c r="P324" s="871"/>
    </row>
    <row r="325" spans="1:16" s="2" customFormat="1" hidden="1" x14ac:dyDescent="0.25">
      <c r="A325" s="834" t="s">
        <v>106</v>
      </c>
      <c r="B325" s="835"/>
      <c r="C325" s="835"/>
      <c r="D325" s="836"/>
      <c r="E325" s="47"/>
      <c r="F325" s="25">
        <v>212210</v>
      </c>
      <c r="G325" s="942" t="s">
        <v>17</v>
      </c>
      <c r="H325" s="942"/>
      <c r="I325" s="51" t="s">
        <v>17</v>
      </c>
      <c r="J325" s="52"/>
      <c r="K325" s="868"/>
      <c r="L325" s="869"/>
      <c r="M325" s="870"/>
      <c r="N325" s="871"/>
      <c r="O325" s="870"/>
      <c r="P325" s="871"/>
    </row>
    <row r="326" spans="1:16" s="2" customFormat="1" hidden="1" x14ac:dyDescent="0.25">
      <c r="A326" s="846" t="s">
        <v>107</v>
      </c>
      <c r="B326" s="847"/>
      <c r="C326" s="847"/>
      <c r="D326" s="848"/>
      <c r="E326" s="18"/>
      <c r="F326" s="19">
        <v>220000</v>
      </c>
      <c r="G326" s="943" t="s">
        <v>17</v>
      </c>
      <c r="H326" s="943"/>
      <c r="I326" s="57" t="s">
        <v>17</v>
      </c>
      <c r="J326" s="58">
        <f>SUM(J327:J356)</f>
        <v>0</v>
      </c>
      <c r="K326" s="876">
        <f>SUM(K327:L356)</f>
        <v>0</v>
      </c>
      <c r="L326" s="877"/>
      <c r="M326" s="876">
        <f t="shared" ref="M326" si="76">SUM(M327:N356)</f>
        <v>0</v>
      </c>
      <c r="N326" s="877"/>
      <c r="O326" s="876">
        <f t="shared" ref="O326" si="77">SUM(O327:P356)</f>
        <v>0</v>
      </c>
      <c r="P326" s="877"/>
    </row>
    <row r="327" spans="1:16" s="2" customFormat="1" hidden="1" x14ac:dyDescent="0.25">
      <c r="A327" s="834" t="s">
        <v>108</v>
      </c>
      <c r="B327" s="835"/>
      <c r="C327" s="835"/>
      <c r="D327" s="836"/>
      <c r="E327" s="47"/>
      <c r="F327" s="25">
        <v>222000</v>
      </c>
      <c r="G327" s="942" t="s">
        <v>17</v>
      </c>
      <c r="H327" s="942"/>
      <c r="I327" s="51" t="s">
        <v>17</v>
      </c>
      <c r="J327" s="52"/>
      <c r="K327" s="868"/>
      <c r="L327" s="869"/>
      <c r="M327" s="870"/>
      <c r="N327" s="871"/>
      <c r="O327" s="870"/>
      <c r="P327" s="871"/>
    </row>
    <row r="328" spans="1:16" s="2" customFormat="1" hidden="1" x14ac:dyDescent="0.25">
      <c r="A328" s="834" t="s">
        <v>109</v>
      </c>
      <c r="B328" s="835"/>
      <c r="C328" s="835"/>
      <c r="D328" s="836"/>
      <c r="E328" s="47"/>
      <c r="F328" s="25">
        <v>222100</v>
      </c>
      <c r="G328" s="942" t="s">
        <v>17</v>
      </c>
      <c r="H328" s="942"/>
      <c r="I328" s="51" t="s">
        <v>17</v>
      </c>
      <c r="J328" s="52"/>
      <c r="K328" s="868"/>
      <c r="L328" s="869"/>
      <c r="M328" s="870"/>
      <c r="N328" s="871"/>
      <c r="O328" s="870"/>
      <c r="P328" s="871"/>
    </row>
    <row r="329" spans="1:16" s="2" customFormat="1" hidden="1" x14ac:dyDescent="0.25">
      <c r="A329" s="834" t="s">
        <v>110</v>
      </c>
      <c r="B329" s="835"/>
      <c r="C329" s="835"/>
      <c r="D329" s="836"/>
      <c r="E329" s="47"/>
      <c r="F329" s="25">
        <v>222110</v>
      </c>
      <c r="G329" s="942" t="s">
        <v>17</v>
      </c>
      <c r="H329" s="942"/>
      <c r="I329" s="51" t="s">
        <v>17</v>
      </c>
      <c r="J329" s="52"/>
      <c r="K329" s="868"/>
      <c r="L329" s="869"/>
      <c r="M329" s="870"/>
      <c r="N329" s="871"/>
      <c r="O329" s="870"/>
      <c r="P329" s="871"/>
    </row>
    <row r="330" spans="1:16" s="2" customFormat="1" hidden="1" x14ac:dyDescent="0.25">
      <c r="A330" s="834" t="s">
        <v>111</v>
      </c>
      <c r="B330" s="835"/>
      <c r="C330" s="835"/>
      <c r="D330" s="836"/>
      <c r="E330" s="47"/>
      <c r="F330" s="25">
        <v>222120</v>
      </c>
      <c r="G330" s="942" t="s">
        <v>17</v>
      </c>
      <c r="H330" s="942"/>
      <c r="I330" s="51" t="s">
        <v>17</v>
      </c>
      <c r="J330" s="52"/>
      <c r="K330" s="868"/>
      <c r="L330" s="869"/>
      <c r="M330" s="870"/>
      <c r="N330" s="871"/>
      <c r="O330" s="870"/>
      <c r="P330" s="871"/>
    </row>
    <row r="331" spans="1:16" s="2" customFormat="1" hidden="1" x14ac:dyDescent="0.25">
      <c r="A331" s="834" t="s">
        <v>112</v>
      </c>
      <c r="B331" s="835"/>
      <c r="C331" s="835"/>
      <c r="D331" s="836"/>
      <c r="E331" s="47"/>
      <c r="F331" s="25">
        <v>222130</v>
      </c>
      <c r="G331" s="942" t="s">
        <v>17</v>
      </c>
      <c r="H331" s="942"/>
      <c r="I331" s="51" t="s">
        <v>17</v>
      </c>
      <c r="J331" s="52"/>
      <c r="K331" s="868"/>
      <c r="L331" s="869"/>
      <c r="M331" s="870"/>
      <c r="N331" s="871"/>
      <c r="O331" s="870"/>
      <c r="P331" s="871"/>
    </row>
    <row r="332" spans="1:16" s="2" customFormat="1" hidden="1" x14ac:dyDescent="0.25">
      <c r="A332" s="834" t="s">
        <v>113</v>
      </c>
      <c r="B332" s="835"/>
      <c r="C332" s="835"/>
      <c r="D332" s="836"/>
      <c r="E332" s="47"/>
      <c r="F332" s="25">
        <v>222140</v>
      </c>
      <c r="G332" s="942" t="s">
        <v>17</v>
      </c>
      <c r="H332" s="942"/>
      <c r="I332" s="51" t="s">
        <v>17</v>
      </c>
      <c r="J332" s="52"/>
      <c r="K332" s="868"/>
      <c r="L332" s="869"/>
      <c r="M332" s="870"/>
      <c r="N332" s="871"/>
      <c r="O332" s="870"/>
      <c r="P332" s="871"/>
    </row>
    <row r="333" spans="1:16" s="2" customFormat="1" hidden="1" x14ac:dyDescent="0.25">
      <c r="A333" s="834" t="s">
        <v>114</v>
      </c>
      <c r="B333" s="835"/>
      <c r="C333" s="835"/>
      <c r="D333" s="836"/>
      <c r="E333" s="47"/>
      <c r="F333" s="25">
        <v>222190</v>
      </c>
      <c r="G333" s="942" t="s">
        <v>17</v>
      </c>
      <c r="H333" s="942"/>
      <c r="I333" s="51" t="s">
        <v>17</v>
      </c>
      <c r="J333" s="52"/>
      <c r="K333" s="868"/>
      <c r="L333" s="869"/>
      <c r="M333" s="870"/>
      <c r="N333" s="871"/>
      <c r="O333" s="870"/>
      <c r="P333" s="871"/>
    </row>
    <row r="334" spans="1:16" s="2" customFormat="1" hidden="1" x14ac:dyDescent="0.25">
      <c r="A334" s="834" t="s">
        <v>115</v>
      </c>
      <c r="B334" s="835"/>
      <c r="C334" s="835"/>
      <c r="D334" s="836"/>
      <c r="E334" s="47"/>
      <c r="F334" s="25">
        <v>222200</v>
      </c>
      <c r="G334" s="942" t="s">
        <v>17</v>
      </c>
      <c r="H334" s="942"/>
      <c r="I334" s="51" t="s">
        <v>17</v>
      </c>
      <c r="J334" s="52"/>
      <c r="K334" s="868"/>
      <c r="L334" s="869"/>
      <c r="M334" s="870"/>
      <c r="N334" s="871"/>
      <c r="O334" s="870"/>
      <c r="P334" s="871"/>
    </row>
    <row r="335" spans="1:16" s="2" customFormat="1" hidden="1" x14ac:dyDescent="0.25">
      <c r="A335" s="834" t="s">
        <v>116</v>
      </c>
      <c r="B335" s="835"/>
      <c r="C335" s="835"/>
      <c r="D335" s="836"/>
      <c r="E335" s="47"/>
      <c r="F335" s="25">
        <v>222210</v>
      </c>
      <c r="G335" s="942" t="s">
        <v>17</v>
      </c>
      <c r="H335" s="942"/>
      <c r="I335" s="51" t="s">
        <v>17</v>
      </c>
      <c r="J335" s="52"/>
      <c r="K335" s="868"/>
      <c r="L335" s="869"/>
      <c r="M335" s="870"/>
      <c r="N335" s="871"/>
      <c r="O335" s="870"/>
      <c r="P335" s="871"/>
    </row>
    <row r="336" spans="1:16" s="2" customFormat="1" hidden="1" x14ac:dyDescent="0.25">
      <c r="A336" s="834" t="s">
        <v>117</v>
      </c>
      <c r="B336" s="835"/>
      <c r="C336" s="835"/>
      <c r="D336" s="836"/>
      <c r="E336" s="47"/>
      <c r="F336" s="25">
        <v>222220</v>
      </c>
      <c r="G336" s="942" t="s">
        <v>17</v>
      </c>
      <c r="H336" s="942"/>
      <c r="I336" s="51" t="s">
        <v>17</v>
      </c>
      <c r="J336" s="52"/>
      <c r="K336" s="868"/>
      <c r="L336" s="869"/>
      <c r="M336" s="870"/>
      <c r="N336" s="871"/>
      <c r="O336" s="870"/>
      <c r="P336" s="871"/>
    </row>
    <row r="337" spans="1:16" s="2" customFormat="1" hidden="1" x14ac:dyDescent="0.25">
      <c r="A337" s="834" t="s">
        <v>118</v>
      </c>
      <c r="B337" s="835"/>
      <c r="C337" s="835"/>
      <c r="D337" s="836"/>
      <c r="E337" s="47"/>
      <c r="F337" s="25">
        <v>222300</v>
      </c>
      <c r="G337" s="942" t="s">
        <v>17</v>
      </c>
      <c r="H337" s="942"/>
      <c r="I337" s="51" t="s">
        <v>17</v>
      </c>
      <c r="J337" s="52"/>
      <c r="K337" s="868"/>
      <c r="L337" s="869"/>
      <c r="M337" s="870"/>
      <c r="N337" s="871"/>
      <c r="O337" s="870"/>
      <c r="P337" s="871"/>
    </row>
    <row r="338" spans="1:16" s="2" customFormat="1" hidden="1" x14ac:dyDescent="0.25">
      <c r="A338" s="834" t="s">
        <v>119</v>
      </c>
      <c r="B338" s="835"/>
      <c r="C338" s="835"/>
      <c r="D338" s="836"/>
      <c r="E338" s="47"/>
      <c r="F338" s="25">
        <v>222400</v>
      </c>
      <c r="G338" s="942" t="s">
        <v>17</v>
      </c>
      <c r="H338" s="942"/>
      <c r="I338" s="51" t="s">
        <v>17</v>
      </c>
      <c r="J338" s="52"/>
      <c r="K338" s="868"/>
      <c r="L338" s="869"/>
      <c r="M338" s="870"/>
      <c r="N338" s="871"/>
      <c r="O338" s="870"/>
      <c r="P338" s="871"/>
    </row>
    <row r="339" spans="1:16" s="2" customFormat="1" hidden="1" x14ac:dyDescent="0.25">
      <c r="A339" s="834" t="s">
        <v>120</v>
      </c>
      <c r="B339" s="835"/>
      <c r="C339" s="835"/>
      <c r="D339" s="836"/>
      <c r="E339" s="47"/>
      <c r="F339" s="25">
        <v>222500</v>
      </c>
      <c r="G339" s="942" t="s">
        <v>17</v>
      </c>
      <c r="H339" s="942"/>
      <c r="I339" s="51" t="s">
        <v>17</v>
      </c>
      <c r="J339" s="52"/>
      <c r="K339" s="868"/>
      <c r="L339" s="869"/>
      <c r="M339" s="870"/>
      <c r="N339" s="871"/>
      <c r="O339" s="870"/>
      <c r="P339" s="871"/>
    </row>
    <row r="340" spans="1:16" s="2" customFormat="1" hidden="1" x14ac:dyDescent="0.25">
      <c r="A340" s="834" t="s">
        <v>121</v>
      </c>
      <c r="B340" s="835"/>
      <c r="C340" s="835"/>
      <c r="D340" s="836"/>
      <c r="E340" s="47"/>
      <c r="F340" s="25">
        <v>222600</v>
      </c>
      <c r="G340" s="942" t="s">
        <v>17</v>
      </c>
      <c r="H340" s="942"/>
      <c r="I340" s="51" t="s">
        <v>17</v>
      </c>
      <c r="J340" s="52"/>
      <c r="K340" s="868"/>
      <c r="L340" s="869"/>
      <c r="M340" s="870"/>
      <c r="N340" s="871"/>
      <c r="O340" s="870"/>
      <c r="P340" s="871"/>
    </row>
    <row r="341" spans="1:16" s="2" customFormat="1" hidden="1" x14ac:dyDescent="0.25">
      <c r="A341" s="834" t="s">
        <v>122</v>
      </c>
      <c r="B341" s="835"/>
      <c r="C341" s="835"/>
      <c r="D341" s="836"/>
      <c r="E341" s="47"/>
      <c r="F341" s="25">
        <v>222700</v>
      </c>
      <c r="G341" s="942" t="s">
        <v>17</v>
      </c>
      <c r="H341" s="942"/>
      <c r="I341" s="51" t="s">
        <v>17</v>
      </c>
      <c r="J341" s="52"/>
      <c r="K341" s="868"/>
      <c r="L341" s="869"/>
      <c r="M341" s="870"/>
      <c r="N341" s="871"/>
      <c r="O341" s="870"/>
      <c r="P341" s="871"/>
    </row>
    <row r="342" spans="1:16" s="2" customFormat="1" hidden="1" x14ac:dyDescent="0.25">
      <c r="A342" s="834" t="s">
        <v>123</v>
      </c>
      <c r="B342" s="835"/>
      <c r="C342" s="835"/>
      <c r="D342" s="836"/>
      <c r="E342" s="47"/>
      <c r="F342" s="25">
        <v>222710</v>
      </c>
      <c r="G342" s="942" t="s">
        <v>17</v>
      </c>
      <c r="H342" s="942"/>
      <c r="I342" s="51" t="s">
        <v>17</v>
      </c>
      <c r="J342" s="52"/>
      <c r="K342" s="868"/>
      <c r="L342" s="869"/>
      <c r="M342" s="870"/>
      <c r="N342" s="871"/>
      <c r="O342" s="870"/>
      <c r="P342" s="871"/>
    </row>
    <row r="343" spans="1:16" s="2" customFormat="1" hidden="1" x14ac:dyDescent="0.25">
      <c r="A343" s="834" t="s">
        <v>124</v>
      </c>
      <c r="B343" s="835"/>
      <c r="C343" s="835"/>
      <c r="D343" s="836"/>
      <c r="E343" s="47"/>
      <c r="F343" s="25">
        <v>222720</v>
      </c>
      <c r="G343" s="942" t="s">
        <v>17</v>
      </c>
      <c r="H343" s="942"/>
      <c r="I343" s="51" t="s">
        <v>17</v>
      </c>
      <c r="J343" s="52"/>
      <c r="K343" s="868"/>
      <c r="L343" s="869"/>
      <c r="M343" s="870"/>
      <c r="N343" s="871"/>
      <c r="O343" s="870"/>
      <c r="P343" s="871"/>
    </row>
    <row r="344" spans="1:16" s="2" customFormat="1" hidden="1" x14ac:dyDescent="0.25">
      <c r="A344" s="834" t="s">
        <v>125</v>
      </c>
      <c r="B344" s="835"/>
      <c r="C344" s="835"/>
      <c r="D344" s="836"/>
      <c r="E344" s="47"/>
      <c r="F344" s="25">
        <v>222800</v>
      </c>
      <c r="G344" s="942" t="s">
        <v>17</v>
      </c>
      <c r="H344" s="942"/>
      <c r="I344" s="51" t="s">
        <v>17</v>
      </c>
      <c r="J344" s="52"/>
      <c r="K344" s="868"/>
      <c r="L344" s="869"/>
      <c r="M344" s="870"/>
      <c r="N344" s="871"/>
      <c r="O344" s="870"/>
      <c r="P344" s="871"/>
    </row>
    <row r="345" spans="1:16" s="2" customFormat="1" hidden="1" x14ac:dyDescent="0.25">
      <c r="A345" s="834" t="s">
        <v>125</v>
      </c>
      <c r="B345" s="835"/>
      <c r="C345" s="835"/>
      <c r="D345" s="836"/>
      <c r="E345" s="47"/>
      <c r="F345" s="25">
        <v>222810</v>
      </c>
      <c r="G345" s="942" t="s">
        <v>17</v>
      </c>
      <c r="H345" s="942"/>
      <c r="I345" s="51" t="s">
        <v>17</v>
      </c>
      <c r="J345" s="52"/>
      <c r="K345" s="868"/>
      <c r="L345" s="869"/>
      <c r="M345" s="870"/>
      <c r="N345" s="871"/>
      <c r="O345" s="870"/>
      <c r="P345" s="871"/>
    </row>
    <row r="346" spans="1:16" s="2" customFormat="1" hidden="1" x14ac:dyDescent="0.25">
      <c r="A346" s="834" t="s">
        <v>126</v>
      </c>
      <c r="B346" s="835"/>
      <c r="C346" s="835"/>
      <c r="D346" s="836"/>
      <c r="E346" s="47"/>
      <c r="F346" s="25">
        <v>222820</v>
      </c>
      <c r="G346" s="942" t="s">
        <v>17</v>
      </c>
      <c r="H346" s="942"/>
      <c r="I346" s="51" t="s">
        <v>17</v>
      </c>
      <c r="J346" s="52"/>
      <c r="K346" s="868"/>
      <c r="L346" s="869"/>
      <c r="M346" s="870"/>
      <c r="N346" s="871"/>
      <c r="O346" s="870"/>
      <c r="P346" s="871"/>
    </row>
    <row r="347" spans="1:16" s="2" customFormat="1" hidden="1" x14ac:dyDescent="0.25">
      <c r="A347" s="834" t="s">
        <v>127</v>
      </c>
      <c r="B347" s="835"/>
      <c r="C347" s="835"/>
      <c r="D347" s="836"/>
      <c r="E347" s="47"/>
      <c r="F347" s="25">
        <v>222900</v>
      </c>
      <c r="G347" s="942" t="s">
        <v>17</v>
      </c>
      <c r="H347" s="942"/>
      <c r="I347" s="51" t="s">
        <v>17</v>
      </c>
      <c r="J347" s="52"/>
      <c r="K347" s="868"/>
      <c r="L347" s="869"/>
      <c r="M347" s="870"/>
      <c r="N347" s="871"/>
      <c r="O347" s="870"/>
      <c r="P347" s="871"/>
    </row>
    <row r="348" spans="1:16" s="2" customFormat="1" hidden="1" x14ac:dyDescent="0.25">
      <c r="A348" s="834" t="s">
        <v>128</v>
      </c>
      <c r="B348" s="835"/>
      <c r="C348" s="835"/>
      <c r="D348" s="836"/>
      <c r="E348" s="47"/>
      <c r="F348" s="25">
        <v>222910</v>
      </c>
      <c r="G348" s="942" t="s">
        <v>17</v>
      </c>
      <c r="H348" s="942"/>
      <c r="I348" s="51" t="s">
        <v>17</v>
      </c>
      <c r="J348" s="52"/>
      <c r="K348" s="868"/>
      <c r="L348" s="869"/>
      <c r="M348" s="870"/>
      <c r="N348" s="871"/>
      <c r="O348" s="870"/>
      <c r="P348" s="871"/>
    </row>
    <row r="349" spans="1:16" s="2" customFormat="1" hidden="1" x14ac:dyDescent="0.25">
      <c r="A349" s="834" t="s">
        <v>129</v>
      </c>
      <c r="B349" s="835"/>
      <c r="C349" s="835"/>
      <c r="D349" s="836"/>
      <c r="E349" s="47"/>
      <c r="F349" s="25">
        <v>222920</v>
      </c>
      <c r="G349" s="942" t="s">
        <v>17</v>
      </c>
      <c r="H349" s="942"/>
      <c r="I349" s="51" t="s">
        <v>17</v>
      </c>
      <c r="J349" s="52"/>
      <c r="K349" s="868"/>
      <c r="L349" s="869"/>
      <c r="M349" s="870"/>
      <c r="N349" s="871"/>
      <c r="O349" s="870"/>
      <c r="P349" s="871"/>
    </row>
    <row r="350" spans="1:16" s="2" customFormat="1" hidden="1" x14ac:dyDescent="0.25">
      <c r="A350" s="834" t="s">
        <v>130</v>
      </c>
      <c r="B350" s="835"/>
      <c r="C350" s="835"/>
      <c r="D350" s="836"/>
      <c r="E350" s="47"/>
      <c r="F350" s="25">
        <v>222930</v>
      </c>
      <c r="G350" s="942" t="s">
        <v>17</v>
      </c>
      <c r="H350" s="942"/>
      <c r="I350" s="51" t="s">
        <v>17</v>
      </c>
      <c r="J350" s="52"/>
      <c r="K350" s="868"/>
      <c r="L350" s="869"/>
      <c r="M350" s="870"/>
      <c r="N350" s="871"/>
      <c r="O350" s="870"/>
      <c r="P350" s="871"/>
    </row>
    <row r="351" spans="1:16" s="2" customFormat="1" hidden="1" x14ac:dyDescent="0.25">
      <c r="A351" s="834" t="s">
        <v>131</v>
      </c>
      <c r="B351" s="835"/>
      <c r="C351" s="835"/>
      <c r="D351" s="836"/>
      <c r="E351" s="47"/>
      <c r="F351" s="25">
        <v>222940</v>
      </c>
      <c r="G351" s="942" t="s">
        <v>17</v>
      </c>
      <c r="H351" s="942"/>
      <c r="I351" s="51" t="s">
        <v>17</v>
      </c>
      <c r="J351" s="52"/>
      <c r="K351" s="868"/>
      <c r="L351" s="869"/>
      <c r="M351" s="870"/>
      <c r="N351" s="871"/>
      <c r="O351" s="870"/>
      <c r="P351" s="871"/>
    </row>
    <row r="352" spans="1:16" s="2" customFormat="1" hidden="1" x14ac:dyDescent="0.25">
      <c r="A352" s="834" t="s">
        <v>132</v>
      </c>
      <c r="B352" s="835"/>
      <c r="C352" s="835"/>
      <c r="D352" s="836"/>
      <c r="E352" s="47" t="s">
        <v>219</v>
      </c>
      <c r="F352" s="25">
        <v>222950</v>
      </c>
      <c r="G352" s="942" t="s">
        <v>17</v>
      </c>
      <c r="H352" s="942"/>
      <c r="I352" s="51" t="s">
        <v>17</v>
      </c>
      <c r="J352" s="52"/>
      <c r="K352" s="868"/>
      <c r="L352" s="869"/>
      <c r="M352" s="870"/>
      <c r="N352" s="871"/>
      <c r="O352" s="870"/>
      <c r="P352" s="871"/>
    </row>
    <row r="353" spans="1:16" s="2" customFormat="1" hidden="1" x14ac:dyDescent="0.25">
      <c r="A353" s="834" t="s">
        <v>133</v>
      </c>
      <c r="B353" s="835"/>
      <c r="C353" s="835"/>
      <c r="D353" s="836"/>
      <c r="E353" s="47" t="s">
        <v>219</v>
      </c>
      <c r="F353" s="25">
        <v>222960</v>
      </c>
      <c r="G353" s="942" t="s">
        <v>17</v>
      </c>
      <c r="H353" s="942"/>
      <c r="I353" s="51" t="s">
        <v>17</v>
      </c>
      <c r="J353" s="52"/>
      <c r="K353" s="868"/>
      <c r="L353" s="869"/>
      <c r="M353" s="870"/>
      <c r="N353" s="871"/>
      <c r="O353" s="870"/>
      <c r="P353" s="871"/>
    </row>
    <row r="354" spans="1:16" s="2" customFormat="1" hidden="1" x14ac:dyDescent="0.25">
      <c r="A354" s="834" t="s">
        <v>134</v>
      </c>
      <c r="B354" s="835"/>
      <c r="C354" s="835"/>
      <c r="D354" s="836"/>
      <c r="E354" s="47" t="s">
        <v>219</v>
      </c>
      <c r="F354" s="25">
        <v>222970</v>
      </c>
      <c r="G354" s="942" t="s">
        <v>17</v>
      </c>
      <c r="H354" s="942"/>
      <c r="I354" s="51" t="s">
        <v>17</v>
      </c>
      <c r="J354" s="52"/>
      <c r="K354" s="868"/>
      <c r="L354" s="869"/>
      <c r="M354" s="870"/>
      <c r="N354" s="871"/>
      <c r="O354" s="870"/>
      <c r="P354" s="871"/>
    </row>
    <row r="355" spans="1:16" s="2" customFormat="1" hidden="1" x14ac:dyDescent="0.25">
      <c r="A355" s="834" t="s">
        <v>135</v>
      </c>
      <c r="B355" s="835"/>
      <c r="C355" s="835"/>
      <c r="D355" s="836"/>
      <c r="E355" s="47" t="s">
        <v>219</v>
      </c>
      <c r="F355" s="25">
        <v>222980</v>
      </c>
      <c r="G355" s="942" t="s">
        <v>17</v>
      </c>
      <c r="H355" s="942"/>
      <c r="I355" s="51" t="s">
        <v>17</v>
      </c>
      <c r="J355" s="52"/>
      <c r="K355" s="868"/>
      <c r="L355" s="869"/>
      <c r="M355" s="870"/>
      <c r="N355" s="871"/>
      <c r="O355" s="870"/>
      <c r="P355" s="871"/>
    </row>
    <row r="356" spans="1:16" s="2" customFormat="1" hidden="1" x14ac:dyDescent="0.25">
      <c r="A356" s="834" t="s">
        <v>136</v>
      </c>
      <c r="B356" s="835"/>
      <c r="C356" s="835"/>
      <c r="D356" s="836"/>
      <c r="E356" s="47"/>
      <c r="F356" s="25">
        <v>222990</v>
      </c>
      <c r="G356" s="942" t="s">
        <v>17</v>
      </c>
      <c r="H356" s="942"/>
      <c r="I356" s="51" t="s">
        <v>17</v>
      </c>
      <c r="J356" s="52"/>
      <c r="K356" s="868"/>
      <c r="L356" s="869"/>
      <c r="M356" s="870"/>
      <c r="N356" s="871"/>
      <c r="O356" s="870"/>
      <c r="P356" s="871"/>
    </row>
    <row r="357" spans="1:16" s="2" customFormat="1" hidden="1" x14ac:dyDescent="0.25">
      <c r="A357" s="846" t="s">
        <v>137</v>
      </c>
      <c r="B357" s="847"/>
      <c r="C357" s="847"/>
      <c r="D357" s="848"/>
      <c r="E357" s="18"/>
      <c r="F357" s="19">
        <v>270000</v>
      </c>
      <c r="G357" s="943" t="s">
        <v>17</v>
      </c>
      <c r="H357" s="943"/>
      <c r="I357" s="57" t="s">
        <v>17</v>
      </c>
      <c r="J357" s="58">
        <f>SUM(J358:J359)</f>
        <v>0</v>
      </c>
      <c r="K357" s="876">
        <f>SUM(K358:L359)</f>
        <v>0</v>
      </c>
      <c r="L357" s="877"/>
      <c r="M357" s="876">
        <f t="shared" ref="M357" si="78">SUM(M358:N359)</f>
        <v>0</v>
      </c>
      <c r="N357" s="877"/>
      <c r="O357" s="876">
        <f t="shared" ref="O357" si="79">SUM(O358:P359)</f>
        <v>0</v>
      </c>
      <c r="P357" s="877"/>
    </row>
    <row r="358" spans="1:16" s="2" customFormat="1" hidden="1" x14ac:dyDescent="0.25">
      <c r="A358" s="834" t="s">
        <v>138</v>
      </c>
      <c r="B358" s="835"/>
      <c r="C358" s="835"/>
      <c r="D358" s="836"/>
      <c r="E358" s="47"/>
      <c r="F358" s="25">
        <v>271000</v>
      </c>
      <c r="G358" s="942" t="s">
        <v>17</v>
      </c>
      <c r="H358" s="942"/>
      <c r="I358" s="51" t="s">
        <v>17</v>
      </c>
      <c r="J358" s="52"/>
      <c r="K358" s="868"/>
      <c r="L358" s="869"/>
      <c r="M358" s="870"/>
      <c r="N358" s="871"/>
      <c r="O358" s="870"/>
      <c r="P358" s="871"/>
    </row>
    <row r="359" spans="1:16" s="2" customFormat="1" hidden="1" x14ac:dyDescent="0.25">
      <c r="A359" s="834" t="s">
        <v>139</v>
      </c>
      <c r="B359" s="835"/>
      <c r="C359" s="835"/>
      <c r="D359" s="836"/>
      <c r="E359" s="47"/>
      <c r="F359" s="43">
        <v>273500</v>
      </c>
      <c r="G359" s="942" t="s">
        <v>17</v>
      </c>
      <c r="H359" s="942"/>
      <c r="I359" s="51" t="s">
        <v>17</v>
      </c>
      <c r="J359" s="64"/>
      <c r="K359" s="868"/>
      <c r="L359" s="869"/>
      <c r="M359" s="870"/>
      <c r="N359" s="871"/>
      <c r="O359" s="870"/>
      <c r="P359" s="871"/>
    </row>
    <row r="360" spans="1:16" s="2" customFormat="1" hidden="1" x14ac:dyDescent="0.25">
      <c r="A360" s="846" t="s">
        <v>140</v>
      </c>
      <c r="B360" s="847"/>
      <c r="C360" s="847"/>
      <c r="D360" s="848"/>
      <c r="E360" s="18"/>
      <c r="F360" s="45">
        <v>280000</v>
      </c>
      <c r="G360" s="943" t="s">
        <v>17</v>
      </c>
      <c r="H360" s="943"/>
      <c r="I360" s="57" t="s">
        <v>17</v>
      </c>
      <c r="J360" s="65"/>
      <c r="K360" s="876"/>
      <c r="L360" s="877"/>
      <c r="M360" s="876"/>
      <c r="N360" s="877"/>
      <c r="O360" s="876"/>
      <c r="P360" s="877"/>
    </row>
    <row r="361" spans="1:16" s="2" customFormat="1" hidden="1" x14ac:dyDescent="0.25">
      <c r="A361" s="834" t="s">
        <v>141</v>
      </c>
      <c r="B361" s="835"/>
      <c r="C361" s="835"/>
      <c r="D361" s="836"/>
      <c r="E361" s="47"/>
      <c r="F361" s="25">
        <v>281000</v>
      </c>
      <c r="G361" s="942" t="s">
        <v>17</v>
      </c>
      <c r="H361" s="942"/>
      <c r="I361" s="51" t="s">
        <v>17</v>
      </c>
      <c r="J361" s="52"/>
      <c r="K361" s="868"/>
      <c r="L361" s="869"/>
      <c r="M361" s="870"/>
      <c r="N361" s="871"/>
      <c r="O361" s="870"/>
      <c r="P361" s="871"/>
    </row>
    <row r="362" spans="1:16" s="2" customFormat="1" hidden="1" x14ac:dyDescent="0.25">
      <c r="A362" s="834" t="s">
        <v>142</v>
      </c>
      <c r="B362" s="835"/>
      <c r="C362" s="835"/>
      <c r="D362" s="836"/>
      <c r="E362" s="47"/>
      <c r="F362" s="25">
        <v>281200</v>
      </c>
      <c r="G362" s="942" t="s">
        <v>17</v>
      </c>
      <c r="H362" s="942"/>
      <c r="I362" s="51" t="s">
        <v>17</v>
      </c>
      <c r="J362" s="52"/>
      <c r="K362" s="868"/>
      <c r="L362" s="869"/>
      <c r="M362" s="870"/>
      <c r="N362" s="871"/>
      <c r="O362" s="870"/>
      <c r="P362" s="871"/>
    </row>
    <row r="363" spans="1:16" s="2" customFormat="1" hidden="1" x14ac:dyDescent="0.25">
      <c r="A363" s="834" t="s">
        <v>143</v>
      </c>
      <c r="B363" s="835"/>
      <c r="C363" s="835"/>
      <c r="D363" s="836"/>
      <c r="E363" s="47"/>
      <c r="F363" s="25">
        <v>281210</v>
      </c>
      <c r="G363" s="942" t="s">
        <v>17</v>
      </c>
      <c r="H363" s="942"/>
      <c r="I363" s="51" t="s">
        <v>17</v>
      </c>
      <c r="J363" s="52"/>
      <c r="K363" s="868"/>
      <c r="L363" s="869"/>
      <c r="M363" s="870"/>
      <c r="N363" s="871"/>
      <c r="O363" s="870"/>
      <c r="P363" s="871"/>
    </row>
    <row r="364" spans="1:16" s="2" customFormat="1" hidden="1" x14ac:dyDescent="0.25">
      <c r="A364" s="834" t="s">
        <v>144</v>
      </c>
      <c r="B364" s="835"/>
      <c r="C364" s="835"/>
      <c r="D364" s="836"/>
      <c r="E364" s="47"/>
      <c r="F364" s="25">
        <v>281211</v>
      </c>
      <c r="G364" s="942" t="s">
        <v>17</v>
      </c>
      <c r="H364" s="942"/>
      <c r="I364" s="51" t="s">
        <v>17</v>
      </c>
      <c r="J364" s="52"/>
      <c r="K364" s="868"/>
      <c r="L364" s="869"/>
      <c r="M364" s="870"/>
      <c r="N364" s="871"/>
      <c r="O364" s="870"/>
      <c r="P364" s="871"/>
    </row>
    <row r="365" spans="1:16" s="2" customFormat="1" hidden="1" x14ac:dyDescent="0.25">
      <c r="A365" s="834" t="s">
        <v>145</v>
      </c>
      <c r="B365" s="835"/>
      <c r="C365" s="835"/>
      <c r="D365" s="836"/>
      <c r="E365" s="47"/>
      <c r="F365" s="25">
        <v>281212</v>
      </c>
      <c r="G365" s="942" t="s">
        <v>17</v>
      </c>
      <c r="H365" s="942"/>
      <c r="I365" s="51" t="s">
        <v>17</v>
      </c>
      <c r="J365" s="52"/>
      <c r="K365" s="868"/>
      <c r="L365" s="869"/>
      <c r="M365" s="870"/>
      <c r="N365" s="871"/>
      <c r="O365" s="870"/>
      <c r="P365" s="871"/>
    </row>
    <row r="366" spans="1:16" s="2" customFormat="1" hidden="1" x14ac:dyDescent="0.25">
      <c r="A366" s="834" t="s">
        <v>146</v>
      </c>
      <c r="B366" s="835"/>
      <c r="C366" s="835"/>
      <c r="D366" s="836"/>
      <c r="E366" s="47"/>
      <c r="F366" s="25">
        <v>281220</v>
      </c>
      <c r="G366" s="942" t="s">
        <v>17</v>
      </c>
      <c r="H366" s="942"/>
      <c r="I366" s="51" t="s">
        <v>17</v>
      </c>
      <c r="J366" s="52"/>
      <c r="K366" s="868"/>
      <c r="L366" s="869"/>
      <c r="M366" s="870"/>
      <c r="N366" s="871"/>
      <c r="O366" s="870"/>
      <c r="P366" s="871"/>
    </row>
    <row r="367" spans="1:16" s="2" customFormat="1" hidden="1" x14ac:dyDescent="0.25">
      <c r="A367" s="834" t="s">
        <v>147</v>
      </c>
      <c r="B367" s="835"/>
      <c r="C367" s="835"/>
      <c r="D367" s="836"/>
      <c r="E367" s="47"/>
      <c r="F367" s="25">
        <v>281221</v>
      </c>
      <c r="G367" s="942" t="s">
        <v>17</v>
      </c>
      <c r="H367" s="942"/>
      <c r="I367" s="51" t="s">
        <v>17</v>
      </c>
      <c r="J367" s="52"/>
      <c r="K367" s="868"/>
      <c r="L367" s="869"/>
      <c r="M367" s="870"/>
      <c r="N367" s="871"/>
      <c r="O367" s="870"/>
      <c r="P367" s="871"/>
    </row>
    <row r="368" spans="1:16" s="2" customFormat="1" hidden="1" x14ac:dyDescent="0.25">
      <c r="A368" s="834" t="s">
        <v>148</v>
      </c>
      <c r="B368" s="835"/>
      <c r="C368" s="835"/>
      <c r="D368" s="836"/>
      <c r="E368" s="47"/>
      <c r="F368" s="25">
        <v>281222</v>
      </c>
      <c r="G368" s="942" t="s">
        <v>17</v>
      </c>
      <c r="H368" s="942"/>
      <c r="I368" s="51" t="s">
        <v>17</v>
      </c>
      <c r="J368" s="52"/>
      <c r="K368" s="868"/>
      <c r="L368" s="869"/>
      <c r="M368" s="870"/>
      <c r="N368" s="871"/>
      <c r="O368" s="870"/>
      <c r="P368" s="871"/>
    </row>
    <row r="369" spans="1:16" s="2" customFormat="1" hidden="1" x14ac:dyDescent="0.25">
      <c r="A369" s="834" t="s">
        <v>149</v>
      </c>
      <c r="B369" s="835"/>
      <c r="C369" s="835"/>
      <c r="D369" s="836"/>
      <c r="E369" s="47"/>
      <c r="F369" s="25">
        <v>281230</v>
      </c>
      <c r="G369" s="942" t="s">
        <v>17</v>
      </c>
      <c r="H369" s="942"/>
      <c r="I369" s="51" t="s">
        <v>17</v>
      </c>
      <c r="J369" s="52"/>
      <c r="K369" s="868"/>
      <c r="L369" s="869"/>
      <c r="M369" s="870"/>
      <c r="N369" s="871"/>
      <c r="O369" s="870"/>
      <c r="P369" s="871"/>
    </row>
    <row r="370" spans="1:16" s="2" customFormat="1" hidden="1" x14ac:dyDescent="0.25">
      <c r="A370" s="834" t="s">
        <v>150</v>
      </c>
      <c r="B370" s="835"/>
      <c r="C370" s="835"/>
      <c r="D370" s="836"/>
      <c r="E370" s="47"/>
      <c r="F370" s="25">
        <v>281800</v>
      </c>
      <c r="G370" s="942" t="s">
        <v>17</v>
      </c>
      <c r="H370" s="942"/>
      <c r="I370" s="51" t="s">
        <v>17</v>
      </c>
      <c r="J370" s="52"/>
      <c r="K370" s="868"/>
      <c r="L370" s="869"/>
      <c r="M370" s="870"/>
      <c r="N370" s="871"/>
      <c r="O370" s="870"/>
      <c r="P370" s="871"/>
    </row>
    <row r="371" spans="1:16" s="2" customFormat="1" hidden="1" x14ac:dyDescent="0.25">
      <c r="A371" s="834" t="s">
        <v>151</v>
      </c>
      <c r="B371" s="835"/>
      <c r="C371" s="835"/>
      <c r="D371" s="836"/>
      <c r="E371" s="47"/>
      <c r="F371" s="25">
        <v>281900</v>
      </c>
      <c r="G371" s="942" t="s">
        <v>17</v>
      </c>
      <c r="H371" s="942"/>
      <c r="I371" s="51" t="s">
        <v>17</v>
      </c>
      <c r="J371" s="52"/>
      <c r="K371" s="868"/>
      <c r="L371" s="869"/>
      <c r="M371" s="870"/>
      <c r="N371" s="871"/>
      <c r="O371" s="870"/>
      <c r="P371" s="871"/>
    </row>
    <row r="372" spans="1:16" s="2" customFormat="1" hidden="1" x14ac:dyDescent="0.25">
      <c r="A372" s="834" t="s">
        <v>152</v>
      </c>
      <c r="B372" s="835"/>
      <c r="C372" s="835"/>
      <c r="D372" s="836"/>
      <c r="E372" s="47"/>
      <c r="F372" s="25">
        <v>282000</v>
      </c>
      <c r="G372" s="942" t="s">
        <v>17</v>
      </c>
      <c r="H372" s="942"/>
      <c r="I372" s="51" t="s">
        <v>17</v>
      </c>
      <c r="J372" s="52"/>
      <c r="K372" s="868"/>
      <c r="L372" s="869"/>
      <c r="M372" s="870"/>
      <c r="N372" s="871"/>
      <c r="O372" s="870"/>
      <c r="P372" s="871"/>
    </row>
    <row r="373" spans="1:16" s="2" customFormat="1" hidden="1" x14ac:dyDescent="0.25">
      <c r="A373" s="834" t="s">
        <v>153</v>
      </c>
      <c r="B373" s="835"/>
      <c r="C373" s="835"/>
      <c r="D373" s="836"/>
      <c r="E373" s="47"/>
      <c r="F373" s="25">
        <v>282100</v>
      </c>
      <c r="G373" s="942" t="s">
        <v>17</v>
      </c>
      <c r="H373" s="942"/>
      <c r="I373" s="51" t="s">
        <v>17</v>
      </c>
      <c r="J373" s="52"/>
      <c r="K373" s="868"/>
      <c r="L373" s="869"/>
      <c r="M373" s="870"/>
      <c r="N373" s="871"/>
      <c r="O373" s="870"/>
      <c r="P373" s="871"/>
    </row>
    <row r="374" spans="1:16" s="2" customFormat="1" hidden="1" x14ac:dyDescent="0.25">
      <c r="A374" s="846" t="s">
        <v>154</v>
      </c>
      <c r="B374" s="847"/>
      <c r="C374" s="847"/>
      <c r="D374" s="848"/>
      <c r="E374" s="18"/>
      <c r="F374" s="19">
        <v>290000</v>
      </c>
      <c r="G374" s="943" t="s">
        <v>17</v>
      </c>
      <c r="H374" s="943"/>
      <c r="I374" s="57" t="s">
        <v>17</v>
      </c>
      <c r="J374" s="58"/>
      <c r="K374" s="876"/>
      <c r="L374" s="877"/>
      <c r="M374" s="874"/>
      <c r="N374" s="875"/>
      <c r="O374" s="874"/>
      <c r="P374" s="875"/>
    </row>
    <row r="375" spans="1:16" s="2" customFormat="1" hidden="1" x14ac:dyDescent="0.25">
      <c r="A375" s="834" t="s">
        <v>155</v>
      </c>
      <c r="B375" s="835"/>
      <c r="C375" s="835"/>
      <c r="D375" s="836"/>
      <c r="E375" s="47"/>
      <c r="F375" s="25">
        <v>292220</v>
      </c>
      <c r="G375" s="942" t="s">
        <v>17</v>
      </c>
      <c r="H375" s="942"/>
      <c r="I375" s="51" t="s">
        <v>17</v>
      </c>
      <c r="J375" s="52"/>
      <c r="K375" s="868"/>
      <c r="L375" s="869"/>
      <c r="M375" s="870"/>
      <c r="N375" s="871"/>
      <c r="O375" s="870"/>
      <c r="P375" s="871"/>
    </row>
    <row r="376" spans="1:16" s="2" customFormat="1" hidden="1" x14ac:dyDescent="0.25">
      <c r="A376" s="834" t="s">
        <v>156</v>
      </c>
      <c r="B376" s="835"/>
      <c r="C376" s="835"/>
      <c r="D376" s="836"/>
      <c r="E376" s="47"/>
      <c r="F376" s="25">
        <v>300000</v>
      </c>
      <c r="G376" s="942" t="s">
        <v>17</v>
      </c>
      <c r="H376" s="942"/>
      <c r="I376" s="51" t="s">
        <v>17</v>
      </c>
      <c r="J376" s="52"/>
      <c r="K376" s="868"/>
      <c r="L376" s="869"/>
      <c r="M376" s="870"/>
      <c r="N376" s="871"/>
      <c r="O376" s="870"/>
      <c r="P376" s="871"/>
    </row>
    <row r="377" spans="1:16" s="2" customFormat="1" hidden="1" x14ac:dyDescent="0.25">
      <c r="A377" s="834" t="s">
        <v>157</v>
      </c>
      <c r="B377" s="835"/>
      <c r="C377" s="835"/>
      <c r="D377" s="836"/>
      <c r="E377" s="47"/>
      <c r="F377" s="25">
        <v>300000</v>
      </c>
      <c r="G377" s="942" t="s">
        <v>17</v>
      </c>
      <c r="H377" s="942"/>
      <c r="I377" s="51" t="s">
        <v>17</v>
      </c>
      <c r="J377" s="52"/>
      <c r="K377" s="868"/>
      <c r="L377" s="869"/>
      <c r="M377" s="870"/>
      <c r="N377" s="871"/>
      <c r="O377" s="870"/>
      <c r="P377" s="871"/>
    </row>
    <row r="378" spans="1:16" s="2" customFormat="1" hidden="1" x14ac:dyDescent="0.25">
      <c r="A378" s="834" t="s">
        <v>158</v>
      </c>
      <c r="B378" s="835"/>
      <c r="C378" s="835"/>
      <c r="D378" s="836"/>
      <c r="E378" s="47"/>
      <c r="F378" s="25">
        <v>319000</v>
      </c>
      <c r="G378" s="942" t="s">
        <v>17</v>
      </c>
      <c r="H378" s="942"/>
      <c r="I378" s="51" t="s">
        <v>17</v>
      </c>
      <c r="J378" s="52"/>
      <c r="K378" s="868"/>
      <c r="L378" s="869"/>
      <c r="M378" s="870"/>
      <c r="N378" s="871"/>
      <c r="O378" s="870"/>
      <c r="P378" s="871"/>
    </row>
    <row r="379" spans="1:16" s="2" customFormat="1" hidden="1" x14ac:dyDescent="0.25">
      <c r="A379" s="834" t="s">
        <v>159</v>
      </c>
      <c r="B379" s="835"/>
      <c r="C379" s="835"/>
      <c r="D379" s="836"/>
      <c r="E379" s="47"/>
      <c r="F379" s="25">
        <v>350000</v>
      </c>
      <c r="G379" s="942" t="s">
        <v>17</v>
      </c>
      <c r="H379" s="942"/>
      <c r="I379" s="51" t="s">
        <v>17</v>
      </c>
      <c r="J379" s="52"/>
      <c r="K379" s="868"/>
      <c r="L379" s="869"/>
      <c r="M379" s="870"/>
      <c r="N379" s="871"/>
      <c r="O379" s="870"/>
      <c r="P379" s="871"/>
    </row>
    <row r="380" spans="1:16" s="2" customFormat="1" hidden="1" x14ac:dyDescent="0.25">
      <c r="A380" s="846" t="s">
        <v>218</v>
      </c>
      <c r="B380" s="847"/>
      <c r="C380" s="847"/>
      <c r="D380" s="848"/>
      <c r="E380" s="18"/>
      <c r="F380" s="19">
        <v>310000</v>
      </c>
      <c r="G380" s="943" t="s">
        <v>17</v>
      </c>
      <c r="H380" s="943"/>
      <c r="I380" s="57" t="s">
        <v>17</v>
      </c>
      <c r="J380" s="58"/>
      <c r="K380" s="876"/>
      <c r="L380" s="877"/>
      <c r="M380" s="876"/>
      <c r="N380" s="877"/>
      <c r="O380" s="876"/>
      <c r="P380" s="877"/>
    </row>
    <row r="381" spans="1:16" s="2" customFormat="1" hidden="1" x14ac:dyDescent="0.25">
      <c r="A381" s="834" t="s">
        <v>161</v>
      </c>
      <c r="B381" s="835"/>
      <c r="C381" s="835"/>
      <c r="D381" s="836"/>
      <c r="E381" s="47"/>
      <c r="F381" s="25">
        <v>311000</v>
      </c>
      <c r="G381" s="942" t="s">
        <v>17</v>
      </c>
      <c r="H381" s="942"/>
      <c r="I381" s="51" t="s">
        <v>17</v>
      </c>
      <c r="J381" s="52"/>
      <c r="K381" s="868"/>
      <c r="L381" s="869"/>
      <c r="M381" s="870"/>
      <c r="N381" s="871"/>
      <c r="O381" s="870"/>
      <c r="P381" s="871"/>
    </row>
    <row r="382" spans="1:16" s="2" customFormat="1" hidden="1" x14ac:dyDescent="0.25">
      <c r="A382" s="834" t="s">
        <v>162</v>
      </c>
      <c r="B382" s="835"/>
      <c r="C382" s="835"/>
      <c r="D382" s="836"/>
      <c r="E382" s="47"/>
      <c r="F382" s="25">
        <v>311100</v>
      </c>
      <c r="G382" s="942" t="s">
        <v>17</v>
      </c>
      <c r="H382" s="942"/>
      <c r="I382" s="51" t="s">
        <v>17</v>
      </c>
      <c r="J382" s="52"/>
      <c r="K382" s="868"/>
      <c r="L382" s="869"/>
      <c r="M382" s="870"/>
      <c r="N382" s="871"/>
      <c r="O382" s="870"/>
      <c r="P382" s="871"/>
    </row>
    <row r="383" spans="1:16" s="2" customFormat="1" hidden="1" x14ac:dyDescent="0.25">
      <c r="A383" s="834" t="s">
        <v>163</v>
      </c>
      <c r="B383" s="835"/>
      <c r="C383" s="835"/>
      <c r="D383" s="836"/>
      <c r="E383" s="47"/>
      <c r="F383" s="25">
        <v>311110</v>
      </c>
      <c r="G383" s="942" t="s">
        <v>17</v>
      </c>
      <c r="H383" s="942"/>
      <c r="I383" s="51" t="s">
        <v>17</v>
      </c>
      <c r="J383" s="52"/>
      <c r="K383" s="868"/>
      <c r="L383" s="869"/>
      <c r="M383" s="870"/>
      <c r="N383" s="871"/>
      <c r="O383" s="870"/>
      <c r="P383" s="871"/>
    </row>
    <row r="384" spans="1:16" s="2" customFormat="1" hidden="1" x14ac:dyDescent="0.25">
      <c r="A384" s="834" t="s">
        <v>164</v>
      </c>
      <c r="B384" s="835"/>
      <c r="C384" s="835"/>
      <c r="D384" s="836"/>
      <c r="E384" s="47"/>
      <c r="F384" s="25">
        <v>311120</v>
      </c>
      <c r="G384" s="942" t="s">
        <v>17</v>
      </c>
      <c r="H384" s="942"/>
      <c r="I384" s="51" t="s">
        <v>17</v>
      </c>
      <c r="J384" s="52"/>
      <c r="K384" s="868"/>
      <c r="L384" s="869"/>
      <c r="M384" s="870"/>
      <c r="N384" s="871"/>
      <c r="O384" s="870"/>
      <c r="P384" s="871"/>
    </row>
    <row r="385" spans="1:16" s="2" customFormat="1" hidden="1" x14ac:dyDescent="0.25">
      <c r="A385" s="834" t="s">
        <v>165</v>
      </c>
      <c r="B385" s="835"/>
      <c r="C385" s="835"/>
      <c r="D385" s="836"/>
      <c r="E385" s="47"/>
      <c r="F385" s="25">
        <v>311210</v>
      </c>
      <c r="G385" s="942" t="s">
        <v>17</v>
      </c>
      <c r="H385" s="942"/>
      <c r="I385" s="51" t="s">
        <v>17</v>
      </c>
      <c r="J385" s="52"/>
      <c r="K385" s="868"/>
      <c r="L385" s="869"/>
      <c r="M385" s="870"/>
      <c r="N385" s="871"/>
      <c r="O385" s="870"/>
      <c r="P385" s="871"/>
    </row>
    <row r="386" spans="1:16" s="2" customFormat="1" hidden="1" x14ac:dyDescent="0.25">
      <c r="A386" s="834" t="s">
        <v>166</v>
      </c>
      <c r="B386" s="835"/>
      <c r="C386" s="835"/>
      <c r="D386" s="836"/>
      <c r="E386" s="47"/>
      <c r="F386" s="25">
        <v>312120</v>
      </c>
      <c r="G386" s="942" t="s">
        <v>17</v>
      </c>
      <c r="H386" s="942"/>
      <c r="I386" s="51" t="s">
        <v>17</v>
      </c>
      <c r="J386" s="52"/>
      <c r="K386" s="868"/>
      <c r="L386" s="869"/>
      <c r="M386" s="870"/>
      <c r="N386" s="871"/>
      <c r="O386" s="870"/>
      <c r="P386" s="871"/>
    </row>
    <row r="387" spans="1:16" s="2" customFormat="1" hidden="1" x14ac:dyDescent="0.25">
      <c r="A387" s="834" t="s">
        <v>167</v>
      </c>
      <c r="B387" s="835"/>
      <c r="C387" s="835"/>
      <c r="D387" s="836"/>
      <c r="E387" s="47"/>
      <c r="F387" s="25">
        <v>313000</v>
      </c>
      <c r="G387" s="942" t="s">
        <v>17</v>
      </c>
      <c r="H387" s="942"/>
      <c r="I387" s="51" t="s">
        <v>17</v>
      </c>
      <c r="J387" s="52"/>
      <c r="K387" s="868"/>
      <c r="L387" s="869"/>
      <c r="M387" s="870"/>
      <c r="N387" s="871"/>
      <c r="O387" s="870"/>
      <c r="P387" s="871"/>
    </row>
    <row r="388" spans="1:16" s="2" customFormat="1" hidden="1" x14ac:dyDescent="0.25">
      <c r="A388" s="834" t="s">
        <v>168</v>
      </c>
      <c r="B388" s="835"/>
      <c r="C388" s="835"/>
      <c r="D388" s="836"/>
      <c r="E388" s="47"/>
      <c r="F388" s="25">
        <v>313100</v>
      </c>
      <c r="G388" s="942" t="s">
        <v>17</v>
      </c>
      <c r="H388" s="942"/>
      <c r="I388" s="51" t="s">
        <v>17</v>
      </c>
      <c r="J388" s="52"/>
      <c r="K388" s="868"/>
      <c r="L388" s="869"/>
      <c r="M388" s="870"/>
      <c r="N388" s="871"/>
      <c r="O388" s="870"/>
      <c r="P388" s="871"/>
    </row>
    <row r="389" spans="1:16" s="2" customFormat="1" hidden="1" x14ac:dyDescent="0.25">
      <c r="A389" s="834" t="s">
        <v>169</v>
      </c>
      <c r="B389" s="835"/>
      <c r="C389" s="835"/>
      <c r="D389" s="836"/>
      <c r="E389" s="47"/>
      <c r="F389" s="25">
        <v>313110</v>
      </c>
      <c r="G389" s="942" t="s">
        <v>17</v>
      </c>
      <c r="H389" s="942"/>
      <c r="I389" s="51" t="s">
        <v>17</v>
      </c>
      <c r="J389" s="52"/>
      <c r="K389" s="868"/>
      <c r="L389" s="869"/>
      <c r="M389" s="870"/>
      <c r="N389" s="871"/>
      <c r="O389" s="870"/>
      <c r="P389" s="871"/>
    </row>
    <row r="390" spans="1:16" s="2" customFormat="1" hidden="1" x14ac:dyDescent="0.25">
      <c r="A390" s="834" t="s">
        <v>170</v>
      </c>
      <c r="B390" s="835"/>
      <c r="C390" s="835"/>
      <c r="D390" s="836"/>
      <c r="E390" s="47"/>
      <c r="F390" s="25">
        <v>313120</v>
      </c>
      <c r="G390" s="942" t="s">
        <v>17</v>
      </c>
      <c r="H390" s="942"/>
      <c r="I390" s="51" t="s">
        <v>17</v>
      </c>
      <c r="J390" s="52"/>
      <c r="K390" s="868"/>
      <c r="L390" s="869"/>
      <c r="M390" s="870"/>
      <c r="N390" s="871"/>
      <c r="O390" s="870"/>
      <c r="P390" s="871"/>
    </row>
    <row r="391" spans="1:16" s="2" customFormat="1" hidden="1" x14ac:dyDescent="0.25">
      <c r="A391" s="834" t="s">
        <v>171</v>
      </c>
      <c r="B391" s="835"/>
      <c r="C391" s="835"/>
      <c r="D391" s="836"/>
      <c r="E391" s="47"/>
      <c r="F391" s="25">
        <v>313200</v>
      </c>
      <c r="G391" s="942" t="s">
        <v>17</v>
      </c>
      <c r="H391" s="942"/>
      <c r="I391" s="51" t="s">
        <v>17</v>
      </c>
      <c r="J391" s="52"/>
      <c r="K391" s="868"/>
      <c r="L391" s="869"/>
      <c r="M391" s="870"/>
      <c r="N391" s="871"/>
      <c r="O391" s="870"/>
      <c r="P391" s="871"/>
    </row>
    <row r="392" spans="1:16" s="2" customFormat="1" hidden="1" x14ac:dyDescent="0.25">
      <c r="A392" s="834" t="s">
        <v>172</v>
      </c>
      <c r="B392" s="835"/>
      <c r="C392" s="835"/>
      <c r="D392" s="836"/>
      <c r="E392" s="47"/>
      <c r="F392" s="25">
        <v>313210</v>
      </c>
      <c r="G392" s="942" t="s">
        <v>17</v>
      </c>
      <c r="H392" s="942"/>
      <c r="I392" s="51" t="s">
        <v>17</v>
      </c>
      <c r="J392" s="52"/>
      <c r="K392" s="868"/>
      <c r="L392" s="869"/>
      <c r="M392" s="870"/>
      <c r="N392" s="871"/>
      <c r="O392" s="870"/>
      <c r="P392" s="871"/>
    </row>
    <row r="393" spans="1:16" s="2" customFormat="1" hidden="1" x14ac:dyDescent="0.25">
      <c r="A393" s="834" t="s">
        <v>173</v>
      </c>
      <c r="B393" s="835"/>
      <c r="C393" s="835"/>
      <c r="D393" s="836"/>
      <c r="E393" s="47"/>
      <c r="F393" s="25">
        <v>314000</v>
      </c>
      <c r="G393" s="942" t="s">
        <v>17</v>
      </c>
      <c r="H393" s="942"/>
      <c r="I393" s="51" t="s">
        <v>17</v>
      </c>
      <c r="J393" s="52"/>
      <c r="K393" s="868"/>
      <c r="L393" s="869"/>
      <c r="M393" s="870"/>
      <c r="N393" s="871"/>
      <c r="O393" s="870"/>
      <c r="P393" s="871"/>
    </row>
    <row r="394" spans="1:16" s="2" customFormat="1" hidden="1" x14ac:dyDescent="0.25">
      <c r="A394" s="834" t="s">
        <v>174</v>
      </c>
      <c r="B394" s="835"/>
      <c r="C394" s="835"/>
      <c r="D394" s="836"/>
      <c r="E394" s="47"/>
      <c r="F394" s="25">
        <v>314110</v>
      </c>
      <c r="G394" s="942" t="s">
        <v>17</v>
      </c>
      <c r="H394" s="942"/>
      <c r="I394" s="51" t="s">
        <v>17</v>
      </c>
      <c r="J394" s="52"/>
      <c r="K394" s="868"/>
      <c r="L394" s="869"/>
      <c r="M394" s="870"/>
      <c r="N394" s="871"/>
      <c r="O394" s="870"/>
      <c r="P394" s="871"/>
    </row>
    <row r="395" spans="1:16" s="2" customFormat="1" hidden="1" x14ac:dyDescent="0.25">
      <c r="A395" s="834" t="s">
        <v>175</v>
      </c>
      <c r="B395" s="835"/>
      <c r="C395" s="835"/>
      <c r="D395" s="836"/>
      <c r="E395" s="47"/>
      <c r="F395" s="25">
        <v>314120</v>
      </c>
      <c r="G395" s="942" t="s">
        <v>17</v>
      </c>
      <c r="H395" s="942"/>
      <c r="I395" s="51" t="s">
        <v>17</v>
      </c>
      <c r="J395" s="52"/>
      <c r="K395" s="868"/>
      <c r="L395" s="869"/>
      <c r="M395" s="870"/>
      <c r="N395" s="871"/>
      <c r="O395" s="870"/>
      <c r="P395" s="871"/>
    </row>
    <row r="396" spans="1:16" s="2" customFormat="1" hidden="1" x14ac:dyDescent="0.25">
      <c r="A396" s="834" t="s">
        <v>176</v>
      </c>
      <c r="B396" s="835"/>
      <c r="C396" s="835"/>
      <c r="D396" s="836"/>
      <c r="E396" s="47"/>
      <c r="F396" s="25">
        <v>314200</v>
      </c>
      <c r="G396" s="942" t="s">
        <v>17</v>
      </c>
      <c r="H396" s="942"/>
      <c r="I396" s="51" t="s">
        <v>17</v>
      </c>
      <c r="J396" s="52"/>
      <c r="K396" s="868"/>
      <c r="L396" s="869"/>
      <c r="M396" s="870"/>
      <c r="N396" s="871"/>
      <c r="O396" s="870"/>
      <c r="P396" s="871"/>
    </row>
    <row r="397" spans="1:16" s="2" customFormat="1" hidden="1" x14ac:dyDescent="0.25">
      <c r="A397" s="834" t="s">
        <v>177</v>
      </c>
      <c r="B397" s="835"/>
      <c r="C397" s="835"/>
      <c r="D397" s="836"/>
      <c r="E397" s="47"/>
      <c r="F397" s="25">
        <v>315000</v>
      </c>
      <c r="G397" s="942" t="s">
        <v>17</v>
      </c>
      <c r="H397" s="942"/>
      <c r="I397" s="51" t="s">
        <v>17</v>
      </c>
      <c r="J397" s="52"/>
      <c r="K397" s="868"/>
      <c r="L397" s="869"/>
      <c r="M397" s="870"/>
      <c r="N397" s="871"/>
      <c r="O397" s="870"/>
      <c r="P397" s="871"/>
    </row>
    <row r="398" spans="1:16" s="2" customFormat="1" hidden="1" x14ac:dyDescent="0.25">
      <c r="A398" s="834" t="s">
        <v>178</v>
      </c>
      <c r="B398" s="835"/>
      <c r="C398" s="835"/>
      <c r="D398" s="836"/>
      <c r="E398" s="47"/>
      <c r="F398" s="43">
        <v>315110</v>
      </c>
      <c r="G398" s="942" t="s">
        <v>17</v>
      </c>
      <c r="H398" s="942"/>
      <c r="I398" s="51" t="s">
        <v>17</v>
      </c>
      <c r="J398" s="64"/>
      <c r="K398" s="868"/>
      <c r="L398" s="869"/>
      <c r="M398" s="870"/>
      <c r="N398" s="871"/>
      <c r="O398" s="870"/>
      <c r="P398" s="871"/>
    </row>
    <row r="399" spans="1:16" s="2" customFormat="1" hidden="1" x14ac:dyDescent="0.25">
      <c r="A399" s="834" t="s">
        <v>179</v>
      </c>
      <c r="B399" s="835"/>
      <c r="C399" s="835"/>
      <c r="D399" s="836"/>
      <c r="E399" s="47"/>
      <c r="F399" s="43">
        <v>315120</v>
      </c>
      <c r="G399" s="942" t="s">
        <v>17</v>
      </c>
      <c r="H399" s="942"/>
      <c r="I399" s="51" t="s">
        <v>17</v>
      </c>
      <c r="J399" s="64"/>
      <c r="K399" s="868"/>
      <c r="L399" s="869"/>
      <c r="M399" s="870"/>
      <c r="N399" s="871"/>
      <c r="O399" s="870"/>
      <c r="P399" s="871"/>
    </row>
    <row r="400" spans="1:16" s="2" customFormat="1" hidden="1" x14ac:dyDescent="0.25">
      <c r="A400" s="834" t="s">
        <v>180</v>
      </c>
      <c r="B400" s="835"/>
      <c r="C400" s="835"/>
      <c r="D400" s="836"/>
      <c r="E400" s="47"/>
      <c r="F400" s="43">
        <v>316000</v>
      </c>
      <c r="G400" s="942" t="s">
        <v>17</v>
      </c>
      <c r="H400" s="942"/>
      <c r="I400" s="51" t="s">
        <v>17</v>
      </c>
      <c r="J400" s="64"/>
      <c r="K400" s="868"/>
      <c r="L400" s="869"/>
      <c r="M400" s="870"/>
      <c r="N400" s="871"/>
      <c r="O400" s="870"/>
      <c r="P400" s="871"/>
    </row>
    <row r="401" spans="1:16" s="2" customFormat="1" hidden="1" x14ac:dyDescent="0.25">
      <c r="A401" s="834" t="s">
        <v>181</v>
      </c>
      <c r="B401" s="835"/>
      <c r="C401" s="835"/>
      <c r="D401" s="836"/>
      <c r="E401" s="47"/>
      <c r="F401" s="25">
        <v>316110</v>
      </c>
      <c r="G401" s="942" t="s">
        <v>17</v>
      </c>
      <c r="H401" s="942"/>
      <c r="I401" s="51" t="s">
        <v>17</v>
      </c>
      <c r="J401" s="52"/>
      <c r="K401" s="868"/>
      <c r="L401" s="869"/>
      <c r="M401" s="870"/>
      <c r="N401" s="871"/>
      <c r="O401" s="870"/>
      <c r="P401" s="871"/>
    </row>
    <row r="402" spans="1:16" s="2" customFormat="1" hidden="1" x14ac:dyDescent="0.25">
      <c r="A402" s="834" t="s">
        <v>182</v>
      </c>
      <c r="B402" s="835"/>
      <c r="C402" s="835"/>
      <c r="D402" s="836"/>
      <c r="E402" s="47"/>
      <c r="F402" s="43">
        <v>316120</v>
      </c>
      <c r="G402" s="942" t="s">
        <v>17</v>
      </c>
      <c r="H402" s="942"/>
      <c r="I402" s="51" t="s">
        <v>17</v>
      </c>
      <c r="J402" s="64"/>
      <c r="K402" s="868"/>
      <c r="L402" s="869"/>
      <c r="M402" s="870"/>
      <c r="N402" s="871"/>
      <c r="O402" s="870"/>
      <c r="P402" s="871"/>
    </row>
    <row r="403" spans="1:16" s="2" customFormat="1" hidden="1" x14ac:dyDescent="0.25">
      <c r="A403" s="834" t="s">
        <v>183</v>
      </c>
      <c r="B403" s="835"/>
      <c r="C403" s="835"/>
      <c r="D403" s="836"/>
      <c r="E403" s="47"/>
      <c r="F403" s="25">
        <v>316210</v>
      </c>
      <c r="G403" s="942" t="s">
        <v>17</v>
      </c>
      <c r="H403" s="942"/>
      <c r="I403" s="51" t="s">
        <v>17</v>
      </c>
      <c r="J403" s="52"/>
      <c r="K403" s="868"/>
      <c r="L403" s="869"/>
      <c r="M403" s="870"/>
      <c r="N403" s="871"/>
      <c r="O403" s="870"/>
      <c r="P403" s="871"/>
    </row>
    <row r="404" spans="1:16" s="2" customFormat="1" hidden="1" x14ac:dyDescent="0.25">
      <c r="A404" s="834" t="s">
        <v>184</v>
      </c>
      <c r="B404" s="835"/>
      <c r="C404" s="835"/>
      <c r="D404" s="836"/>
      <c r="E404" s="47"/>
      <c r="F404" s="25">
        <v>317000</v>
      </c>
      <c r="G404" s="942" t="s">
        <v>17</v>
      </c>
      <c r="H404" s="942"/>
      <c r="I404" s="51" t="s">
        <v>17</v>
      </c>
      <c r="J404" s="52"/>
      <c r="K404" s="868"/>
      <c r="L404" s="869"/>
      <c r="M404" s="870"/>
      <c r="N404" s="871"/>
      <c r="O404" s="870"/>
      <c r="P404" s="871"/>
    </row>
    <row r="405" spans="1:16" s="2" customFormat="1" hidden="1" x14ac:dyDescent="0.25">
      <c r="A405" s="834" t="s">
        <v>185</v>
      </c>
      <c r="B405" s="835"/>
      <c r="C405" s="835"/>
      <c r="D405" s="836"/>
      <c r="E405" s="47"/>
      <c r="F405" s="25">
        <v>318000</v>
      </c>
      <c r="G405" s="942" t="s">
        <v>17</v>
      </c>
      <c r="H405" s="942"/>
      <c r="I405" s="51" t="s">
        <v>17</v>
      </c>
      <c r="J405" s="52"/>
      <c r="K405" s="868"/>
      <c r="L405" s="869"/>
      <c r="M405" s="870"/>
      <c r="N405" s="871"/>
      <c r="O405" s="870"/>
      <c r="P405" s="871"/>
    </row>
    <row r="406" spans="1:16" s="2" customFormat="1" hidden="1" x14ac:dyDescent="0.25">
      <c r="A406" s="834" t="s">
        <v>186</v>
      </c>
      <c r="B406" s="835"/>
      <c r="C406" s="835"/>
      <c r="D406" s="836"/>
      <c r="E406" s="47"/>
      <c r="F406" s="43">
        <v>318110</v>
      </c>
      <c r="G406" s="942" t="s">
        <v>17</v>
      </c>
      <c r="H406" s="942"/>
      <c r="I406" s="51" t="s">
        <v>17</v>
      </c>
      <c r="J406" s="64"/>
      <c r="K406" s="868"/>
      <c r="L406" s="869"/>
      <c r="M406" s="870"/>
      <c r="N406" s="871"/>
      <c r="O406" s="870"/>
      <c r="P406" s="871"/>
    </row>
    <row r="407" spans="1:16" s="2" customFormat="1" hidden="1" x14ac:dyDescent="0.25">
      <c r="A407" s="834" t="s">
        <v>187</v>
      </c>
      <c r="B407" s="835"/>
      <c r="C407" s="835"/>
      <c r="D407" s="836"/>
      <c r="E407" s="47"/>
      <c r="F407" s="25">
        <v>318120</v>
      </c>
      <c r="G407" s="942" t="s">
        <v>17</v>
      </c>
      <c r="H407" s="942"/>
      <c r="I407" s="51" t="s">
        <v>17</v>
      </c>
      <c r="J407" s="52"/>
      <c r="K407" s="868"/>
      <c r="L407" s="869"/>
      <c r="M407" s="870"/>
      <c r="N407" s="871"/>
      <c r="O407" s="870"/>
      <c r="P407" s="871"/>
    </row>
    <row r="408" spans="1:16" s="2" customFormat="1" hidden="1" x14ac:dyDescent="0.25">
      <c r="A408" s="834" t="s">
        <v>188</v>
      </c>
      <c r="B408" s="835"/>
      <c r="C408" s="835"/>
      <c r="D408" s="836"/>
      <c r="E408" s="47"/>
      <c r="F408" s="25">
        <v>319000</v>
      </c>
      <c r="G408" s="942" t="s">
        <v>17</v>
      </c>
      <c r="H408" s="942"/>
      <c r="I408" s="51" t="s">
        <v>17</v>
      </c>
      <c r="J408" s="52"/>
      <c r="K408" s="868"/>
      <c r="L408" s="869"/>
      <c r="M408" s="870"/>
      <c r="N408" s="871"/>
      <c r="O408" s="870"/>
      <c r="P408" s="871"/>
    </row>
    <row r="409" spans="1:16" s="2" customFormat="1" hidden="1" x14ac:dyDescent="0.25">
      <c r="A409" s="834" t="s">
        <v>189</v>
      </c>
      <c r="B409" s="835"/>
      <c r="C409" s="835"/>
      <c r="D409" s="836"/>
      <c r="E409" s="47"/>
      <c r="F409" s="25">
        <v>319100</v>
      </c>
      <c r="G409" s="942" t="s">
        <v>17</v>
      </c>
      <c r="H409" s="942"/>
      <c r="I409" s="51" t="s">
        <v>17</v>
      </c>
      <c r="J409" s="52"/>
      <c r="K409" s="868"/>
      <c r="L409" s="869"/>
      <c r="M409" s="870"/>
      <c r="N409" s="871"/>
      <c r="O409" s="870"/>
      <c r="P409" s="871"/>
    </row>
    <row r="410" spans="1:16" s="2" customFormat="1" hidden="1" x14ac:dyDescent="0.25">
      <c r="A410" s="834" t="s">
        <v>190</v>
      </c>
      <c r="B410" s="835"/>
      <c r="C410" s="835"/>
      <c r="D410" s="836"/>
      <c r="E410" s="47"/>
      <c r="F410" s="25">
        <v>319200</v>
      </c>
      <c r="G410" s="942" t="s">
        <v>17</v>
      </c>
      <c r="H410" s="942"/>
      <c r="I410" s="51" t="s">
        <v>17</v>
      </c>
      <c r="J410" s="52"/>
      <c r="K410" s="868"/>
      <c r="L410" s="869"/>
      <c r="M410" s="870"/>
      <c r="N410" s="871"/>
      <c r="O410" s="870"/>
      <c r="P410" s="871"/>
    </row>
    <row r="411" spans="1:16" s="2" customFormat="1" hidden="1" x14ac:dyDescent="0.25">
      <c r="A411" s="846" t="s">
        <v>191</v>
      </c>
      <c r="B411" s="847"/>
      <c r="C411" s="847"/>
      <c r="D411" s="848"/>
      <c r="E411" s="18"/>
      <c r="F411" s="45">
        <v>330000</v>
      </c>
      <c r="G411" s="943" t="s">
        <v>17</v>
      </c>
      <c r="H411" s="943"/>
      <c r="I411" s="57" t="s">
        <v>17</v>
      </c>
      <c r="J411" s="65">
        <f>SUM(J412:J431)</f>
        <v>0</v>
      </c>
      <c r="K411" s="876">
        <f>SUM(K412:L431)</f>
        <v>0</v>
      </c>
      <c r="L411" s="877"/>
      <c r="M411" s="876">
        <f t="shared" ref="M411" si="80">SUM(M412:N431)</f>
        <v>0</v>
      </c>
      <c r="N411" s="877"/>
      <c r="O411" s="876">
        <f t="shared" ref="O411" si="81">SUM(O412:P431)</f>
        <v>0</v>
      </c>
      <c r="P411" s="877"/>
    </row>
    <row r="412" spans="1:16" s="2" customFormat="1" hidden="1" x14ac:dyDescent="0.25">
      <c r="A412" s="834" t="s">
        <v>192</v>
      </c>
      <c r="B412" s="835"/>
      <c r="C412" s="835"/>
      <c r="D412" s="836"/>
      <c r="E412" s="47"/>
      <c r="F412" s="25">
        <v>331000</v>
      </c>
      <c r="G412" s="942" t="s">
        <v>17</v>
      </c>
      <c r="H412" s="942"/>
      <c r="I412" s="51" t="s">
        <v>17</v>
      </c>
      <c r="J412" s="52"/>
      <c r="K412" s="868"/>
      <c r="L412" s="869"/>
      <c r="M412" s="870"/>
      <c r="N412" s="871"/>
      <c r="O412" s="870"/>
      <c r="P412" s="871"/>
    </row>
    <row r="413" spans="1:16" s="2" customFormat="1" hidden="1" x14ac:dyDescent="0.25">
      <c r="A413" s="834" t="s">
        <v>193</v>
      </c>
      <c r="B413" s="835"/>
      <c r="C413" s="835"/>
      <c r="D413" s="836"/>
      <c r="E413" s="47"/>
      <c r="F413" s="25">
        <v>331110</v>
      </c>
      <c r="G413" s="942" t="s">
        <v>17</v>
      </c>
      <c r="H413" s="942"/>
      <c r="I413" s="51" t="s">
        <v>17</v>
      </c>
      <c r="J413" s="52"/>
      <c r="K413" s="868"/>
      <c r="L413" s="869"/>
      <c r="M413" s="870"/>
      <c r="N413" s="871"/>
      <c r="O413" s="870"/>
      <c r="P413" s="871"/>
    </row>
    <row r="414" spans="1:16" s="2" customFormat="1" hidden="1" x14ac:dyDescent="0.25">
      <c r="A414" s="834" t="s">
        <v>194</v>
      </c>
      <c r="B414" s="835"/>
      <c r="C414" s="835"/>
      <c r="D414" s="836"/>
      <c r="E414" s="47"/>
      <c r="F414" s="43">
        <v>331210</v>
      </c>
      <c r="G414" s="942" t="s">
        <v>17</v>
      </c>
      <c r="H414" s="942"/>
      <c r="I414" s="51" t="s">
        <v>17</v>
      </c>
      <c r="J414" s="64"/>
      <c r="K414" s="868"/>
      <c r="L414" s="869"/>
      <c r="M414" s="870"/>
      <c r="N414" s="871"/>
      <c r="O414" s="870"/>
      <c r="P414" s="871"/>
    </row>
    <row r="415" spans="1:16" s="2" customFormat="1" hidden="1" x14ac:dyDescent="0.25">
      <c r="A415" s="834" t="s">
        <v>195</v>
      </c>
      <c r="B415" s="835"/>
      <c r="C415" s="835"/>
      <c r="D415" s="836"/>
      <c r="E415" s="47"/>
      <c r="F415" s="43">
        <v>332000</v>
      </c>
      <c r="G415" s="942" t="s">
        <v>17</v>
      </c>
      <c r="H415" s="942"/>
      <c r="I415" s="51" t="s">
        <v>17</v>
      </c>
      <c r="J415" s="64"/>
      <c r="K415" s="868"/>
      <c r="L415" s="869"/>
      <c r="M415" s="870"/>
      <c r="N415" s="871"/>
      <c r="O415" s="870"/>
      <c r="P415" s="871"/>
    </row>
    <row r="416" spans="1:16" s="2" customFormat="1" hidden="1" x14ac:dyDescent="0.25">
      <c r="A416" s="834" t="s">
        <v>196</v>
      </c>
      <c r="B416" s="835"/>
      <c r="C416" s="835"/>
      <c r="D416" s="836"/>
      <c r="E416" s="47"/>
      <c r="F416" s="43">
        <v>332110</v>
      </c>
      <c r="G416" s="942" t="s">
        <v>17</v>
      </c>
      <c r="H416" s="942"/>
      <c r="I416" s="51" t="s">
        <v>17</v>
      </c>
      <c r="J416" s="64"/>
      <c r="K416" s="868"/>
      <c r="L416" s="869"/>
      <c r="M416" s="870"/>
      <c r="N416" s="871"/>
      <c r="O416" s="870"/>
      <c r="P416" s="871"/>
    </row>
    <row r="417" spans="1:16" s="2" customFormat="1" hidden="1" x14ac:dyDescent="0.25">
      <c r="A417" s="834" t="s">
        <v>197</v>
      </c>
      <c r="B417" s="835"/>
      <c r="C417" s="835"/>
      <c r="D417" s="836"/>
      <c r="E417" s="47"/>
      <c r="F417" s="25">
        <v>332210</v>
      </c>
      <c r="G417" s="942" t="s">
        <v>17</v>
      </c>
      <c r="H417" s="942"/>
      <c r="I417" s="51" t="s">
        <v>17</v>
      </c>
      <c r="J417" s="52"/>
      <c r="K417" s="868"/>
      <c r="L417" s="869"/>
      <c r="M417" s="870"/>
      <c r="N417" s="871"/>
      <c r="O417" s="870"/>
      <c r="P417" s="871"/>
    </row>
    <row r="418" spans="1:16" s="2" customFormat="1" hidden="1" x14ac:dyDescent="0.25">
      <c r="A418" s="834" t="s">
        <v>198</v>
      </c>
      <c r="B418" s="835"/>
      <c r="C418" s="835"/>
      <c r="D418" s="836"/>
      <c r="E418" s="47"/>
      <c r="F418" s="25">
        <v>333000</v>
      </c>
      <c r="G418" s="942" t="s">
        <v>17</v>
      </c>
      <c r="H418" s="942"/>
      <c r="I418" s="51" t="s">
        <v>17</v>
      </c>
      <c r="J418" s="52"/>
      <c r="K418" s="868"/>
      <c r="L418" s="869"/>
      <c r="M418" s="870"/>
      <c r="N418" s="871"/>
      <c r="O418" s="870"/>
      <c r="P418" s="871"/>
    </row>
    <row r="419" spans="1:16" s="2" customFormat="1" hidden="1" x14ac:dyDescent="0.25">
      <c r="A419" s="834" t="s">
        <v>199</v>
      </c>
      <c r="B419" s="835"/>
      <c r="C419" s="835"/>
      <c r="D419" s="836"/>
      <c r="E419" s="47"/>
      <c r="F419" s="25">
        <v>333100</v>
      </c>
      <c r="G419" s="942" t="s">
        <v>17</v>
      </c>
      <c r="H419" s="942"/>
      <c r="I419" s="51" t="s">
        <v>17</v>
      </c>
      <c r="J419" s="52"/>
      <c r="K419" s="868"/>
      <c r="L419" s="869"/>
      <c r="M419" s="870"/>
      <c r="N419" s="871"/>
      <c r="O419" s="870"/>
      <c r="P419" s="871"/>
    </row>
    <row r="420" spans="1:16" s="2" customFormat="1" hidden="1" x14ac:dyDescent="0.25">
      <c r="A420" s="834" t="s">
        <v>200</v>
      </c>
      <c r="B420" s="835"/>
      <c r="C420" s="835"/>
      <c r="D420" s="836"/>
      <c r="E420" s="47"/>
      <c r="F420" s="25">
        <v>333110</v>
      </c>
      <c r="G420" s="942" t="s">
        <v>17</v>
      </c>
      <c r="H420" s="942"/>
      <c r="I420" s="51" t="s">
        <v>17</v>
      </c>
      <c r="J420" s="52"/>
      <c r="K420" s="868"/>
      <c r="L420" s="869"/>
      <c r="M420" s="870"/>
      <c r="N420" s="871"/>
      <c r="O420" s="870"/>
      <c r="P420" s="871"/>
    </row>
    <row r="421" spans="1:16" s="2" customFormat="1" hidden="1" x14ac:dyDescent="0.25">
      <c r="A421" s="834" t="s">
        <v>201</v>
      </c>
      <c r="B421" s="835"/>
      <c r="C421" s="835"/>
      <c r="D421" s="836"/>
      <c r="E421" s="47"/>
      <c r="F421" s="25">
        <v>334000</v>
      </c>
      <c r="G421" s="942" t="s">
        <v>17</v>
      </c>
      <c r="H421" s="942"/>
      <c r="I421" s="51" t="s">
        <v>17</v>
      </c>
      <c r="J421" s="52"/>
      <c r="K421" s="868"/>
      <c r="L421" s="869"/>
      <c r="M421" s="870"/>
      <c r="N421" s="871"/>
      <c r="O421" s="870"/>
      <c r="P421" s="871"/>
    </row>
    <row r="422" spans="1:16" s="2" customFormat="1" hidden="1" x14ac:dyDescent="0.25">
      <c r="A422" s="834" t="s">
        <v>202</v>
      </c>
      <c r="B422" s="835"/>
      <c r="C422" s="835"/>
      <c r="D422" s="836"/>
      <c r="E422" s="47"/>
      <c r="F422" s="25">
        <v>334110</v>
      </c>
      <c r="G422" s="942" t="s">
        <v>17</v>
      </c>
      <c r="H422" s="942"/>
      <c r="I422" s="51" t="s">
        <v>17</v>
      </c>
      <c r="J422" s="52"/>
      <c r="K422" s="868"/>
      <c r="L422" s="869"/>
      <c r="M422" s="870"/>
      <c r="N422" s="871"/>
      <c r="O422" s="870"/>
      <c r="P422" s="871"/>
    </row>
    <row r="423" spans="1:16" s="2" customFormat="1" hidden="1" x14ac:dyDescent="0.25">
      <c r="A423" s="834" t="s">
        <v>203</v>
      </c>
      <c r="B423" s="835"/>
      <c r="C423" s="835"/>
      <c r="D423" s="836"/>
      <c r="E423" s="47"/>
      <c r="F423" s="25">
        <v>335000</v>
      </c>
      <c r="G423" s="942" t="s">
        <v>17</v>
      </c>
      <c r="H423" s="942"/>
      <c r="I423" s="51" t="s">
        <v>17</v>
      </c>
      <c r="J423" s="52"/>
      <c r="K423" s="868"/>
      <c r="L423" s="869"/>
      <c r="M423" s="870"/>
      <c r="N423" s="871"/>
      <c r="O423" s="870"/>
      <c r="P423" s="871"/>
    </row>
    <row r="424" spans="1:16" s="2" customFormat="1" hidden="1" x14ac:dyDescent="0.25">
      <c r="A424" s="834" t="s">
        <v>204</v>
      </c>
      <c r="B424" s="835"/>
      <c r="C424" s="835"/>
      <c r="D424" s="836"/>
      <c r="E424" s="47"/>
      <c r="F424" s="25">
        <v>335110</v>
      </c>
      <c r="G424" s="942" t="s">
        <v>17</v>
      </c>
      <c r="H424" s="942"/>
      <c r="I424" s="51" t="s">
        <v>17</v>
      </c>
      <c r="J424" s="52"/>
      <c r="K424" s="868"/>
      <c r="L424" s="869"/>
      <c r="M424" s="870"/>
      <c r="N424" s="871"/>
      <c r="O424" s="870"/>
      <c r="P424" s="871"/>
    </row>
    <row r="425" spans="1:16" s="2" customFormat="1" hidden="1" x14ac:dyDescent="0.25">
      <c r="A425" s="834" t="s">
        <v>205</v>
      </c>
      <c r="B425" s="835"/>
      <c r="C425" s="835"/>
      <c r="D425" s="836"/>
      <c r="E425" s="47"/>
      <c r="F425" s="25">
        <v>336000</v>
      </c>
      <c r="G425" s="942" t="s">
        <v>17</v>
      </c>
      <c r="H425" s="942"/>
      <c r="I425" s="51" t="s">
        <v>17</v>
      </c>
      <c r="J425" s="52"/>
      <c r="K425" s="868"/>
      <c r="L425" s="869"/>
      <c r="M425" s="870"/>
      <c r="N425" s="871"/>
      <c r="O425" s="870"/>
      <c r="P425" s="871"/>
    </row>
    <row r="426" spans="1:16" s="2" customFormat="1" hidden="1" x14ac:dyDescent="0.25">
      <c r="A426" s="834" t="s">
        <v>206</v>
      </c>
      <c r="B426" s="835"/>
      <c r="C426" s="835"/>
      <c r="D426" s="836"/>
      <c r="E426" s="47"/>
      <c r="F426" s="25">
        <v>336100</v>
      </c>
      <c r="G426" s="942" t="s">
        <v>17</v>
      </c>
      <c r="H426" s="942"/>
      <c r="I426" s="51" t="s">
        <v>17</v>
      </c>
      <c r="J426" s="52"/>
      <c r="K426" s="868"/>
      <c r="L426" s="869"/>
      <c r="M426" s="870"/>
      <c r="N426" s="871"/>
      <c r="O426" s="870"/>
      <c r="P426" s="871"/>
    </row>
    <row r="427" spans="1:16" s="2" customFormat="1" hidden="1" x14ac:dyDescent="0.25">
      <c r="A427" s="834" t="s">
        <v>207</v>
      </c>
      <c r="B427" s="835"/>
      <c r="C427" s="835"/>
      <c r="D427" s="836"/>
      <c r="E427" s="47"/>
      <c r="F427" s="25">
        <v>336110</v>
      </c>
      <c r="G427" s="942" t="s">
        <v>17</v>
      </c>
      <c r="H427" s="942"/>
      <c r="I427" s="51" t="s">
        <v>17</v>
      </c>
      <c r="J427" s="52"/>
      <c r="K427" s="868"/>
      <c r="L427" s="869"/>
      <c r="M427" s="870"/>
      <c r="N427" s="871"/>
      <c r="O427" s="870"/>
      <c r="P427" s="871"/>
    </row>
    <row r="428" spans="1:16" s="2" customFormat="1" hidden="1" x14ac:dyDescent="0.25">
      <c r="A428" s="834" t="s">
        <v>208</v>
      </c>
      <c r="B428" s="835"/>
      <c r="C428" s="835"/>
      <c r="D428" s="836"/>
      <c r="E428" s="47"/>
      <c r="F428" s="43">
        <v>337000</v>
      </c>
      <c r="G428" s="942" t="s">
        <v>17</v>
      </c>
      <c r="H428" s="942"/>
      <c r="I428" s="51" t="s">
        <v>17</v>
      </c>
      <c r="J428" s="64"/>
      <c r="K428" s="868"/>
      <c r="L428" s="869"/>
      <c r="M428" s="870"/>
      <c r="N428" s="871"/>
      <c r="O428" s="870"/>
      <c r="P428" s="871"/>
    </row>
    <row r="429" spans="1:16" s="2" customFormat="1" hidden="1" x14ac:dyDescent="0.25">
      <c r="A429" s="834" t="s">
        <v>209</v>
      </c>
      <c r="B429" s="835"/>
      <c r="C429" s="835"/>
      <c r="D429" s="836"/>
      <c r="E429" s="47"/>
      <c r="F429" s="25">
        <v>337110</v>
      </c>
      <c r="G429" s="942" t="s">
        <v>17</v>
      </c>
      <c r="H429" s="942"/>
      <c r="I429" s="51" t="s">
        <v>17</v>
      </c>
      <c r="J429" s="52"/>
      <c r="K429" s="868"/>
      <c r="L429" s="869"/>
      <c r="M429" s="870"/>
      <c r="N429" s="871"/>
      <c r="O429" s="870"/>
      <c r="P429" s="871"/>
    </row>
    <row r="430" spans="1:16" s="2" customFormat="1" hidden="1" x14ac:dyDescent="0.25">
      <c r="A430" s="834" t="s">
        <v>210</v>
      </c>
      <c r="B430" s="835"/>
      <c r="C430" s="835"/>
      <c r="D430" s="836"/>
      <c r="E430" s="47"/>
      <c r="F430" s="43">
        <v>338000</v>
      </c>
      <c r="G430" s="942" t="s">
        <v>17</v>
      </c>
      <c r="H430" s="942"/>
      <c r="I430" s="51" t="s">
        <v>17</v>
      </c>
      <c r="J430" s="64"/>
      <c r="K430" s="868"/>
      <c r="L430" s="869"/>
      <c r="M430" s="870"/>
      <c r="N430" s="871"/>
      <c r="O430" s="870"/>
      <c r="P430" s="871"/>
    </row>
    <row r="431" spans="1:16" s="2" customFormat="1" ht="4.5" hidden="1" customHeight="1" x14ac:dyDescent="0.25">
      <c r="A431" s="834" t="s">
        <v>211</v>
      </c>
      <c r="B431" s="835"/>
      <c r="C431" s="835"/>
      <c r="D431" s="836"/>
      <c r="E431" s="47"/>
      <c r="F431" s="25">
        <v>338110</v>
      </c>
      <c r="G431" s="942" t="s">
        <v>17</v>
      </c>
      <c r="H431" s="942"/>
      <c r="I431" s="51" t="s">
        <v>17</v>
      </c>
      <c r="J431" s="52"/>
      <c r="K431" s="868"/>
      <c r="L431" s="869"/>
      <c r="M431" s="870"/>
      <c r="N431" s="871"/>
      <c r="O431" s="870"/>
      <c r="P431" s="871"/>
    </row>
    <row r="432" spans="1:16" s="2" customFormat="1" hidden="1" x14ac:dyDescent="0.25">
      <c r="A432" s="22"/>
      <c r="B432" s="23"/>
      <c r="C432" s="23"/>
      <c r="D432" s="24"/>
      <c r="E432" s="28"/>
      <c r="F432" s="26"/>
      <c r="G432" s="866"/>
      <c r="H432" s="867"/>
      <c r="I432" s="51"/>
      <c r="J432" s="52"/>
      <c r="K432" s="53"/>
      <c r="L432" s="54"/>
      <c r="M432" s="55"/>
      <c r="N432" s="56"/>
      <c r="O432" s="55"/>
      <c r="P432" s="56"/>
    </row>
    <row r="433" spans="1:16" s="2" customFormat="1" hidden="1" x14ac:dyDescent="0.25">
      <c r="A433" s="793" t="s">
        <v>220</v>
      </c>
      <c r="B433" s="793"/>
      <c r="C433" s="793"/>
      <c r="D433" s="793"/>
      <c r="E433" s="793"/>
      <c r="F433" s="793"/>
      <c r="G433" s="793"/>
      <c r="H433" s="793"/>
      <c r="I433" s="793"/>
      <c r="J433" s="793"/>
      <c r="K433" s="793"/>
      <c r="L433" s="793"/>
      <c r="M433" s="793"/>
      <c r="N433" s="793"/>
      <c r="O433" s="793"/>
      <c r="P433" s="793"/>
    </row>
    <row r="434" spans="1:16" s="2" customFormat="1" ht="15.75" hidden="1" customHeight="1" x14ac:dyDescent="0.25">
      <c r="A434" s="794" t="s">
        <v>9</v>
      </c>
      <c r="B434" s="794"/>
      <c r="C434" s="794"/>
      <c r="D434" s="794"/>
      <c r="E434" s="794" t="s">
        <v>2</v>
      </c>
      <c r="F434" s="794"/>
      <c r="G434" s="794"/>
      <c r="H434" s="794"/>
      <c r="I434" s="953" t="s">
        <v>221</v>
      </c>
      <c r="J434" s="953" t="s">
        <v>222</v>
      </c>
      <c r="K434" s="953" t="s">
        <v>223</v>
      </c>
      <c r="L434" s="31">
        <v>2015</v>
      </c>
      <c r="M434" s="953" t="s">
        <v>224</v>
      </c>
      <c r="N434" s="66">
        <v>2016</v>
      </c>
      <c r="O434" s="66">
        <v>2017</v>
      </c>
      <c r="P434" s="66">
        <v>2018</v>
      </c>
    </row>
    <row r="435" spans="1:16" s="2" customFormat="1" ht="47.25" hidden="1" x14ac:dyDescent="0.25">
      <c r="A435" s="794"/>
      <c r="B435" s="794"/>
      <c r="C435" s="794"/>
      <c r="D435" s="794"/>
      <c r="E435" s="66" t="s">
        <v>225</v>
      </c>
      <c r="F435" s="66" t="s">
        <v>86</v>
      </c>
      <c r="G435" s="67" t="s">
        <v>14</v>
      </c>
      <c r="H435" s="68" t="s">
        <v>87</v>
      </c>
      <c r="I435" s="953"/>
      <c r="J435" s="953"/>
      <c r="K435" s="953"/>
      <c r="L435" s="74" t="s">
        <v>226</v>
      </c>
      <c r="M435" s="953"/>
      <c r="N435" s="67" t="s">
        <v>14</v>
      </c>
      <c r="O435" s="67" t="s">
        <v>15</v>
      </c>
      <c r="P435" s="67" t="s">
        <v>15</v>
      </c>
    </row>
    <row r="436" spans="1:16" s="2" customFormat="1" hidden="1" x14ac:dyDescent="0.25">
      <c r="A436" s="909">
        <v>1</v>
      </c>
      <c r="B436" s="910"/>
      <c r="C436" s="910"/>
      <c r="D436" s="911"/>
      <c r="E436" s="66">
        <v>2</v>
      </c>
      <c r="F436" s="66">
        <v>3</v>
      </c>
      <c r="G436" s="66">
        <v>4</v>
      </c>
      <c r="H436" s="66">
        <v>5</v>
      </c>
      <c r="I436" s="66">
        <v>6</v>
      </c>
      <c r="J436" s="66">
        <v>7</v>
      </c>
      <c r="K436" s="66">
        <v>8</v>
      </c>
      <c r="L436" s="66">
        <v>9</v>
      </c>
      <c r="M436" s="66" t="s">
        <v>227</v>
      </c>
      <c r="N436" s="66">
        <v>11</v>
      </c>
      <c r="O436" s="66">
        <v>12</v>
      </c>
      <c r="P436" s="66">
        <v>13</v>
      </c>
    </row>
    <row r="437" spans="1:16" s="2" customFormat="1" hidden="1" x14ac:dyDescent="0.25">
      <c r="A437" s="887"/>
      <c r="B437" s="888"/>
      <c r="C437" s="888"/>
      <c r="D437" s="889"/>
      <c r="E437" s="69"/>
      <c r="F437" s="69"/>
      <c r="G437" s="69"/>
      <c r="H437" s="69"/>
      <c r="I437" s="69"/>
      <c r="J437" s="69"/>
      <c r="K437" s="69"/>
      <c r="L437" s="69"/>
      <c r="M437" s="69"/>
      <c r="N437" s="69"/>
      <c r="O437" s="69"/>
      <c r="P437" s="69"/>
    </row>
    <row r="438" spans="1:16" s="2" customFormat="1" hidden="1" x14ac:dyDescent="0.25">
      <c r="A438" s="887"/>
      <c r="B438" s="888"/>
      <c r="C438" s="888"/>
      <c r="D438" s="889"/>
      <c r="E438" s="69"/>
      <c r="F438" s="69"/>
      <c r="G438" s="69"/>
      <c r="H438" s="69"/>
      <c r="I438" s="69"/>
      <c r="J438" s="69"/>
      <c r="K438" s="69"/>
      <c r="L438" s="69"/>
      <c r="M438" s="69"/>
      <c r="N438" s="69"/>
      <c r="O438" s="69"/>
      <c r="P438" s="69"/>
    </row>
    <row r="439" spans="1:16" s="2" customFormat="1" hidden="1" x14ac:dyDescent="0.25">
      <c r="A439" s="887"/>
      <c r="B439" s="888"/>
      <c r="C439" s="888"/>
      <c r="D439" s="889"/>
      <c r="E439" s="69"/>
      <c r="F439" s="69"/>
      <c r="G439" s="69"/>
      <c r="H439" s="69"/>
      <c r="I439" s="69"/>
      <c r="J439" s="69"/>
      <c r="K439" s="69"/>
      <c r="L439" s="69"/>
      <c r="M439" s="69"/>
      <c r="N439" s="69"/>
      <c r="O439" s="69"/>
      <c r="P439" s="69"/>
    </row>
    <row r="440" spans="1:16" s="2" customFormat="1" hidden="1" x14ac:dyDescent="0.25">
      <c r="A440" s="887"/>
      <c r="B440" s="888"/>
      <c r="C440" s="888"/>
      <c r="D440" s="889"/>
      <c r="E440" s="69"/>
      <c r="F440" s="69"/>
      <c r="G440" s="69"/>
      <c r="H440" s="69"/>
      <c r="I440" s="69"/>
      <c r="J440" s="69"/>
      <c r="K440" s="69"/>
      <c r="L440" s="69"/>
      <c r="M440" s="69"/>
      <c r="N440" s="69"/>
      <c r="O440" s="69"/>
      <c r="P440" s="69"/>
    </row>
    <row r="441" spans="1:16" s="2" customFormat="1" hidden="1" x14ac:dyDescent="0.25">
      <c r="A441" s="887"/>
      <c r="B441" s="888"/>
      <c r="C441" s="888"/>
      <c r="D441" s="889"/>
      <c r="E441" s="69"/>
      <c r="F441" s="69"/>
      <c r="G441" s="69"/>
      <c r="H441" s="69"/>
      <c r="I441" s="69"/>
      <c r="J441" s="69"/>
      <c r="K441" s="69"/>
      <c r="L441" s="69"/>
      <c r="M441" s="69"/>
      <c r="N441" s="69"/>
      <c r="O441" s="69"/>
      <c r="P441" s="69"/>
    </row>
    <row r="442" spans="1:16" s="2" customFormat="1" hidden="1" x14ac:dyDescent="0.25">
      <c r="A442" s="887"/>
      <c r="B442" s="888"/>
      <c r="C442" s="888"/>
      <c r="D442" s="889"/>
      <c r="E442" s="69"/>
      <c r="F442" s="69"/>
      <c r="G442" s="69"/>
      <c r="H442" s="69"/>
      <c r="I442" s="69"/>
      <c r="J442" s="69"/>
      <c r="K442" s="69"/>
      <c r="L442" s="69"/>
      <c r="M442" s="69"/>
      <c r="N442" s="69"/>
      <c r="O442" s="69"/>
      <c r="P442" s="69"/>
    </row>
    <row r="443" spans="1:16" s="2" customFormat="1" hidden="1" x14ac:dyDescent="0.25">
      <c r="A443" s="887"/>
      <c r="B443" s="888"/>
      <c r="C443" s="888"/>
      <c r="D443" s="889"/>
      <c r="E443" s="69"/>
      <c r="F443" s="69"/>
      <c r="G443" s="69"/>
      <c r="H443" s="69"/>
      <c r="I443" s="69"/>
      <c r="J443" s="69"/>
      <c r="K443" s="69"/>
      <c r="L443" s="69"/>
      <c r="M443" s="69"/>
      <c r="N443" s="69"/>
      <c r="O443" s="69"/>
      <c r="P443" s="69"/>
    </row>
    <row r="444" spans="1:16" s="2" customFormat="1" x14ac:dyDescent="0.25">
      <c r="A444" s="1"/>
      <c r="B444" s="1"/>
      <c r="C444" s="1"/>
      <c r="D444" s="1"/>
      <c r="E444" s="1"/>
      <c r="F444" s="1"/>
      <c r="G444" s="1"/>
      <c r="H444" s="1"/>
      <c r="I444" s="1"/>
      <c r="J444" s="1"/>
      <c r="K444" s="1"/>
      <c r="L444" s="1"/>
      <c r="M444" s="1"/>
      <c r="N444" s="1"/>
      <c r="O444" s="1"/>
      <c r="P444" s="1"/>
    </row>
    <row r="445" spans="1:16" ht="15.75" customHeight="1" x14ac:dyDescent="0.25">
      <c r="A445" s="1"/>
      <c r="B445" s="1"/>
      <c r="C445" s="1"/>
      <c r="D445" s="1"/>
    </row>
    <row r="446" spans="1:16" ht="15.75" customHeight="1" x14ac:dyDescent="0.25">
      <c r="A446" s="1"/>
      <c r="B446" s="1"/>
      <c r="C446" s="1"/>
      <c r="D446" s="1"/>
      <c r="P446" s="86"/>
    </row>
    <row r="447" spans="1:16" ht="15.75" customHeight="1" x14ac:dyDescent="0.25">
      <c r="A447" s="1"/>
      <c r="B447" s="1"/>
      <c r="C447" s="1"/>
      <c r="D447" s="1"/>
      <c r="N447" s="86"/>
      <c r="P447" s="86"/>
    </row>
    <row r="448" spans="1:16" ht="15.75" hidden="1" customHeight="1" x14ac:dyDescent="0.25">
      <c r="A448" s="1"/>
      <c r="B448" s="1"/>
      <c r="C448" s="1"/>
      <c r="D448" s="1"/>
    </row>
    <row r="449" spans="1:17" hidden="1" x14ac:dyDescent="0.25">
      <c r="G449" s="75"/>
      <c r="H449" s="75"/>
      <c r="I449" s="75"/>
      <c r="J449" s="75"/>
      <c r="K449" s="75"/>
      <c r="L449" s="75"/>
      <c r="M449" s="75"/>
      <c r="N449" s="75"/>
      <c r="O449" s="75"/>
      <c r="P449" s="75"/>
    </row>
    <row r="450" spans="1:17" hidden="1" x14ac:dyDescent="0.25">
      <c r="G450" s="965">
        <v>2015</v>
      </c>
      <c r="H450" s="965"/>
      <c r="I450" s="75">
        <v>2016</v>
      </c>
      <c r="J450" s="75">
        <v>2017</v>
      </c>
      <c r="K450" s="965">
        <v>2018</v>
      </c>
      <c r="L450" s="965"/>
      <c r="M450" s="75"/>
      <c r="N450" s="75"/>
      <c r="O450" s="75"/>
      <c r="P450" s="75"/>
    </row>
    <row r="451" spans="1:17" ht="48" hidden="1" customHeight="1" x14ac:dyDescent="0.25">
      <c r="A451" s="966" t="s">
        <v>259</v>
      </c>
      <c r="B451" s="966"/>
      <c r="C451" s="966"/>
      <c r="D451" s="966"/>
      <c r="E451" s="966"/>
      <c r="F451" s="966"/>
      <c r="G451" s="949">
        <v>7902.9</v>
      </c>
      <c r="H451" s="949"/>
      <c r="I451" s="1">
        <v>8697.2000000000007</v>
      </c>
      <c r="J451" s="1">
        <v>9220.6</v>
      </c>
      <c r="K451" s="949">
        <v>56768.5</v>
      </c>
      <c r="L451" s="949"/>
      <c r="M451" s="86"/>
      <c r="N451" s="86"/>
      <c r="O451" s="86"/>
      <c r="P451" s="86"/>
    </row>
    <row r="452" spans="1:17" ht="38.25" hidden="1" customHeight="1" x14ac:dyDescent="0.25">
      <c r="A452" s="966" t="s">
        <v>260</v>
      </c>
      <c r="B452" s="966"/>
      <c r="C452" s="966"/>
      <c r="D452" s="966"/>
      <c r="E452" s="966"/>
      <c r="F452" s="966"/>
      <c r="G452" s="949">
        <v>7902.9</v>
      </c>
      <c r="H452" s="949"/>
      <c r="I452" s="1">
        <v>8697.2000000000007</v>
      </c>
      <c r="J452" s="1">
        <v>9220.6</v>
      </c>
      <c r="K452" s="967">
        <f>K451-K453</f>
        <v>9806</v>
      </c>
      <c r="L452" s="949"/>
      <c r="M452" s="86"/>
      <c r="N452" s="86"/>
      <c r="O452" s="86"/>
      <c r="P452" s="86"/>
    </row>
    <row r="453" spans="1:17" hidden="1" x14ac:dyDescent="0.25">
      <c r="A453" s="3" t="s">
        <v>261</v>
      </c>
      <c r="K453" s="967">
        <v>46962.5</v>
      </c>
      <c r="L453" s="967"/>
      <c r="Q453" s="89"/>
    </row>
    <row r="454" spans="1:17" hidden="1" x14ac:dyDescent="0.25"/>
    <row r="459" spans="1:17" x14ac:dyDescent="0.25">
      <c r="J459" s="147"/>
      <c r="K459" s="147"/>
      <c r="L459" s="147"/>
      <c r="M459" s="147"/>
      <c r="N459" s="147"/>
      <c r="O459" s="147"/>
      <c r="P459" s="147"/>
    </row>
    <row r="460" spans="1:17" x14ac:dyDescent="0.25">
      <c r="J460" s="89"/>
      <c r="K460" s="89"/>
      <c r="L460" s="89"/>
      <c r="M460" s="89"/>
      <c r="N460" s="89"/>
      <c r="O460" s="89"/>
      <c r="P460" s="89"/>
    </row>
    <row r="461" spans="1:17" x14ac:dyDescent="0.25">
      <c r="N461" s="89"/>
      <c r="O461" s="89"/>
      <c r="P461" s="89"/>
    </row>
  </sheetData>
  <mergeCells count="1899">
    <mergeCell ref="K171:L171"/>
    <mergeCell ref="K170:L170"/>
    <mergeCell ref="K169:L169"/>
    <mergeCell ref="G172:H172"/>
    <mergeCell ref="G171:H171"/>
    <mergeCell ref="G170:H170"/>
    <mergeCell ref="G169:H169"/>
    <mergeCell ref="G168:H168"/>
    <mergeCell ref="K168:L168"/>
    <mergeCell ref="M168:N168"/>
    <mergeCell ref="O168:P168"/>
    <mergeCell ref="A163:D163"/>
    <mergeCell ref="G163:H163"/>
    <mergeCell ref="K163:L163"/>
    <mergeCell ref="M163:N163"/>
    <mergeCell ref="O163:P163"/>
    <mergeCell ref="A165:D165"/>
    <mergeCell ref="A166:D166"/>
    <mergeCell ref="A167:D167"/>
    <mergeCell ref="G167:H167"/>
    <mergeCell ref="G166:H166"/>
    <mergeCell ref="G165:H165"/>
    <mergeCell ref="K167:L167"/>
    <mergeCell ref="K166:L166"/>
    <mergeCell ref="K165:L165"/>
    <mergeCell ref="M167:N167"/>
    <mergeCell ref="M166:N166"/>
    <mergeCell ref="M165:N165"/>
    <mergeCell ref="O165:P165"/>
    <mergeCell ref="O166:P166"/>
    <mergeCell ref="O167:P167"/>
    <mergeCell ref="A164:D164"/>
    <mergeCell ref="A452:F452"/>
    <mergeCell ref="G452:H452"/>
    <mergeCell ref="K452:L452"/>
    <mergeCell ref="K453:L453"/>
    <mergeCell ref="A442:D442"/>
    <mergeCell ref="A443:D443"/>
    <mergeCell ref="G450:H450"/>
    <mergeCell ref="K450:L450"/>
    <mergeCell ref="A451:F451"/>
    <mergeCell ref="G451:H451"/>
    <mergeCell ref="K451:L451"/>
    <mergeCell ref="A436:D436"/>
    <mergeCell ref="A437:D437"/>
    <mergeCell ref="A438:D438"/>
    <mergeCell ref="A439:D439"/>
    <mergeCell ref="A440:D440"/>
    <mergeCell ref="A441:D441"/>
    <mergeCell ref="G432:H432"/>
    <mergeCell ref="A433:P433"/>
    <mergeCell ref="A434:D435"/>
    <mergeCell ref="E434:H434"/>
    <mergeCell ref="I434:I435"/>
    <mergeCell ref="J434:J435"/>
    <mergeCell ref="K434:K435"/>
    <mergeCell ref="M434:M435"/>
    <mergeCell ref="A430:D430"/>
    <mergeCell ref="G430:H430"/>
    <mergeCell ref="K430:L430"/>
    <mergeCell ref="M430:N430"/>
    <mergeCell ref="O430:P430"/>
    <mergeCell ref="A431:D431"/>
    <mergeCell ref="G431:H431"/>
    <mergeCell ref="K431:L431"/>
    <mergeCell ref="M431:N431"/>
    <mergeCell ref="O431:P431"/>
    <mergeCell ref="A428:D428"/>
    <mergeCell ref="G428:H428"/>
    <mergeCell ref="K428:L428"/>
    <mergeCell ref="M428:N428"/>
    <mergeCell ref="O428:P428"/>
    <mergeCell ref="A429:D429"/>
    <mergeCell ref="G429:H429"/>
    <mergeCell ref="K429:L429"/>
    <mergeCell ref="M429:N429"/>
    <mergeCell ref="O429:P429"/>
    <mergeCell ref="A426:D426"/>
    <mergeCell ref="G426:H426"/>
    <mergeCell ref="K426:L426"/>
    <mergeCell ref="M426:N426"/>
    <mergeCell ref="O426:P426"/>
    <mergeCell ref="A427:D427"/>
    <mergeCell ref="G427:H427"/>
    <mergeCell ref="K427:L427"/>
    <mergeCell ref="M427:N427"/>
    <mergeCell ref="O427:P427"/>
    <mergeCell ref="A424:D424"/>
    <mergeCell ref="G424:H424"/>
    <mergeCell ref="K424:L424"/>
    <mergeCell ref="M424:N424"/>
    <mergeCell ref="O424:P424"/>
    <mergeCell ref="A425:D425"/>
    <mergeCell ref="G425:H425"/>
    <mergeCell ref="K425:L425"/>
    <mergeCell ref="M425:N425"/>
    <mergeCell ref="O425:P425"/>
    <mergeCell ref="A422:D422"/>
    <mergeCell ref="G422:H422"/>
    <mergeCell ref="K422:L422"/>
    <mergeCell ref="M422:N422"/>
    <mergeCell ref="O422:P422"/>
    <mergeCell ref="A423:D423"/>
    <mergeCell ref="G423:H423"/>
    <mergeCell ref="K423:L423"/>
    <mergeCell ref="M423:N423"/>
    <mergeCell ref="O423:P423"/>
    <mergeCell ref="A420:D420"/>
    <mergeCell ref="G420:H420"/>
    <mergeCell ref="K420:L420"/>
    <mergeCell ref="M420:N420"/>
    <mergeCell ref="O420:P420"/>
    <mergeCell ref="A421:D421"/>
    <mergeCell ref="G421:H421"/>
    <mergeCell ref="K421:L421"/>
    <mergeCell ref="M421:N421"/>
    <mergeCell ref="O421:P421"/>
    <mergeCell ref="A418:D418"/>
    <mergeCell ref="G418:H418"/>
    <mergeCell ref="K418:L418"/>
    <mergeCell ref="M418:N418"/>
    <mergeCell ref="O418:P418"/>
    <mergeCell ref="A419:D419"/>
    <mergeCell ref="G419:H419"/>
    <mergeCell ref="K419:L419"/>
    <mergeCell ref="M419:N419"/>
    <mergeCell ref="O419:P419"/>
    <mergeCell ref="A416:D416"/>
    <mergeCell ref="G416:H416"/>
    <mergeCell ref="K416:L416"/>
    <mergeCell ref="M416:N416"/>
    <mergeCell ref="O416:P416"/>
    <mergeCell ref="A417:D417"/>
    <mergeCell ref="G417:H417"/>
    <mergeCell ref="K417:L417"/>
    <mergeCell ref="M417:N417"/>
    <mergeCell ref="O417:P417"/>
    <mergeCell ref="A414:D414"/>
    <mergeCell ref="G414:H414"/>
    <mergeCell ref="K414:L414"/>
    <mergeCell ref="M414:N414"/>
    <mergeCell ref="O414:P414"/>
    <mergeCell ref="A415:D415"/>
    <mergeCell ref="G415:H415"/>
    <mergeCell ref="K415:L415"/>
    <mergeCell ref="M415:N415"/>
    <mergeCell ref="O415:P415"/>
    <mergeCell ref="A412:D412"/>
    <mergeCell ref="G412:H412"/>
    <mergeCell ref="K412:L412"/>
    <mergeCell ref="M412:N412"/>
    <mergeCell ref="O412:P412"/>
    <mergeCell ref="A413:D413"/>
    <mergeCell ref="G413:H413"/>
    <mergeCell ref="K413:L413"/>
    <mergeCell ref="M413:N413"/>
    <mergeCell ref="O413:P413"/>
    <mergeCell ref="A410:D410"/>
    <mergeCell ref="G410:H410"/>
    <mergeCell ref="K410:L410"/>
    <mergeCell ref="M410:N410"/>
    <mergeCell ref="O410:P410"/>
    <mergeCell ref="A411:D411"/>
    <mergeCell ref="G411:H411"/>
    <mergeCell ref="K411:L411"/>
    <mergeCell ref="M411:N411"/>
    <mergeCell ref="O411:P411"/>
    <mergeCell ref="A408:D408"/>
    <mergeCell ref="G408:H408"/>
    <mergeCell ref="K408:L408"/>
    <mergeCell ref="M408:N408"/>
    <mergeCell ref="O408:P408"/>
    <mergeCell ref="A409:D409"/>
    <mergeCell ref="G409:H409"/>
    <mergeCell ref="K409:L409"/>
    <mergeCell ref="M409:N409"/>
    <mergeCell ref="O409:P409"/>
    <mergeCell ref="A406:D406"/>
    <mergeCell ref="G406:H406"/>
    <mergeCell ref="K406:L406"/>
    <mergeCell ref="M406:N406"/>
    <mergeCell ref="O406:P406"/>
    <mergeCell ref="A407:D407"/>
    <mergeCell ref="G407:H407"/>
    <mergeCell ref="K407:L407"/>
    <mergeCell ref="M407:N407"/>
    <mergeCell ref="O407:P407"/>
    <mergeCell ref="A404:D404"/>
    <mergeCell ref="G404:H404"/>
    <mergeCell ref="K404:L404"/>
    <mergeCell ref="M404:N404"/>
    <mergeCell ref="O404:P404"/>
    <mergeCell ref="A405:D405"/>
    <mergeCell ref="G405:H405"/>
    <mergeCell ref="K405:L405"/>
    <mergeCell ref="M405:N405"/>
    <mergeCell ref="O405:P405"/>
    <mergeCell ref="A402:D402"/>
    <mergeCell ref="G402:H402"/>
    <mergeCell ref="K402:L402"/>
    <mergeCell ref="M402:N402"/>
    <mergeCell ref="O402:P402"/>
    <mergeCell ref="A403:D403"/>
    <mergeCell ref="G403:H403"/>
    <mergeCell ref="K403:L403"/>
    <mergeCell ref="M403:N403"/>
    <mergeCell ref="O403:P403"/>
    <mergeCell ref="A400:D400"/>
    <mergeCell ref="G400:H400"/>
    <mergeCell ref="K400:L400"/>
    <mergeCell ref="M400:N400"/>
    <mergeCell ref="O400:P400"/>
    <mergeCell ref="A401:D401"/>
    <mergeCell ref="G401:H401"/>
    <mergeCell ref="K401:L401"/>
    <mergeCell ref="M401:N401"/>
    <mergeCell ref="O401:P401"/>
    <mergeCell ref="A398:D398"/>
    <mergeCell ref="G398:H398"/>
    <mergeCell ref="K398:L398"/>
    <mergeCell ref="M398:N398"/>
    <mergeCell ref="O398:P398"/>
    <mergeCell ref="A399:D399"/>
    <mergeCell ref="G399:H399"/>
    <mergeCell ref="K399:L399"/>
    <mergeCell ref="M399:N399"/>
    <mergeCell ref="O399:P399"/>
    <mergeCell ref="A396:D396"/>
    <mergeCell ref="G396:H396"/>
    <mergeCell ref="K396:L396"/>
    <mergeCell ref="M396:N396"/>
    <mergeCell ref="O396:P396"/>
    <mergeCell ref="A397:D397"/>
    <mergeCell ref="G397:H397"/>
    <mergeCell ref="K397:L397"/>
    <mergeCell ref="M397:N397"/>
    <mergeCell ref="O397:P397"/>
    <mergeCell ref="A394:D394"/>
    <mergeCell ref="G394:H394"/>
    <mergeCell ref="K394:L394"/>
    <mergeCell ref="M394:N394"/>
    <mergeCell ref="O394:P394"/>
    <mergeCell ref="A395:D395"/>
    <mergeCell ref="G395:H395"/>
    <mergeCell ref="K395:L395"/>
    <mergeCell ref="M395:N395"/>
    <mergeCell ref="O395:P395"/>
    <mergeCell ref="A392:D392"/>
    <mergeCell ref="G392:H392"/>
    <mergeCell ref="K392:L392"/>
    <mergeCell ref="M392:N392"/>
    <mergeCell ref="O392:P392"/>
    <mergeCell ref="A393:D393"/>
    <mergeCell ref="G393:H393"/>
    <mergeCell ref="K393:L393"/>
    <mergeCell ref="M393:N393"/>
    <mergeCell ref="O393:P393"/>
    <mergeCell ref="A390:D390"/>
    <mergeCell ref="G390:H390"/>
    <mergeCell ref="K390:L390"/>
    <mergeCell ref="M390:N390"/>
    <mergeCell ref="O390:P390"/>
    <mergeCell ref="A391:D391"/>
    <mergeCell ref="G391:H391"/>
    <mergeCell ref="K391:L391"/>
    <mergeCell ref="M391:N391"/>
    <mergeCell ref="O391:P391"/>
    <mergeCell ref="A388:D388"/>
    <mergeCell ref="G388:H388"/>
    <mergeCell ref="K388:L388"/>
    <mergeCell ref="M388:N388"/>
    <mergeCell ref="O388:P388"/>
    <mergeCell ref="A389:D389"/>
    <mergeCell ref="G389:H389"/>
    <mergeCell ref="K389:L389"/>
    <mergeCell ref="M389:N389"/>
    <mergeCell ref="O389:P389"/>
    <mergeCell ref="A386:D386"/>
    <mergeCell ref="G386:H386"/>
    <mergeCell ref="K386:L386"/>
    <mergeCell ref="M386:N386"/>
    <mergeCell ref="O386:P386"/>
    <mergeCell ref="A387:D387"/>
    <mergeCell ref="G387:H387"/>
    <mergeCell ref="K387:L387"/>
    <mergeCell ref="M387:N387"/>
    <mergeCell ref="O387:P387"/>
    <mergeCell ref="A384:D384"/>
    <mergeCell ref="G384:H384"/>
    <mergeCell ref="K384:L384"/>
    <mergeCell ref="M384:N384"/>
    <mergeCell ref="O384:P384"/>
    <mergeCell ref="A385:D385"/>
    <mergeCell ref="G385:H385"/>
    <mergeCell ref="K385:L385"/>
    <mergeCell ref="M385:N385"/>
    <mergeCell ref="O385:P385"/>
    <mergeCell ref="A382:D382"/>
    <mergeCell ref="G382:H382"/>
    <mergeCell ref="K382:L382"/>
    <mergeCell ref="M382:N382"/>
    <mergeCell ref="O382:P382"/>
    <mergeCell ref="A383:D383"/>
    <mergeCell ref="G383:H383"/>
    <mergeCell ref="K383:L383"/>
    <mergeCell ref="M383:N383"/>
    <mergeCell ref="O383:P383"/>
    <mergeCell ref="A380:D380"/>
    <mergeCell ref="G380:H380"/>
    <mergeCell ref="K380:L380"/>
    <mergeCell ref="M380:N380"/>
    <mergeCell ref="O380:P380"/>
    <mergeCell ref="A381:D381"/>
    <mergeCell ref="G381:H381"/>
    <mergeCell ref="K381:L381"/>
    <mergeCell ref="M381:N381"/>
    <mergeCell ref="O381:P381"/>
    <mergeCell ref="A378:D378"/>
    <mergeCell ref="G378:H378"/>
    <mergeCell ref="K378:L378"/>
    <mergeCell ref="M378:N378"/>
    <mergeCell ref="O378:P378"/>
    <mergeCell ref="A379:D379"/>
    <mergeCell ref="G379:H379"/>
    <mergeCell ref="K379:L379"/>
    <mergeCell ref="M379:N379"/>
    <mergeCell ref="O379:P379"/>
    <mergeCell ref="A376:D376"/>
    <mergeCell ref="G376:H376"/>
    <mergeCell ref="K376:L376"/>
    <mergeCell ref="M376:N376"/>
    <mergeCell ref="O376:P376"/>
    <mergeCell ref="A377:D377"/>
    <mergeCell ref="G377:H377"/>
    <mergeCell ref="K377:L377"/>
    <mergeCell ref="M377:N377"/>
    <mergeCell ref="O377:P377"/>
    <mergeCell ref="A374:D374"/>
    <mergeCell ref="G374:H374"/>
    <mergeCell ref="K374:L374"/>
    <mergeCell ref="M374:N374"/>
    <mergeCell ref="O374:P374"/>
    <mergeCell ref="A375:D375"/>
    <mergeCell ref="G375:H375"/>
    <mergeCell ref="K375:L375"/>
    <mergeCell ref="M375:N375"/>
    <mergeCell ref="O375:P375"/>
    <mergeCell ref="A372:D372"/>
    <mergeCell ref="G372:H372"/>
    <mergeCell ref="K372:L372"/>
    <mergeCell ref="M372:N372"/>
    <mergeCell ref="O372:P372"/>
    <mergeCell ref="A373:D373"/>
    <mergeCell ref="G373:H373"/>
    <mergeCell ref="K373:L373"/>
    <mergeCell ref="M373:N373"/>
    <mergeCell ref="O373:P373"/>
    <mergeCell ref="A370:D370"/>
    <mergeCell ref="G370:H370"/>
    <mergeCell ref="K370:L370"/>
    <mergeCell ref="M370:N370"/>
    <mergeCell ref="O370:P370"/>
    <mergeCell ref="A371:D371"/>
    <mergeCell ref="G371:H371"/>
    <mergeCell ref="K371:L371"/>
    <mergeCell ref="M371:N371"/>
    <mergeCell ref="O371:P371"/>
    <mergeCell ref="A368:D368"/>
    <mergeCell ref="G368:H368"/>
    <mergeCell ref="K368:L368"/>
    <mergeCell ref="M368:N368"/>
    <mergeCell ref="O368:P368"/>
    <mergeCell ref="A369:D369"/>
    <mergeCell ref="G369:H369"/>
    <mergeCell ref="K369:L369"/>
    <mergeCell ref="M369:N369"/>
    <mergeCell ref="O369:P369"/>
    <mergeCell ref="A366:D366"/>
    <mergeCell ref="G366:H366"/>
    <mergeCell ref="K366:L366"/>
    <mergeCell ref="M366:N366"/>
    <mergeCell ref="O366:P366"/>
    <mergeCell ref="A367:D367"/>
    <mergeCell ref="G367:H367"/>
    <mergeCell ref="K367:L367"/>
    <mergeCell ref="M367:N367"/>
    <mergeCell ref="O367:P367"/>
    <mergeCell ref="A364:D364"/>
    <mergeCell ref="G364:H364"/>
    <mergeCell ref="K364:L364"/>
    <mergeCell ref="M364:N364"/>
    <mergeCell ref="O364:P364"/>
    <mergeCell ref="A365:D365"/>
    <mergeCell ref="G365:H365"/>
    <mergeCell ref="K365:L365"/>
    <mergeCell ref="M365:N365"/>
    <mergeCell ref="O365:P365"/>
    <mergeCell ref="A362:D362"/>
    <mergeCell ref="G362:H362"/>
    <mergeCell ref="K362:L362"/>
    <mergeCell ref="M362:N362"/>
    <mergeCell ref="O362:P362"/>
    <mergeCell ref="A363:D363"/>
    <mergeCell ref="G363:H363"/>
    <mergeCell ref="K363:L363"/>
    <mergeCell ref="M363:N363"/>
    <mergeCell ref="O363:P363"/>
    <mergeCell ref="A360:D360"/>
    <mergeCell ref="G360:H360"/>
    <mergeCell ref="K360:L360"/>
    <mergeCell ref="M360:N360"/>
    <mergeCell ref="O360:P360"/>
    <mergeCell ref="A361:D361"/>
    <mergeCell ref="G361:H361"/>
    <mergeCell ref="K361:L361"/>
    <mergeCell ref="M361:N361"/>
    <mergeCell ref="O361:P361"/>
    <mergeCell ref="A358:D358"/>
    <mergeCell ref="G358:H358"/>
    <mergeCell ref="K358:L358"/>
    <mergeCell ref="M358:N358"/>
    <mergeCell ref="O358:P358"/>
    <mergeCell ref="A359:D359"/>
    <mergeCell ref="G359:H359"/>
    <mergeCell ref="K359:L359"/>
    <mergeCell ref="M359:N359"/>
    <mergeCell ref="O359:P359"/>
    <mergeCell ref="A356:D356"/>
    <mergeCell ref="G356:H356"/>
    <mergeCell ref="K356:L356"/>
    <mergeCell ref="M356:N356"/>
    <mergeCell ref="O356:P356"/>
    <mergeCell ref="A357:D357"/>
    <mergeCell ref="G357:H357"/>
    <mergeCell ref="K357:L357"/>
    <mergeCell ref="M357:N357"/>
    <mergeCell ref="O357:P357"/>
    <mergeCell ref="A354:D354"/>
    <mergeCell ref="G354:H354"/>
    <mergeCell ref="K354:L354"/>
    <mergeCell ref="M354:N354"/>
    <mergeCell ref="O354:P354"/>
    <mergeCell ref="A355:D355"/>
    <mergeCell ref="G355:H355"/>
    <mergeCell ref="K355:L355"/>
    <mergeCell ref="M355:N355"/>
    <mergeCell ref="O355:P355"/>
    <mergeCell ref="A352:D352"/>
    <mergeCell ref="G352:H352"/>
    <mergeCell ref="K352:L352"/>
    <mergeCell ref="M352:N352"/>
    <mergeCell ref="O352:P352"/>
    <mergeCell ref="A353:D353"/>
    <mergeCell ref="G353:H353"/>
    <mergeCell ref="K353:L353"/>
    <mergeCell ref="M353:N353"/>
    <mergeCell ref="O353:P353"/>
    <mergeCell ref="A350:D350"/>
    <mergeCell ref="G350:H350"/>
    <mergeCell ref="K350:L350"/>
    <mergeCell ref="M350:N350"/>
    <mergeCell ref="O350:P350"/>
    <mergeCell ref="A351:D351"/>
    <mergeCell ref="G351:H351"/>
    <mergeCell ref="K351:L351"/>
    <mergeCell ref="M351:N351"/>
    <mergeCell ref="O351:P351"/>
    <mergeCell ref="A348:D348"/>
    <mergeCell ref="G348:H348"/>
    <mergeCell ref="K348:L348"/>
    <mergeCell ref="M348:N348"/>
    <mergeCell ref="O348:P348"/>
    <mergeCell ref="A349:D349"/>
    <mergeCell ref="G349:H349"/>
    <mergeCell ref="K349:L349"/>
    <mergeCell ref="M349:N349"/>
    <mergeCell ref="O349:P349"/>
    <mergeCell ref="A346:D346"/>
    <mergeCell ref="G346:H346"/>
    <mergeCell ref="K346:L346"/>
    <mergeCell ref="M346:N346"/>
    <mergeCell ref="O346:P346"/>
    <mergeCell ref="A347:D347"/>
    <mergeCell ref="G347:H347"/>
    <mergeCell ref="K347:L347"/>
    <mergeCell ref="M347:N347"/>
    <mergeCell ref="O347:P347"/>
    <mergeCell ref="A344:D344"/>
    <mergeCell ref="G344:H344"/>
    <mergeCell ref="K344:L344"/>
    <mergeCell ref="M344:N344"/>
    <mergeCell ref="O344:P344"/>
    <mergeCell ref="A345:D345"/>
    <mergeCell ref="G345:H345"/>
    <mergeCell ref="K345:L345"/>
    <mergeCell ref="M345:N345"/>
    <mergeCell ref="O345:P345"/>
    <mergeCell ref="A342:D342"/>
    <mergeCell ref="G342:H342"/>
    <mergeCell ref="K342:L342"/>
    <mergeCell ref="M342:N342"/>
    <mergeCell ref="O342:P342"/>
    <mergeCell ref="A343:D343"/>
    <mergeCell ref="G343:H343"/>
    <mergeCell ref="K343:L343"/>
    <mergeCell ref="M343:N343"/>
    <mergeCell ref="O343:P343"/>
    <mergeCell ref="A340:D340"/>
    <mergeCell ref="G340:H340"/>
    <mergeCell ref="K340:L340"/>
    <mergeCell ref="M340:N340"/>
    <mergeCell ref="O340:P340"/>
    <mergeCell ref="A341:D341"/>
    <mergeCell ref="G341:H341"/>
    <mergeCell ref="K341:L341"/>
    <mergeCell ref="M341:N341"/>
    <mergeCell ref="O341:P341"/>
    <mergeCell ref="A338:D338"/>
    <mergeCell ref="G338:H338"/>
    <mergeCell ref="K338:L338"/>
    <mergeCell ref="M338:N338"/>
    <mergeCell ref="O338:P338"/>
    <mergeCell ref="A339:D339"/>
    <mergeCell ref="G339:H339"/>
    <mergeCell ref="K339:L339"/>
    <mergeCell ref="M339:N339"/>
    <mergeCell ref="O339:P339"/>
    <mergeCell ref="A336:D336"/>
    <mergeCell ref="G336:H336"/>
    <mergeCell ref="K336:L336"/>
    <mergeCell ref="M336:N336"/>
    <mergeCell ref="O336:P336"/>
    <mergeCell ref="A337:D337"/>
    <mergeCell ref="G337:H337"/>
    <mergeCell ref="K337:L337"/>
    <mergeCell ref="M337:N337"/>
    <mergeCell ref="O337:P337"/>
    <mergeCell ref="A334:D334"/>
    <mergeCell ref="G334:H334"/>
    <mergeCell ref="K334:L334"/>
    <mergeCell ref="M334:N334"/>
    <mergeCell ref="O334:P334"/>
    <mergeCell ref="A335:D335"/>
    <mergeCell ref="G335:H335"/>
    <mergeCell ref="K335:L335"/>
    <mergeCell ref="M335:N335"/>
    <mergeCell ref="O335:P335"/>
    <mergeCell ref="A332:D332"/>
    <mergeCell ref="G332:H332"/>
    <mergeCell ref="K332:L332"/>
    <mergeCell ref="M332:N332"/>
    <mergeCell ref="O332:P332"/>
    <mergeCell ref="A333:D333"/>
    <mergeCell ref="G333:H333"/>
    <mergeCell ref="K333:L333"/>
    <mergeCell ref="M333:N333"/>
    <mergeCell ref="O333:P333"/>
    <mergeCell ref="A330:D330"/>
    <mergeCell ref="G330:H330"/>
    <mergeCell ref="K330:L330"/>
    <mergeCell ref="M330:N330"/>
    <mergeCell ref="O330:P330"/>
    <mergeCell ref="A331:D331"/>
    <mergeCell ref="G331:H331"/>
    <mergeCell ref="K331:L331"/>
    <mergeCell ref="M331:N331"/>
    <mergeCell ref="O331:P331"/>
    <mergeCell ref="A328:D328"/>
    <mergeCell ref="G328:H328"/>
    <mergeCell ref="K328:L328"/>
    <mergeCell ref="M328:N328"/>
    <mergeCell ref="O328:P328"/>
    <mergeCell ref="A329:D329"/>
    <mergeCell ref="G329:H329"/>
    <mergeCell ref="K329:L329"/>
    <mergeCell ref="M329:N329"/>
    <mergeCell ref="O329:P329"/>
    <mergeCell ref="A326:D326"/>
    <mergeCell ref="G326:H326"/>
    <mergeCell ref="K326:L326"/>
    <mergeCell ref="M326:N326"/>
    <mergeCell ref="O326:P326"/>
    <mergeCell ref="A327:D327"/>
    <mergeCell ref="G327:H327"/>
    <mergeCell ref="K327:L327"/>
    <mergeCell ref="M327:N327"/>
    <mergeCell ref="O327:P327"/>
    <mergeCell ref="A324:D324"/>
    <mergeCell ref="G324:H324"/>
    <mergeCell ref="K324:L324"/>
    <mergeCell ref="M324:N324"/>
    <mergeCell ref="O324:P324"/>
    <mergeCell ref="A325:D325"/>
    <mergeCell ref="G325:H325"/>
    <mergeCell ref="K325:L325"/>
    <mergeCell ref="M325:N325"/>
    <mergeCell ref="O325:P325"/>
    <mergeCell ref="A322:D322"/>
    <mergeCell ref="G322:H322"/>
    <mergeCell ref="K322:L322"/>
    <mergeCell ref="M322:N322"/>
    <mergeCell ref="O322:P322"/>
    <mergeCell ref="A323:D323"/>
    <mergeCell ref="G323:H323"/>
    <mergeCell ref="K323:L323"/>
    <mergeCell ref="M323:N323"/>
    <mergeCell ref="O323:P323"/>
    <mergeCell ref="A320:D320"/>
    <mergeCell ref="G320:H320"/>
    <mergeCell ref="K320:L320"/>
    <mergeCell ref="M320:N320"/>
    <mergeCell ref="O320:P320"/>
    <mergeCell ref="A321:D321"/>
    <mergeCell ref="G321:H321"/>
    <mergeCell ref="K321:L321"/>
    <mergeCell ref="M321:N321"/>
    <mergeCell ref="O321:P321"/>
    <mergeCell ref="A318:D318"/>
    <mergeCell ref="G318:H318"/>
    <mergeCell ref="K318:L318"/>
    <mergeCell ref="M318:N318"/>
    <mergeCell ref="O318:P318"/>
    <mergeCell ref="A319:D319"/>
    <mergeCell ref="G319:H319"/>
    <mergeCell ref="K319:L319"/>
    <mergeCell ref="M319:N319"/>
    <mergeCell ref="O319:P319"/>
    <mergeCell ref="A316:D316"/>
    <mergeCell ref="G316:H316"/>
    <mergeCell ref="K316:L316"/>
    <mergeCell ref="M316:N316"/>
    <mergeCell ref="O316:P316"/>
    <mergeCell ref="A317:D317"/>
    <mergeCell ref="G317:H317"/>
    <mergeCell ref="K317:L317"/>
    <mergeCell ref="M317:N317"/>
    <mergeCell ref="O317:P317"/>
    <mergeCell ref="A314:D314"/>
    <mergeCell ref="G314:H314"/>
    <mergeCell ref="K314:L314"/>
    <mergeCell ref="M314:N314"/>
    <mergeCell ref="O314:P314"/>
    <mergeCell ref="A315:D315"/>
    <mergeCell ref="G315:H315"/>
    <mergeCell ref="K315:L315"/>
    <mergeCell ref="M315:N315"/>
    <mergeCell ref="O315:P315"/>
    <mergeCell ref="A312:D312"/>
    <mergeCell ref="G312:H312"/>
    <mergeCell ref="K312:L312"/>
    <mergeCell ref="M312:N312"/>
    <mergeCell ref="O312:P312"/>
    <mergeCell ref="A313:D313"/>
    <mergeCell ref="G313:H313"/>
    <mergeCell ref="K313:L313"/>
    <mergeCell ref="M313:N313"/>
    <mergeCell ref="O313:P313"/>
    <mergeCell ref="A310:D310"/>
    <mergeCell ref="G310:H310"/>
    <mergeCell ref="K310:L310"/>
    <mergeCell ref="M310:N310"/>
    <mergeCell ref="O310:P310"/>
    <mergeCell ref="A311:D311"/>
    <mergeCell ref="G311:H311"/>
    <mergeCell ref="K311:L311"/>
    <mergeCell ref="M311:N311"/>
    <mergeCell ref="O311:P311"/>
    <mergeCell ref="A308:D308"/>
    <mergeCell ref="G308:H308"/>
    <mergeCell ref="K308:L308"/>
    <mergeCell ref="M308:N308"/>
    <mergeCell ref="O308:P308"/>
    <mergeCell ref="A309:D309"/>
    <mergeCell ref="G309:H309"/>
    <mergeCell ref="K309:L309"/>
    <mergeCell ref="M309:N309"/>
    <mergeCell ref="O309:P309"/>
    <mergeCell ref="A306:D306"/>
    <mergeCell ref="G306:H306"/>
    <mergeCell ref="K306:L306"/>
    <mergeCell ref="M306:N306"/>
    <mergeCell ref="O306:P306"/>
    <mergeCell ref="A307:D307"/>
    <mergeCell ref="G307:H307"/>
    <mergeCell ref="K307:L307"/>
    <mergeCell ref="M307:N307"/>
    <mergeCell ref="O307:P307"/>
    <mergeCell ref="A304:D304"/>
    <mergeCell ref="G304:H304"/>
    <mergeCell ref="K304:L304"/>
    <mergeCell ref="M304:N304"/>
    <mergeCell ref="O304:P304"/>
    <mergeCell ref="A305:D305"/>
    <mergeCell ref="G305:H305"/>
    <mergeCell ref="K305:L305"/>
    <mergeCell ref="M305:N305"/>
    <mergeCell ref="O305:P305"/>
    <mergeCell ref="A302:D302"/>
    <mergeCell ref="G302:H302"/>
    <mergeCell ref="K302:L302"/>
    <mergeCell ref="M302:N302"/>
    <mergeCell ref="O302:P302"/>
    <mergeCell ref="A303:D303"/>
    <mergeCell ref="G303:H303"/>
    <mergeCell ref="K303:L303"/>
    <mergeCell ref="M303:N303"/>
    <mergeCell ref="O303:P303"/>
    <mergeCell ref="A300:D300"/>
    <mergeCell ref="G300:H300"/>
    <mergeCell ref="K300:L300"/>
    <mergeCell ref="M300:N300"/>
    <mergeCell ref="O300:P300"/>
    <mergeCell ref="A301:D301"/>
    <mergeCell ref="G301:H301"/>
    <mergeCell ref="K301:L301"/>
    <mergeCell ref="M301:N301"/>
    <mergeCell ref="O301:P301"/>
    <mergeCell ref="A298:D298"/>
    <mergeCell ref="G298:H298"/>
    <mergeCell ref="K298:L298"/>
    <mergeCell ref="M298:N298"/>
    <mergeCell ref="O298:P298"/>
    <mergeCell ref="A299:D299"/>
    <mergeCell ref="G299:H299"/>
    <mergeCell ref="K299:L299"/>
    <mergeCell ref="M299:N299"/>
    <mergeCell ref="O299:P299"/>
    <mergeCell ref="A296:D296"/>
    <mergeCell ref="G296:H296"/>
    <mergeCell ref="K296:L296"/>
    <mergeCell ref="M296:N296"/>
    <mergeCell ref="O296:P296"/>
    <mergeCell ref="A297:D297"/>
    <mergeCell ref="G297:H297"/>
    <mergeCell ref="K297:L297"/>
    <mergeCell ref="M297:N297"/>
    <mergeCell ref="O297:P297"/>
    <mergeCell ref="A294:D294"/>
    <mergeCell ref="G294:H294"/>
    <mergeCell ref="K294:L294"/>
    <mergeCell ref="M294:N294"/>
    <mergeCell ref="O294:P294"/>
    <mergeCell ref="A295:D295"/>
    <mergeCell ref="G295:H295"/>
    <mergeCell ref="K295:L295"/>
    <mergeCell ref="M295:N295"/>
    <mergeCell ref="O295:P295"/>
    <mergeCell ref="A292:D292"/>
    <mergeCell ref="G292:H292"/>
    <mergeCell ref="K292:L292"/>
    <mergeCell ref="M292:N292"/>
    <mergeCell ref="O292:P292"/>
    <mergeCell ref="A293:D293"/>
    <mergeCell ref="G293:H293"/>
    <mergeCell ref="K293:L293"/>
    <mergeCell ref="M293:N293"/>
    <mergeCell ref="O293:P293"/>
    <mergeCell ref="A290:D290"/>
    <mergeCell ref="G290:H290"/>
    <mergeCell ref="K290:L290"/>
    <mergeCell ref="M290:N290"/>
    <mergeCell ref="O290:P290"/>
    <mergeCell ref="A291:D291"/>
    <mergeCell ref="G291:H291"/>
    <mergeCell ref="K291:L291"/>
    <mergeCell ref="M291:N291"/>
    <mergeCell ref="O291:P291"/>
    <mergeCell ref="A288:D288"/>
    <mergeCell ref="G288:H288"/>
    <mergeCell ref="K288:L288"/>
    <mergeCell ref="M288:N288"/>
    <mergeCell ref="O288:P288"/>
    <mergeCell ref="A289:D289"/>
    <mergeCell ref="G289:H289"/>
    <mergeCell ref="K289:L289"/>
    <mergeCell ref="M289:N289"/>
    <mergeCell ref="O289:P289"/>
    <mergeCell ref="A286:D286"/>
    <mergeCell ref="G286:H286"/>
    <mergeCell ref="K286:L286"/>
    <mergeCell ref="M286:N286"/>
    <mergeCell ref="O286:P286"/>
    <mergeCell ref="A287:D287"/>
    <mergeCell ref="G287:H287"/>
    <mergeCell ref="K287:L287"/>
    <mergeCell ref="M287:N287"/>
    <mergeCell ref="O287:P287"/>
    <mergeCell ref="A284:D284"/>
    <mergeCell ref="G284:H284"/>
    <mergeCell ref="K284:L284"/>
    <mergeCell ref="M284:N284"/>
    <mergeCell ref="O284:P284"/>
    <mergeCell ref="A285:D285"/>
    <mergeCell ref="G285:H285"/>
    <mergeCell ref="K285:L285"/>
    <mergeCell ref="M285:N285"/>
    <mergeCell ref="O285:P285"/>
    <mergeCell ref="A282:D282"/>
    <mergeCell ref="G282:H282"/>
    <mergeCell ref="K282:L282"/>
    <mergeCell ref="M282:N282"/>
    <mergeCell ref="O282:P282"/>
    <mergeCell ref="A283:D283"/>
    <mergeCell ref="G283:H283"/>
    <mergeCell ref="K283:L283"/>
    <mergeCell ref="M283:N283"/>
    <mergeCell ref="O283:P283"/>
    <mergeCell ref="A280:D280"/>
    <mergeCell ref="G280:H280"/>
    <mergeCell ref="K280:L280"/>
    <mergeCell ref="M280:N280"/>
    <mergeCell ref="O280:P280"/>
    <mergeCell ref="A281:D281"/>
    <mergeCell ref="G281:H281"/>
    <mergeCell ref="K281:L281"/>
    <mergeCell ref="M281:N281"/>
    <mergeCell ref="O281:P281"/>
    <mergeCell ref="A278:D278"/>
    <mergeCell ref="G278:H278"/>
    <mergeCell ref="K278:L278"/>
    <mergeCell ref="M278:N278"/>
    <mergeCell ref="O278:P278"/>
    <mergeCell ref="A279:D279"/>
    <mergeCell ref="G279:H279"/>
    <mergeCell ref="K279:L279"/>
    <mergeCell ref="M279:N279"/>
    <mergeCell ref="O279:P279"/>
    <mergeCell ref="A276:D276"/>
    <mergeCell ref="G276:H276"/>
    <mergeCell ref="K276:L276"/>
    <mergeCell ref="M276:N276"/>
    <mergeCell ref="O276:P276"/>
    <mergeCell ref="A277:D277"/>
    <mergeCell ref="G277:H277"/>
    <mergeCell ref="K277:L277"/>
    <mergeCell ref="M277:N277"/>
    <mergeCell ref="O277:P277"/>
    <mergeCell ref="A274:D274"/>
    <mergeCell ref="G274:H274"/>
    <mergeCell ref="K274:L274"/>
    <mergeCell ref="M274:N274"/>
    <mergeCell ref="O274:P274"/>
    <mergeCell ref="A275:D275"/>
    <mergeCell ref="G275:H275"/>
    <mergeCell ref="K275:L275"/>
    <mergeCell ref="M275:N275"/>
    <mergeCell ref="O275:P275"/>
    <mergeCell ref="A272:D272"/>
    <mergeCell ref="G272:H272"/>
    <mergeCell ref="K272:L272"/>
    <mergeCell ref="M272:N272"/>
    <mergeCell ref="O272:P272"/>
    <mergeCell ref="A273:D273"/>
    <mergeCell ref="G273:H273"/>
    <mergeCell ref="K273:L273"/>
    <mergeCell ref="M273:N273"/>
    <mergeCell ref="O273:P273"/>
    <mergeCell ref="A270:D270"/>
    <mergeCell ref="G270:H270"/>
    <mergeCell ref="K270:L270"/>
    <mergeCell ref="M270:N270"/>
    <mergeCell ref="O270:P270"/>
    <mergeCell ref="A271:D271"/>
    <mergeCell ref="G271:H271"/>
    <mergeCell ref="K271:L271"/>
    <mergeCell ref="M271:N271"/>
    <mergeCell ref="O271:P271"/>
    <mergeCell ref="A268:D268"/>
    <mergeCell ref="G268:H268"/>
    <mergeCell ref="K268:L268"/>
    <mergeCell ref="M268:N268"/>
    <mergeCell ref="O268:P268"/>
    <mergeCell ref="A269:D269"/>
    <mergeCell ref="G269:H269"/>
    <mergeCell ref="K269:L269"/>
    <mergeCell ref="M269:N269"/>
    <mergeCell ref="O269:P269"/>
    <mergeCell ref="A266:D266"/>
    <mergeCell ref="G266:H266"/>
    <mergeCell ref="K266:L266"/>
    <mergeCell ref="M266:N266"/>
    <mergeCell ref="O266:P266"/>
    <mergeCell ref="A267:D267"/>
    <mergeCell ref="G267:H267"/>
    <mergeCell ref="K267:L267"/>
    <mergeCell ref="M267:N267"/>
    <mergeCell ref="O267:P267"/>
    <mergeCell ref="A264:D264"/>
    <mergeCell ref="G264:H264"/>
    <mergeCell ref="K264:L264"/>
    <mergeCell ref="M264:N264"/>
    <mergeCell ref="O264:P264"/>
    <mergeCell ref="A265:D265"/>
    <mergeCell ref="G265:H265"/>
    <mergeCell ref="K265:L265"/>
    <mergeCell ref="M265:N265"/>
    <mergeCell ref="O265:P265"/>
    <mergeCell ref="A262:D262"/>
    <mergeCell ref="G262:H262"/>
    <mergeCell ref="K262:L262"/>
    <mergeCell ref="M262:N262"/>
    <mergeCell ref="O262:P262"/>
    <mergeCell ref="A263:D263"/>
    <mergeCell ref="G263:H263"/>
    <mergeCell ref="K263:L263"/>
    <mergeCell ref="M263:N263"/>
    <mergeCell ref="O263:P263"/>
    <mergeCell ref="A260:D260"/>
    <mergeCell ref="G260:H260"/>
    <mergeCell ref="K260:L260"/>
    <mergeCell ref="M260:N260"/>
    <mergeCell ref="O260:P260"/>
    <mergeCell ref="A261:D261"/>
    <mergeCell ref="G261:H261"/>
    <mergeCell ref="K261:L261"/>
    <mergeCell ref="M261:N261"/>
    <mergeCell ref="O261:P261"/>
    <mergeCell ref="A258:D258"/>
    <mergeCell ref="G258:H258"/>
    <mergeCell ref="K258:L258"/>
    <mergeCell ref="M258:N258"/>
    <mergeCell ref="O258:P258"/>
    <mergeCell ref="A259:D259"/>
    <mergeCell ref="G259:H259"/>
    <mergeCell ref="K259:L259"/>
    <mergeCell ref="M259:N259"/>
    <mergeCell ref="O259:P259"/>
    <mergeCell ref="A256:D256"/>
    <mergeCell ref="G256:H256"/>
    <mergeCell ref="K256:L256"/>
    <mergeCell ref="M256:N256"/>
    <mergeCell ref="O256:P256"/>
    <mergeCell ref="A257:D257"/>
    <mergeCell ref="G257:H257"/>
    <mergeCell ref="K257:L257"/>
    <mergeCell ref="M257:N257"/>
    <mergeCell ref="O257:P257"/>
    <mergeCell ref="A254:D254"/>
    <mergeCell ref="G254:H254"/>
    <mergeCell ref="K254:L254"/>
    <mergeCell ref="M254:N254"/>
    <mergeCell ref="O254:P254"/>
    <mergeCell ref="A255:D255"/>
    <mergeCell ref="G255:H255"/>
    <mergeCell ref="K255:L255"/>
    <mergeCell ref="M255:N255"/>
    <mergeCell ref="O255:P255"/>
    <mergeCell ref="A252:D252"/>
    <mergeCell ref="G252:H252"/>
    <mergeCell ref="K252:L252"/>
    <mergeCell ref="M252:N252"/>
    <mergeCell ref="O252:P252"/>
    <mergeCell ref="A253:D253"/>
    <mergeCell ref="G253:H253"/>
    <mergeCell ref="K253:L253"/>
    <mergeCell ref="M253:N253"/>
    <mergeCell ref="O253:P253"/>
    <mergeCell ref="A250:D250"/>
    <mergeCell ref="G250:H250"/>
    <mergeCell ref="K250:L250"/>
    <mergeCell ref="M250:N250"/>
    <mergeCell ref="O250:P250"/>
    <mergeCell ref="A251:D251"/>
    <mergeCell ref="G251:H251"/>
    <mergeCell ref="K251:L251"/>
    <mergeCell ref="M251:N251"/>
    <mergeCell ref="O251:P251"/>
    <mergeCell ref="A248:D248"/>
    <mergeCell ref="G248:H248"/>
    <mergeCell ref="K248:L248"/>
    <mergeCell ref="M248:N248"/>
    <mergeCell ref="O248:P248"/>
    <mergeCell ref="A249:D249"/>
    <mergeCell ref="G249:H249"/>
    <mergeCell ref="K249:L249"/>
    <mergeCell ref="M249:N249"/>
    <mergeCell ref="O249:P249"/>
    <mergeCell ref="A246:D246"/>
    <mergeCell ref="G246:H246"/>
    <mergeCell ref="K246:L246"/>
    <mergeCell ref="M246:N246"/>
    <mergeCell ref="O246:P246"/>
    <mergeCell ref="A247:D247"/>
    <mergeCell ref="G247:H247"/>
    <mergeCell ref="K247:L247"/>
    <mergeCell ref="M247:N247"/>
    <mergeCell ref="O247:P247"/>
    <mergeCell ref="A244:D244"/>
    <mergeCell ref="G244:H244"/>
    <mergeCell ref="K244:L244"/>
    <mergeCell ref="M244:N244"/>
    <mergeCell ref="O244:P244"/>
    <mergeCell ref="A245:D245"/>
    <mergeCell ref="G245:H245"/>
    <mergeCell ref="K245:L245"/>
    <mergeCell ref="M245:N245"/>
    <mergeCell ref="O245:P245"/>
    <mergeCell ref="A242:D242"/>
    <mergeCell ref="G242:H242"/>
    <mergeCell ref="K242:L242"/>
    <mergeCell ref="M242:N242"/>
    <mergeCell ref="O242:P242"/>
    <mergeCell ref="A243:D243"/>
    <mergeCell ref="G243:H243"/>
    <mergeCell ref="K243:L243"/>
    <mergeCell ref="M243:N243"/>
    <mergeCell ref="O243:P243"/>
    <mergeCell ref="A240:D240"/>
    <mergeCell ref="G240:H240"/>
    <mergeCell ref="K240:L240"/>
    <mergeCell ref="M240:N240"/>
    <mergeCell ref="O240:P240"/>
    <mergeCell ref="A241:D241"/>
    <mergeCell ref="G241:H241"/>
    <mergeCell ref="K241:L241"/>
    <mergeCell ref="M241:N241"/>
    <mergeCell ref="O241:P241"/>
    <mergeCell ref="A238:D238"/>
    <mergeCell ref="G238:H238"/>
    <mergeCell ref="K238:L238"/>
    <mergeCell ref="M238:N238"/>
    <mergeCell ref="O238:P238"/>
    <mergeCell ref="A239:D239"/>
    <mergeCell ref="G239:H239"/>
    <mergeCell ref="K239:L239"/>
    <mergeCell ref="M239:N239"/>
    <mergeCell ref="O239:P239"/>
    <mergeCell ref="A236:D236"/>
    <mergeCell ref="G236:H236"/>
    <mergeCell ref="K236:L236"/>
    <mergeCell ref="M236:N236"/>
    <mergeCell ref="O236:P236"/>
    <mergeCell ref="A237:D237"/>
    <mergeCell ref="G237:H237"/>
    <mergeCell ref="K237:L237"/>
    <mergeCell ref="M237:N237"/>
    <mergeCell ref="O237:P237"/>
    <mergeCell ref="A234:D234"/>
    <mergeCell ref="G234:H234"/>
    <mergeCell ref="K234:L234"/>
    <mergeCell ref="M234:N234"/>
    <mergeCell ref="O234:P234"/>
    <mergeCell ref="A235:D235"/>
    <mergeCell ref="G235:H235"/>
    <mergeCell ref="K235:L235"/>
    <mergeCell ref="M235:N235"/>
    <mergeCell ref="O235:P235"/>
    <mergeCell ref="A232:D232"/>
    <mergeCell ref="G232:H232"/>
    <mergeCell ref="K232:L232"/>
    <mergeCell ref="M232:N232"/>
    <mergeCell ref="O232:P232"/>
    <mergeCell ref="A233:D233"/>
    <mergeCell ref="G233:H233"/>
    <mergeCell ref="K233:L233"/>
    <mergeCell ref="M233:N233"/>
    <mergeCell ref="O233:P233"/>
    <mergeCell ref="A230:D230"/>
    <mergeCell ref="G230:H230"/>
    <mergeCell ref="K230:L230"/>
    <mergeCell ref="M230:N230"/>
    <mergeCell ref="O230:P230"/>
    <mergeCell ref="A231:D231"/>
    <mergeCell ref="G231:H231"/>
    <mergeCell ref="K231:L231"/>
    <mergeCell ref="M231:N231"/>
    <mergeCell ref="O231:P231"/>
    <mergeCell ref="A228:D228"/>
    <mergeCell ref="G228:H228"/>
    <mergeCell ref="K228:L228"/>
    <mergeCell ref="M228:N228"/>
    <mergeCell ref="O228:P228"/>
    <mergeCell ref="A229:D229"/>
    <mergeCell ref="G229:H229"/>
    <mergeCell ref="K229:L229"/>
    <mergeCell ref="M229:N229"/>
    <mergeCell ref="O229:P229"/>
    <mergeCell ref="A226:D226"/>
    <mergeCell ref="G226:H226"/>
    <mergeCell ref="K226:L226"/>
    <mergeCell ref="M226:N226"/>
    <mergeCell ref="O226:P226"/>
    <mergeCell ref="A227:D227"/>
    <mergeCell ref="G227:H227"/>
    <mergeCell ref="K227:L227"/>
    <mergeCell ref="M227:N227"/>
    <mergeCell ref="O227:P227"/>
    <mergeCell ref="A224:D224"/>
    <mergeCell ref="G224:H224"/>
    <mergeCell ref="K224:L224"/>
    <mergeCell ref="M224:N224"/>
    <mergeCell ref="O224:P224"/>
    <mergeCell ref="A225:D225"/>
    <mergeCell ref="G225:H225"/>
    <mergeCell ref="K225:L225"/>
    <mergeCell ref="M225:N225"/>
    <mergeCell ref="O225:P225"/>
    <mergeCell ref="A222:D222"/>
    <mergeCell ref="G222:H222"/>
    <mergeCell ref="K222:L222"/>
    <mergeCell ref="M222:N222"/>
    <mergeCell ref="O222:P222"/>
    <mergeCell ref="A223:D223"/>
    <mergeCell ref="G223:H223"/>
    <mergeCell ref="K223:L223"/>
    <mergeCell ref="M223:N223"/>
    <mergeCell ref="O223:P223"/>
    <mergeCell ref="A220:D220"/>
    <mergeCell ref="G220:H220"/>
    <mergeCell ref="K220:L220"/>
    <mergeCell ref="M220:N220"/>
    <mergeCell ref="O220:P220"/>
    <mergeCell ref="A221:D221"/>
    <mergeCell ref="G221:H221"/>
    <mergeCell ref="K221:L221"/>
    <mergeCell ref="M221:N221"/>
    <mergeCell ref="O221:P221"/>
    <mergeCell ref="A218:D218"/>
    <mergeCell ref="G218:H218"/>
    <mergeCell ref="K218:L218"/>
    <mergeCell ref="M218:N218"/>
    <mergeCell ref="O218:P218"/>
    <mergeCell ref="A219:D219"/>
    <mergeCell ref="G219:H219"/>
    <mergeCell ref="K219:L219"/>
    <mergeCell ref="M219:N219"/>
    <mergeCell ref="O219:P219"/>
    <mergeCell ref="A216:D216"/>
    <mergeCell ref="G216:H216"/>
    <mergeCell ref="K216:L216"/>
    <mergeCell ref="M216:N216"/>
    <mergeCell ref="O216:P216"/>
    <mergeCell ref="A217:D217"/>
    <mergeCell ref="G217:H217"/>
    <mergeCell ref="K217:L217"/>
    <mergeCell ref="M217:N217"/>
    <mergeCell ref="O217:P217"/>
    <mergeCell ref="A214:D214"/>
    <mergeCell ref="G214:H214"/>
    <mergeCell ref="K214:L214"/>
    <mergeCell ref="M214:N214"/>
    <mergeCell ref="O214:P214"/>
    <mergeCell ref="A215:D215"/>
    <mergeCell ref="G215:H215"/>
    <mergeCell ref="K215:L215"/>
    <mergeCell ref="M215:N215"/>
    <mergeCell ref="O215:P215"/>
    <mergeCell ref="A212:D212"/>
    <mergeCell ref="G212:H212"/>
    <mergeCell ref="K212:L212"/>
    <mergeCell ref="M212:N212"/>
    <mergeCell ref="O212:P212"/>
    <mergeCell ref="A213:D213"/>
    <mergeCell ref="G213:H213"/>
    <mergeCell ref="K213:L213"/>
    <mergeCell ref="M213:N213"/>
    <mergeCell ref="O213:P213"/>
    <mergeCell ref="A210:D210"/>
    <mergeCell ref="G210:H210"/>
    <mergeCell ref="K210:L210"/>
    <mergeCell ref="M210:N210"/>
    <mergeCell ref="O210:P210"/>
    <mergeCell ref="A211:D211"/>
    <mergeCell ref="G211:H211"/>
    <mergeCell ref="K211:L211"/>
    <mergeCell ref="M211:N211"/>
    <mergeCell ref="O211:P211"/>
    <mergeCell ref="A208:D208"/>
    <mergeCell ref="G208:H208"/>
    <mergeCell ref="K208:L208"/>
    <mergeCell ref="M208:N208"/>
    <mergeCell ref="O208:P208"/>
    <mergeCell ref="A209:D209"/>
    <mergeCell ref="G209:H209"/>
    <mergeCell ref="K209:L209"/>
    <mergeCell ref="M209:N209"/>
    <mergeCell ref="O209:P209"/>
    <mergeCell ref="A206:D206"/>
    <mergeCell ref="G206:H206"/>
    <mergeCell ref="K206:L206"/>
    <mergeCell ref="M206:N206"/>
    <mergeCell ref="O206:P206"/>
    <mergeCell ref="A207:D207"/>
    <mergeCell ref="G207:H207"/>
    <mergeCell ref="K207:L207"/>
    <mergeCell ref="M207:N207"/>
    <mergeCell ref="O207:P207"/>
    <mergeCell ref="A204:D204"/>
    <mergeCell ref="G204:H204"/>
    <mergeCell ref="K204:L204"/>
    <mergeCell ref="M204:N204"/>
    <mergeCell ref="O204:P204"/>
    <mergeCell ref="A205:D205"/>
    <mergeCell ref="G205:H205"/>
    <mergeCell ref="K205:L205"/>
    <mergeCell ref="M205:N205"/>
    <mergeCell ref="O205:P205"/>
    <mergeCell ref="A202:D202"/>
    <mergeCell ref="G202:H202"/>
    <mergeCell ref="K202:L202"/>
    <mergeCell ref="M202:N202"/>
    <mergeCell ref="O202:P202"/>
    <mergeCell ref="A203:D203"/>
    <mergeCell ref="G203:H203"/>
    <mergeCell ref="K203:L203"/>
    <mergeCell ref="M203:N203"/>
    <mergeCell ref="O203:P203"/>
    <mergeCell ref="A200:D200"/>
    <mergeCell ref="G200:H200"/>
    <mergeCell ref="K200:L200"/>
    <mergeCell ref="M200:N200"/>
    <mergeCell ref="O200:P200"/>
    <mergeCell ref="A201:D201"/>
    <mergeCell ref="G201:H201"/>
    <mergeCell ref="K201:L201"/>
    <mergeCell ref="M201:N201"/>
    <mergeCell ref="O201:P201"/>
    <mergeCell ref="A198:D198"/>
    <mergeCell ref="G198:H198"/>
    <mergeCell ref="K198:L198"/>
    <mergeCell ref="M198:N198"/>
    <mergeCell ref="O198:P198"/>
    <mergeCell ref="A199:D199"/>
    <mergeCell ref="G199:H199"/>
    <mergeCell ref="K199:L199"/>
    <mergeCell ref="M199:N199"/>
    <mergeCell ref="O199:P199"/>
    <mergeCell ref="A196:D196"/>
    <mergeCell ref="K196:L196"/>
    <mergeCell ref="M196:N196"/>
    <mergeCell ref="O196:P196"/>
    <mergeCell ref="A197:D197"/>
    <mergeCell ref="G197:H197"/>
    <mergeCell ref="K197:L197"/>
    <mergeCell ref="M197:N197"/>
    <mergeCell ref="O197:P197"/>
    <mergeCell ref="A194:D194"/>
    <mergeCell ref="K194:L194"/>
    <mergeCell ref="M194:N194"/>
    <mergeCell ref="O194:P194"/>
    <mergeCell ref="A195:D195"/>
    <mergeCell ref="K195:L195"/>
    <mergeCell ref="M195:N195"/>
    <mergeCell ref="O195:P195"/>
    <mergeCell ref="A192:D192"/>
    <mergeCell ref="K192:L192"/>
    <mergeCell ref="M192:N192"/>
    <mergeCell ref="O192:P192"/>
    <mergeCell ref="A193:D193"/>
    <mergeCell ref="K193:L193"/>
    <mergeCell ref="M193:N193"/>
    <mergeCell ref="O193:P193"/>
    <mergeCell ref="A190:D190"/>
    <mergeCell ref="K190:L190"/>
    <mergeCell ref="M190:N190"/>
    <mergeCell ref="O190:P190"/>
    <mergeCell ref="A191:D191"/>
    <mergeCell ref="K191:L191"/>
    <mergeCell ref="M191:N191"/>
    <mergeCell ref="O191:P191"/>
    <mergeCell ref="A188:D188"/>
    <mergeCell ref="K188:L188"/>
    <mergeCell ref="M188:N188"/>
    <mergeCell ref="O188:P188"/>
    <mergeCell ref="A189:D189"/>
    <mergeCell ref="K189:L189"/>
    <mergeCell ref="M189:N189"/>
    <mergeCell ref="O189:P189"/>
    <mergeCell ref="A186:D186"/>
    <mergeCell ref="K186:L186"/>
    <mergeCell ref="M186:N186"/>
    <mergeCell ref="O186:P186"/>
    <mergeCell ref="A187:D187"/>
    <mergeCell ref="K187:L187"/>
    <mergeCell ref="M187:N187"/>
    <mergeCell ref="O187:P187"/>
    <mergeCell ref="A184:D184"/>
    <mergeCell ref="K184:L184"/>
    <mergeCell ref="M184:N184"/>
    <mergeCell ref="O184:P184"/>
    <mergeCell ref="A185:D185"/>
    <mergeCell ref="K185:L185"/>
    <mergeCell ref="M185:N185"/>
    <mergeCell ref="O185:P185"/>
    <mergeCell ref="A182:D182"/>
    <mergeCell ref="K182:L182"/>
    <mergeCell ref="M182:N182"/>
    <mergeCell ref="O182:P182"/>
    <mergeCell ref="A183:D183"/>
    <mergeCell ref="K183:L183"/>
    <mergeCell ref="M183:N183"/>
    <mergeCell ref="O183:P183"/>
    <mergeCell ref="K180:L180"/>
    <mergeCell ref="M180:N180"/>
    <mergeCell ref="O180:P180"/>
    <mergeCell ref="A181:D181"/>
    <mergeCell ref="K181:L181"/>
    <mergeCell ref="M181:N181"/>
    <mergeCell ref="O181:P181"/>
    <mergeCell ref="A178:D178"/>
    <mergeCell ref="K178:L178"/>
    <mergeCell ref="M178:N178"/>
    <mergeCell ref="O178:P178"/>
    <mergeCell ref="A179:D179"/>
    <mergeCell ref="K179:L179"/>
    <mergeCell ref="M179:N179"/>
    <mergeCell ref="O179:P179"/>
    <mergeCell ref="A176:D176"/>
    <mergeCell ref="K176:L176"/>
    <mergeCell ref="M176:N176"/>
    <mergeCell ref="O176:P176"/>
    <mergeCell ref="A177:D177"/>
    <mergeCell ref="K177:L177"/>
    <mergeCell ref="M177:N177"/>
    <mergeCell ref="O177:P177"/>
    <mergeCell ref="A174:D174"/>
    <mergeCell ref="G174:H174"/>
    <mergeCell ref="K174:L174"/>
    <mergeCell ref="M174:N174"/>
    <mergeCell ref="O174:P174"/>
    <mergeCell ref="A175:D175"/>
    <mergeCell ref="K175:L175"/>
    <mergeCell ref="M175:N175"/>
    <mergeCell ref="O175:P175"/>
    <mergeCell ref="A162:D162"/>
    <mergeCell ref="K162:L162"/>
    <mergeCell ref="M162:N162"/>
    <mergeCell ref="O162:P162"/>
    <mergeCell ref="A173:D173"/>
    <mergeCell ref="G173:H173"/>
    <mergeCell ref="K173:L173"/>
    <mergeCell ref="M173:N173"/>
    <mergeCell ref="O173:P173"/>
    <mergeCell ref="A168:D168"/>
    <mergeCell ref="A169:D169"/>
    <mergeCell ref="A170:D170"/>
    <mergeCell ref="A171:D171"/>
    <mergeCell ref="A172:D172"/>
    <mergeCell ref="K172:L172"/>
    <mergeCell ref="M172:N172"/>
    <mergeCell ref="O172:P172"/>
    <mergeCell ref="M171:N171"/>
    <mergeCell ref="O171:P171"/>
    <mergeCell ref="M170:N170"/>
    <mergeCell ref="O170:P170"/>
    <mergeCell ref="M169:N169"/>
    <mergeCell ref="O169:P169"/>
    <mergeCell ref="A160:D160"/>
    <mergeCell ref="K160:L160"/>
    <mergeCell ref="M160:N160"/>
    <mergeCell ref="O160:P160"/>
    <mergeCell ref="A161:D161"/>
    <mergeCell ref="K161:L161"/>
    <mergeCell ref="M161:N161"/>
    <mergeCell ref="O161:P161"/>
    <mergeCell ref="A158:D158"/>
    <mergeCell ref="K158:L158"/>
    <mergeCell ref="M158:N158"/>
    <mergeCell ref="O158:P158"/>
    <mergeCell ref="A159:D159"/>
    <mergeCell ref="K159:L159"/>
    <mergeCell ref="M159:N159"/>
    <mergeCell ref="O159:P159"/>
    <mergeCell ref="A156:D156"/>
    <mergeCell ref="K156:L156"/>
    <mergeCell ref="M156:N156"/>
    <mergeCell ref="O156:P156"/>
    <mergeCell ref="A157:D157"/>
    <mergeCell ref="K157:L157"/>
    <mergeCell ref="M157:N157"/>
    <mergeCell ref="O157:P157"/>
    <mergeCell ref="A154:D154"/>
    <mergeCell ref="K154:L154"/>
    <mergeCell ref="M154:N154"/>
    <mergeCell ref="O154:P154"/>
    <mergeCell ref="A155:D155"/>
    <mergeCell ref="K155:L155"/>
    <mergeCell ref="M155:N155"/>
    <mergeCell ref="O155:P155"/>
    <mergeCell ref="A152:D152"/>
    <mergeCell ref="K152:L152"/>
    <mergeCell ref="M152:N152"/>
    <mergeCell ref="O152:P152"/>
    <mergeCell ref="A153:D153"/>
    <mergeCell ref="K153:L153"/>
    <mergeCell ref="M153:N153"/>
    <mergeCell ref="O153:P153"/>
    <mergeCell ref="A150:D150"/>
    <mergeCell ref="K150:L150"/>
    <mergeCell ref="M150:N150"/>
    <mergeCell ref="O150:P150"/>
    <mergeCell ref="A151:D151"/>
    <mergeCell ref="K151:L151"/>
    <mergeCell ref="M151:N151"/>
    <mergeCell ref="O151:P151"/>
    <mergeCell ref="A148:D148"/>
    <mergeCell ref="K148:L148"/>
    <mergeCell ref="M148:N148"/>
    <mergeCell ref="O148:P148"/>
    <mergeCell ref="A149:D149"/>
    <mergeCell ref="K149:L149"/>
    <mergeCell ref="M149:N149"/>
    <mergeCell ref="O149:P149"/>
    <mergeCell ref="A146:D146"/>
    <mergeCell ref="K146:L146"/>
    <mergeCell ref="M146:N146"/>
    <mergeCell ref="O146:P146"/>
    <mergeCell ref="A147:D147"/>
    <mergeCell ref="K147:L147"/>
    <mergeCell ref="M147:N147"/>
    <mergeCell ref="O147:P147"/>
    <mergeCell ref="A144:D144"/>
    <mergeCell ref="K144:L144"/>
    <mergeCell ref="M144:N144"/>
    <mergeCell ref="O144:P144"/>
    <mergeCell ref="A145:D145"/>
    <mergeCell ref="K145:L145"/>
    <mergeCell ref="M145:N145"/>
    <mergeCell ref="O145:P145"/>
    <mergeCell ref="A142:D142"/>
    <mergeCell ref="K142:L142"/>
    <mergeCell ref="M142:N142"/>
    <mergeCell ref="O142:P142"/>
    <mergeCell ref="A143:D143"/>
    <mergeCell ref="K143:L143"/>
    <mergeCell ref="M143:N143"/>
    <mergeCell ref="O143:P143"/>
    <mergeCell ref="A140:D140"/>
    <mergeCell ref="K140:L140"/>
    <mergeCell ref="M140:N140"/>
    <mergeCell ref="O140:P140"/>
    <mergeCell ref="A141:D141"/>
    <mergeCell ref="K141:L141"/>
    <mergeCell ref="M141:N141"/>
    <mergeCell ref="O141:P141"/>
    <mergeCell ref="A138:D138"/>
    <mergeCell ref="K138:L138"/>
    <mergeCell ref="M138:N138"/>
    <mergeCell ref="O138:P138"/>
    <mergeCell ref="A139:D139"/>
    <mergeCell ref="K139:L139"/>
    <mergeCell ref="M139:N139"/>
    <mergeCell ref="O139:P139"/>
    <mergeCell ref="A136:D136"/>
    <mergeCell ref="K136:L136"/>
    <mergeCell ref="M136:N136"/>
    <mergeCell ref="O136:P136"/>
    <mergeCell ref="A137:D137"/>
    <mergeCell ref="K137:L137"/>
    <mergeCell ref="M137:N137"/>
    <mergeCell ref="O137:P137"/>
    <mergeCell ref="A134:D134"/>
    <mergeCell ref="K134:L134"/>
    <mergeCell ref="M134:N134"/>
    <mergeCell ref="O134:P134"/>
    <mergeCell ref="A135:D135"/>
    <mergeCell ref="K135:L135"/>
    <mergeCell ref="M135:N135"/>
    <mergeCell ref="O135:P135"/>
    <mergeCell ref="A132:D132"/>
    <mergeCell ref="K132:L132"/>
    <mergeCell ref="M132:N132"/>
    <mergeCell ref="O132:P132"/>
    <mergeCell ref="A133:D133"/>
    <mergeCell ref="K133:L133"/>
    <mergeCell ref="M133:N133"/>
    <mergeCell ref="O133:P133"/>
    <mergeCell ref="A130:D130"/>
    <mergeCell ref="K130:L130"/>
    <mergeCell ref="M130:N130"/>
    <mergeCell ref="O130:P130"/>
    <mergeCell ref="A131:D131"/>
    <mergeCell ref="K131:L131"/>
    <mergeCell ref="M131:N131"/>
    <mergeCell ref="O131:P131"/>
    <mergeCell ref="A128:D128"/>
    <mergeCell ref="K128:L128"/>
    <mergeCell ref="M128:N128"/>
    <mergeCell ref="O128:P128"/>
    <mergeCell ref="A129:D129"/>
    <mergeCell ref="K129:L129"/>
    <mergeCell ref="M129:N129"/>
    <mergeCell ref="O129:P129"/>
    <mergeCell ref="A126:D126"/>
    <mergeCell ref="K126:L126"/>
    <mergeCell ref="M126:N126"/>
    <mergeCell ref="O126:P126"/>
    <mergeCell ref="A127:D127"/>
    <mergeCell ref="K127:L127"/>
    <mergeCell ref="M127:N127"/>
    <mergeCell ref="O127:P127"/>
    <mergeCell ref="A124:D124"/>
    <mergeCell ref="K124:L124"/>
    <mergeCell ref="M124:N124"/>
    <mergeCell ref="O124:P124"/>
    <mergeCell ref="A125:D125"/>
    <mergeCell ref="K125:L125"/>
    <mergeCell ref="M125:N125"/>
    <mergeCell ref="O125:P125"/>
    <mergeCell ref="A122:D122"/>
    <mergeCell ref="K122:L122"/>
    <mergeCell ref="M122:N122"/>
    <mergeCell ref="O122:P122"/>
    <mergeCell ref="A123:D123"/>
    <mergeCell ref="K123:L123"/>
    <mergeCell ref="M123:N123"/>
    <mergeCell ref="O123:P123"/>
    <mergeCell ref="A120:D120"/>
    <mergeCell ref="K120:L120"/>
    <mergeCell ref="M120:N120"/>
    <mergeCell ref="O120:P120"/>
    <mergeCell ref="A121:D121"/>
    <mergeCell ref="K121:L121"/>
    <mergeCell ref="M121:N121"/>
    <mergeCell ref="O121:P121"/>
    <mergeCell ref="A118:D118"/>
    <mergeCell ref="K118:L118"/>
    <mergeCell ref="M118:N118"/>
    <mergeCell ref="O118:P118"/>
    <mergeCell ref="A119:D119"/>
    <mergeCell ref="K119:L119"/>
    <mergeCell ref="M119:N119"/>
    <mergeCell ref="O119:P119"/>
    <mergeCell ref="A116:D116"/>
    <mergeCell ref="K116:L116"/>
    <mergeCell ref="M116:N116"/>
    <mergeCell ref="O116:P116"/>
    <mergeCell ref="A117:D117"/>
    <mergeCell ref="K117:L117"/>
    <mergeCell ref="M117:N117"/>
    <mergeCell ref="O117:P117"/>
    <mergeCell ref="A114:D114"/>
    <mergeCell ref="K114:L114"/>
    <mergeCell ref="M114:N114"/>
    <mergeCell ref="O114:P114"/>
    <mergeCell ref="A115:D115"/>
    <mergeCell ref="K115:L115"/>
    <mergeCell ref="M115:N115"/>
    <mergeCell ref="O115:P115"/>
    <mergeCell ref="A112:D112"/>
    <mergeCell ref="K112:L112"/>
    <mergeCell ref="M112:N112"/>
    <mergeCell ref="O112:P112"/>
    <mergeCell ref="A113:D113"/>
    <mergeCell ref="K113:L113"/>
    <mergeCell ref="M113:N113"/>
    <mergeCell ref="O113:P113"/>
    <mergeCell ref="A110:D110"/>
    <mergeCell ref="K110:L110"/>
    <mergeCell ref="M110:N110"/>
    <mergeCell ref="O110:P110"/>
    <mergeCell ref="A111:D111"/>
    <mergeCell ref="K111:L111"/>
    <mergeCell ref="M111:N111"/>
    <mergeCell ref="O111:P111"/>
    <mergeCell ref="A108:D108"/>
    <mergeCell ref="K108:L108"/>
    <mergeCell ref="M108:N108"/>
    <mergeCell ref="O108:P108"/>
    <mergeCell ref="A109:D109"/>
    <mergeCell ref="K109:L109"/>
    <mergeCell ref="M109:N109"/>
    <mergeCell ref="O109:P109"/>
    <mergeCell ref="A106:D106"/>
    <mergeCell ref="K106:L106"/>
    <mergeCell ref="M106:N106"/>
    <mergeCell ref="O106:P106"/>
    <mergeCell ref="A107:D107"/>
    <mergeCell ref="K107:L107"/>
    <mergeCell ref="M107:N107"/>
    <mergeCell ref="O107:P107"/>
    <mergeCell ref="A104:D104"/>
    <mergeCell ref="K104:L104"/>
    <mergeCell ref="M104:N104"/>
    <mergeCell ref="O104:P104"/>
    <mergeCell ref="A105:D105"/>
    <mergeCell ref="K105:L105"/>
    <mergeCell ref="M105:N105"/>
    <mergeCell ref="O105:P105"/>
    <mergeCell ref="A102:D102"/>
    <mergeCell ref="K102:L102"/>
    <mergeCell ref="M102:N102"/>
    <mergeCell ref="O102:P102"/>
    <mergeCell ref="A103:D103"/>
    <mergeCell ref="K103:L103"/>
    <mergeCell ref="M103:N103"/>
    <mergeCell ref="O103:P103"/>
    <mergeCell ref="A100:D100"/>
    <mergeCell ref="K100:L100"/>
    <mergeCell ref="M100:N100"/>
    <mergeCell ref="O100:P100"/>
    <mergeCell ref="A101:D101"/>
    <mergeCell ref="K101:L101"/>
    <mergeCell ref="M101:N101"/>
    <mergeCell ref="O101:P101"/>
    <mergeCell ref="A98:D98"/>
    <mergeCell ref="K98:L98"/>
    <mergeCell ref="M98:N98"/>
    <mergeCell ref="O98:P98"/>
    <mergeCell ref="A99:D99"/>
    <mergeCell ref="K99:L99"/>
    <mergeCell ref="M99:N99"/>
    <mergeCell ref="O99:P99"/>
    <mergeCell ref="A96:D96"/>
    <mergeCell ref="K96:L96"/>
    <mergeCell ref="M96:N96"/>
    <mergeCell ref="O96:P96"/>
    <mergeCell ref="A97:D97"/>
    <mergeCell ref="K97:L97"/>
    <mergeCell ref="M97:N97"/>
    <mergeCell ref="O97:P97"/>
    <mergeCell ref="A94:D94"/>
    <mergeCell ref="K94:L94"/>
    <mergeCell ref="M94:N94"/>
    <mergeCell ref="O94:P94"/>
    <mergeCell ref="A95:D95"/>
    <mergeCell ref="K95:L95"/>
    <mergeCell ref="M95:N95"/>
    <mergeCell ref="O95:P95"/>
    <mergeCell ref="A92:D92"/>
    <mergeCell ref="K92:L92"/>
    <mergeCell ref="M92:N92"/>
    <mergeCell ref="O92:P92"/>
    <mergeCell ref="A93:D93"/>
    <mergeCell ref="K93:L93"/>
    <mergeCell ref="M93:N93"/>
    <mergeCell ref="O93:P93"/>
    <mergeCell ref="A90:D90"/>
    <mergeCell ref="K90:L90"/>
    <mergeCell ref="M90:N90"/>
    <mergeCell ref="O90:P90"/>
    <mergeCell ref="A91:D91"/>
    <mergeCell ref="K91:L91"/>
    <mergeCell ref="M91:N91"/>
    <mergeCell ref="O91:P91"/>
    <mergeCell ref="A88:D88"/>
    <mergeCell ref="K88:L88"/>
    <mergeCell ref="M88:N88"/>
    <mergeCell ref="O88:P88"/>
    <mergeCell ref="A89:D89"/>
    <mergeCell ref="K89:L89"/>
    <mergeCell ref="M89:N89"/>
    <mergeCell ref="O89:P89"/>
    <mergeCell ref="A86:D86"/>
    <mergeCell ref="K86:L86"/>
    <mergeCell ref="M86:N86"/>
    <mergeCell ref="O86:P86"/>
    <mergeCell ref="A87:D87"/>
    <mergeCell ref="K87:L87"/>
    <mergeCell ref="M87:N87"/>
    <mergeCell ref="O87:P87"/>
    <mergeCell ref="A84:D84"/>
    <mergeCell ref="K84:L84"/>
    <mergeCell ref="M84:N84"/>
    <mergeCell ref="O84:P84"/>
    <mergeCell ref="A85:D85"/>
    <mergeCell ref="K85:L85"/>
    <mergeCell ref="M85:N85"/>
    <mergeCell ref="O85:P85"/>
    <mergeCell ref="A82:D82"/>
    <mergeCell ref="K82:L82"/>
    <mergeCell ref="M82:N82"/>
    <mergeCell ref="O82:P82"/>
    <mergeCell ref="A83:D83"/>
    <mergeCell ref="K83:L83"/>
    <mergeCell ref="M83:N83"/>
    <mergeCell ref="O83:P83"/>
    <mergeCell ref="A80:D80"/>
    <mergeCell ref="K80:L80"/>
    <mergeCell ref="M80:N80"/>
    <mergeCell ref="O80:P80"/>
    <mergeCell ref="A81:D81"/>
    <mergeCell ref="K81:L81"/>
    <mergeCell ref="M81:N81"/>
    <mergeCell ref="O81:P81"/>
    <mergeCell ref="A78:D78"/>
    <mergeCell ref="K78:L78"/>
    <mergeCell ref="M78:N78"/>
    <mergeCell ref="O78:P78"/>
    <mergeCell ref="A79:D79"/>
    <mergeCell ref="K79:L79"/>
    <mergeCell ref="M79:N79"/>
    <mergeCell ref="O79:P79"/>
    <mergeCell ref="G76:H76"/>
    <mergeCell ref="K76:L76"/>
    <mergeCell ref="M76:N76"/>
    <mergeCell ref="O76:P76"/>
    <mergeCell ref="A77:D77"/>
    <mergeCell ref="K77:L77"/>
    <mergeCell ref="M77:N77"/>
    <mergeCell ref="O77:P77"/>
    <mergeCell ref="C71:I71"/>
    <mergeCell ref="A74:P74"/>
    <mergeCell ref="A75:D76"/>
    <mergeCell ref="E75:F75"/>
    <mergeCell ref="G75:H75"/>
    <mergeCell ref="K75:L75"/>
    <mergeCell ref="M75:N75"/>
    <mergeCell ref="O75:P75"/>
    <mergeCell ref="C68:I68"/>
    <mergeCell ref="A69:A70"/>
    <mergeCell ref="C69:I69"/>
    <mergeCell ref="C70:I70"/>
    <mergeCell ref="A71:A72"/>
    <mergeCell ref="C72:I72"/>
    <mergeCell ref="A62:C62"/>
    <mergeCell ref="D62:P62"/>
    <mergeCell ref="A63:C63"/>
    <mergeCell ref="D63:P63"/>
    <mergeCell ref="A65:P65"/>
    <mergeCell ref="A66:A67"/>
    <mergeCell ref="B66:B67"/>
    <mergeCell ref="C66:I67"/>
    <mergeCell ref="J66:J67"/>
    <mergeCell ref="A58:B58"/>
    <mergeCell ref="C58:N58"/>
    <mergeCell ref="O58:P58"/>
    <mergeCell ref="A60:P60"/>
    <mergeCell ref="A61:C61"/>
    <mergeCell ref="D61:P61"/>
    <mergeCell ref="O55:P55"/>
    <mergeCell ref="A56:B56"/>
    <mergeCell ref="C56:N56"/>
    <mergeCell ref="O56:P56"/>
    <mergeCell ref="A57:B57"/>
    <mergeCell ref="C57:N57"/>
    <mergeCell ref="O57:P57"/>
    <mergeCell ref="G37:H37"/>
    <mergeCell ref="A38:C38"/>
    <mergeCell ref="E38:F38"/>
    <mergeCell ref="G38:H38"/>
    <mergeCell ref="A51:B51"/>
    <mergeCell ref="A52:B52"/>
    <mergeCell ref="A53:B53"/>
    <mergeCell ref="A54:B54"/>
    <mergeCell ref="A55:B55"/>
    <mergeCell ref="C55:N55"/>
    <mergeCell ref="A47:P47"/>
    <mergeCell ref="A48:B49"/>
    <mergeCell ref="C48:H48"/>
    <mergeCell ref="I48:J49"/>
    <mergeCell ref="A50:B50"/>
    <mergeCell ref="I50:J50"/>
    <mergeCell ref="A44:C44"/>
    <mergeCell ref="E44:F44"/>
    <mergeCell ref="G44:H44"/>
    <mergeCell ref="A45:C45"/>
    <mergeCell ref="E45:F45"/>
    <mergeCell ref="G45:H45"/>
    <mergeCell ref="A28:B28"/>
    <mergeCell ref="G28:H28"/>
    <mergeCell ref="K28:L28"/>
    <mergeCell ref="M28:N28"/>
    <mergeCell ref="O28:P28"/>
    <mergeCell ref="A29:B29"/>
    <mergeCell ref="G29:H29"/>
    <mergeCell ref="K29:L29"/>
    <mergeCell ref="M29:N29"/>
    <mergeCell ref="O29:P29"/>
    <mergeCell ref="A42:C42"/>
    <mergeCell ref="E42:F42"/>
    <mergeCell ref="G42:H42"/>
    <mergeCell ref="A43:C43"/>
    <mergeCell ref="E43:F43"/>
    <mergeCell ref="G43:H43"/>
    <mergeCell ref="A40:C40"/>
    <mergeCell ref="E40:F40"/>
    <mergeCell ref="G40:H40"/>
    <mergeCell ref="A41:C41"/>
    <mergeCell ref="E41:F41"/>
    <mergeCell ref="G41:H41"/>
    <mergeCell ref="A39:C39"/>
    <mergeCell ref="E39:F39"/>
    <mergeCell ref="G39:H39"/>
    <mergeCell ref="A35:P35"/>
    <mergeCell ref="A36:C37"/>
    <mergeCell ref="D36:F36"/>
    <mergeCell ref="G36:J36"/>
    <mergeCell ref="K36:M36"/>
    <mergeCell ref="N36:P36"/>
    <mergeCell ref="E37:F37"/>
    <mergeCell ref="A30:B30"/>
    <mergeCell ref="G30:H30"/>
    <mergeCell ref="K30:L30"/>
    <mergeCell ref="M30:N30"/>
    <mergeCell ref="O30:P30"/>
    <mergeCell ref="A32:B32"/>
    <mergeCell ref="G32:H32"/>
    <mergeCell ref="K32:L32"/>
    <mergeCell ref="M32:N32"/>
    <mergeCell ref="O32:P32"/>
    <mergeCell ref="A33:B33"/>
    <mergeCell ref="G33:H33"/>
    <mergeCell ref="K33:L33"/>
    <mergeCell ref="M33:N33"/>
    <mergeCell ref="O33:P33"/>
    <mergeCell ref="A31:B31"/>
    <mergeCell ref="G31:H31"/>
    <mergeCell ref="K31:L31"/>
    <mergeCell ref="M31:N31"/>
    <mergeCell ref="O31:P31"/>
    <mergeCell ref="A26:B26"/>
    <mergeCell ref="G26:H26"/>
    <mergeCell ref="K26:L26"/>
    <mergeCell ref="M26:N26"/>
    <mergeCell ref="O26:P26"/>
    <mergeCell ref="A27:B27"/>
    <mergeCell ref="G27:H27"/>
    <mergeCell ref="K27:L27"/>
    <mergeCell ref="M27:N27"/>
    <mergeCell ref="O27:P27"/>
    <mergeCell ref="A24:B24"/>
    <mergeCell ref="G24:H24"/>
    <mergeCell ref="K24:L24"/>
    <mergeCell ref="M24:N24"/>
    <mergeCell ref="O24:P24"/>
    <mergeCell ref="A25:B25"/>
    <mergeCell ref="G25:H25"/>
    <mergeCell ref="K25:L25"/>
    <mergeCell ref="M25:N25"/>
    <mergeCell ref="O25:P25"/>
    <mergeCell ref="O21:P21"/>
    <mergeCell ref="G22:H22"/>
    <mergeCell ref="K22:L22"/>
    <mergeCell ref="M22:N22"/>
    <mergeCell ref="O22:P22"/>
    <mergeCell ref="A23:B23"/>
    <mergeCell ref="G23:H23"/>
    <mergeCell ref="K23:L23"/>
    <mergeCell ref="M23:N23"/>
    <mergeCell ref="O23:P23"/>
    <mergeCell ref="A19:D19"/>
    <mergeCell ref="G19:H19"/>
    <mergeCell ref="K19:L19"/>
    <mergeCell ref="M19:N19"/>
    <mergeCell ref="O19:P19"/>
    <mergeCell ref="A21:B22"/>
    <mergeCell ref="C21:F21"/>
    <mergeCell ref="G21:H21"/>
    <mergeCell ref="K21:L21"/>
    <mergeCell ref="M21:N21"/>
    <mergeCell ref="O11:P11"/>
    <mergeCell ref="A12:D12"/>
    <mergeCell ref="G12:H12"/>
    <mergeCell ref="K12:L12"/>
    <mergeCell ref="M12:N12"/>
    <mergeCell ref="O12:P12"/>
    <mergeCell ref="A17:D17"/>
    <mergeCell ref="G17:H17"/>
    <mergeCell ref="K17:L17"/>
    <mergeCell ref="M17:N17"/>
    <mergeCell ref="O17:P17"/>
    <mergeCell ref="A18:D18"/>
    <mergeCell ref="G18:H18"/>
    <mergeCell ref="K18:L18"/>
    <mergeCell ref="M18:N18"/>
    <mergeCell ref="O18:P18"/>
    <mergeCell ref="A15:D15"/>
    <mergeCell ref="G15:H15"/>
    <mergeCell ref="K15:L15"/>
    <mergeCell ref="M15:N15"/>
    <mergeCell ref="O15:P15"/>
    <mergeCell ref="A16:D16"/>
    <mergeCell ref="G16:H16"/>
    <mergeCell ref="K16:L16"/>
    <mergeCell ref="M16:N16"/>
    <mergeCell ref="O16:P16"/>
    <mergeCell ref="G164:H164"/>
    <mergeCell ref="K164:L164"/>
    <mergeCell ref="M164:N164"/>
    <mergeCell ref="O164:P164"/>
    <mergeCell ref="A6:C6"/>
    <mergeCell ref="D6:O6"/>
    <mergeCell ref="A8:P8"/>
    <mergeCell ref="A10:D11"/>
    <mergeCell ref="E10:F10"/>
    <mergeCell ref="G10:H10"/>
    <mergeCell ref="K10:L10"/>
    <mergeCell ref="M10:N10"/>
    <mergeCell ref="O10:P10"/>
    <mergeCell ref="G11:H11"/>
    <mergeCell ref="N1:P1"/>
    <mergeCell ref="D2:M2"/>
    <mergeCell ref="A4:C4"/>
    <mergeCell ref="D4:O4"/>
    <mergeCell ref="A5:C5"/>
    <mergeCell ref="D5:O5"/>
    <mergeCell ref="A13:D13"/>
    <mergeCell ref="G13:H13"/>
    <mergeCell ref="K13:L13"/>
    <mergeCell ref="M13:N13"/>
    <mergeCell ref="O13:P13"/>
    <mergeCell ref="A14:D14"/>
    <mergeCell ref="G14:H14"/>
    <mergeCell ref="K14:L14"/>
    <mergeCell ref="M14:N14"/>
    <mergeCell ref="O14:P14"/>
    <mergeCell ref="K11:L11"/>
    <mergeCell ref="M11:N11"/>
  </mergeCells>
  <printOptions horizontalCentered="1"/>
  <pageMargins left="0" right="0" top="0" bottom="0" header="0" footer="0"/>
  <pageSetup paperSize="9" scale="6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AI96"/>
  <sheetViews>
    <sheetView view="pageBreakPreview" zoomScaleNormal="100" zoomScaleSheetLayoutView="100" workbookViewId="0">
      <selection activeCell="AL35" sqref="AL35"/>
    </sheetView>
  </sheetViews>
  <sheetFormatPr defaultColWidth="8.85546875" defaultRowHeight="15.75" x14ac:dyDescent="0.25"/>
  <cols>
    <col min="1" max="1" width="10.42578125" style="3" customWidth="1"/>
    <col min="2" max="2" width="10" style="3" customWidth="1"/>
    <col min="3" max="3" width="7.5703125" style="3" customWidth="1"/>
    <col min="4" max="4" width="10.140625" style="3" customWidth="1"/>
    <col min="5" max="5" width="6.85546875" style="1" customWidth="1"/>
    <col min="6" max="6" width="8.28515625" style="1" customWidth="1"/>
    <col min="7" max="7" width="10.5703125" style="1" customWidth="1"/>
    <col min="8" max="8" width="10.7109375" style="217" customWidth="1"/>
    <col min="9" max="9" width="10.7109375" style="1" customWidth="1"/>
    <col min="10" max="10" width="9.5703125" style="1" customWidth="1"/>
    <col min="11" max="15" width="9.5703125" style="217" customWidth="1"/>
    <col min="16" max="16" width="8.85546875" style="1"/>
    <col min="17" max="17" width="4.42578125" style="1" customWidth="1"/>
    <col min="18" max="18" width="8.85546875" style="1" hidden="1" customWidth="1"/>
    <col min="19" max="19" width="14.28515625" style="1" hidden="1" customWidth="1"/>
    <col min="20" max="20" width="12.42578125" style="1" hidden="1" customWidth="1"/>
    <col min="21" max="21" width="14.5703125" style="1" hidden="1" customWidth="1"/>
    <col min="22" max="23" width="12.42578125" style="1" hidden="1" customWidth="1"/>
    <col min="24" max="25" width="8.85546875" style="1" hidden="1" customWidth="1"/>
    <col min="26" max="26" width="8.85546875" style="1" customWidth="1"/>
    <col min="27" max="27" width="0" style="1" hidden="1" customWidth="1"/>
    <col min="28" max="35" width="8.85546875" style="1" hidden="1" customWidth="1"/>
    <col min="36" max="36" width="0" style="1" hidden="1" customWidth="1"/>
    <col min="37" max="16384" width="8.85546875" style="1"/>
  </cols>
  <sheetData>
    <row r="1" spans="1:15" x14ac:dyDescent="0.25">
      <c r="H1" s="1"/>
      <c r="M1" s="1134" t="s">
        <v>0</v>
      </c>
      <c r="N1" s="1134"/>
      <c r="O1" s="1134"/>
    </row>
    <row r="2" spans="1:15" ht="18.75" x14ac:dyDescent="0.25">
      <c r="D2" s="218" t="s">
        <v>1</v>
      </c>
      <c r="E2" s="218"/>
      <c r="F2" s="218"/>
      <c r="G2" s="218"/>
      <c r="H2" s="218"/>
      <c r="I2" s="218"/>
      <c r="J2" s="218"/>
      <c r="K2" s="218"/>
      <c r="L2" s="218"/>
      <c r="N2" s="218"/>
    </row>
    <row r="3" spans="1:15" x14ac:dyDescent="0.25">
      <c r="A3" s="801"/>
      <c r="B3" s="801"/>
      <c r="C3" s="801"/>
      <c r="D3" s="801"/>
      <c r="E3" s="801"/>
      <c r="F3" s="801"/>
      <c r="G3" s="801"/>
      <c r="H3" s="801"/>
      <c r="I3" s="801"/>
      <c r="J3" s="801"/>
      <c r="K3" s="801"/>
      <c r="L3" s="801"/>
      <c r="M3" s="801"/>
      <c r="N3" s="1132" t="s">
        <v>2</v>
      </c>
      <c r="O3" s="1132"/>
    </row>
    <row r="4" spans="1:15" ht="21.6" customHeight="1" x14ac:dyDescent="0.25">
      <c r="A4" s="803" t="s">
        <v>58</v>
      </c>
      <c r="B4" s="803"/>
      <c r="C4" s="805" t="s">
        <v>367</v>
      </c>
      <c r="D4" s="806"/>
      <c r="E4" s="806"/>
      <c r="F4" s="806"/>
      <c r="G4" s="806"/>
      <c r="H4" s="806"/>
      <c r="I4" s="806"/>
      <c r="J4" s="806"/>
      <c r="K4" s="806"/>
      <c r="L4" s="806"/>
      <c r="M4" s="807"/>
      <c r="N4" s="1133" t="s">
        <v>368</v>
      </c>
      <c r="O4" s="1133"/>
    </row>
    <row r="5" spans="1:15" ht="21.6" customHeight="1" x14ac:dyDescent="0.25">
      <c r="A5" s="803" t="s">
        <v>61</v>
      </c>
      <c r="B5" s="803"/>
      <c r="C5" s="805" t="s">
        <v>62</v>
      </c>
      <c r="D5" s="806"/>
      <c r="E5" s="806"/>
      <c r="F5" s="806"/>
      <c r="G5" s="806"/>
      <c r="H5" s="806"/>
      <c r="I5" s="806"/>
      <c r="J5" s="806"/>
      <c r="K5" s="806"/>
      <c r="L5" s="806"/>
      <c r="M5" s="807"/>
      <c r="N5" s="1132">
        <v>80</v>
      </c>
      <c r="O5" s="1132"/>
    </row>
    <row r="6" spans="1:15" ht="21.6" customHeight="1" x14ac:dyDescent="0.25">
      <c r="A6" s="803" t="s">
        <v>63</v>
      </c>
      <c r="B6" s="803"/>
      <c r="C6" s="805" t="s">
        <v>369</v>
      </c>
      <c r="D6" s="806"/>
      <c r="E6" s="806"/>
      <c r="F6" s="806"/>
      <c r="G6" s="806"/>
      <c r="H6" s="806"/>
      <c r="I6" s="806"/>
      <c r="J6" s="806"/>
      <c r="K6" s="806"/>
      <c r="L6" s="806"/>
      <c r="M6" s="807"/>
      <c r="N6" s="1133" t="s">
        <v>370</v>
      </c>
      <c r="O6" s="1133"/>
    </row>
    <row r="7" spans="1:15" ht="15.75" customHeight="1" x14ac:dyDescent="0.25">
      <c r="G7" s="219"/>
      <c r="H7" s="219"/>
    </row>
    <row r="8" spans="1:15" ht="18" customHeight="1" x14ac:dyDescent="0.25">
      <c r="A8" s="812" t="s">
        <v>302</v>
      </c>
      <c r="B8" s="813"/>
      <c r="C8" s="813"/>
      <c r="D8" s="813"/>
      <c r="E8" s="813"/>
      <c r="F8" s="813"/>
      <c r="G8" s="813"/>
      <c r="H8" s="813"/>
      <c r="I8" s="813"/>
      <c r="J8" s="813"/>
      <c r="K8" s="813"/>
      <c r="L8" s="813"/>
      <c r="M8" s="813"/>
      <c r="N8" s="813"/>
      <c r="O8" s="813"/>
    </row>
    <row r="9" spans="1:15" ht="34.5" customHeight="1" x14ac:dyDescent="0.25">
      <c r="A9" s="805" t="s">
        <v>66</v>
      </c>
      <c r="B9" s="806"/>
      <c r="C9" s="807"/>
      <c r="D9" s="1129" t="s">
        <v>371</v>
      </c>
      <c r="E9" s="1130"/>
      <c r="F9" s="1130"/>
      <c r="G9" s="1130"/>
      <c r="H9" s="1130"/>
      <c r="I9" s="1130"/>
      <c r="J9" s="1130"/>
      <c r="K9" s="1130"/>
      <c r="L9" s="1130"/>
      <c r="M9" s="1130"/>
      <c r="N9" s="1130"/>
      <c r="O9" s="1131"/>
    </row>
    <row r="10" spans="1:15" ht="48" customHeight="1" x14ac:dyDescent="0.25">
      <c r="A10" s="814" t="s">
        <v>389</v>
      </c>
      <c r="B10" s="815"/>
      <c r="C10" s="816"/>
      <c r="D10" s="1006" t="s">
        <v>547</v>
      </c>
      <c r="E10" s="1007"/>
      <c r="F10" s="1007"/>
      <c r="G10" s="1007"/>
      <c r="H10" s="1007"/>
      <c r="I10" s="1007"/>
      <c r="J10" s="1007"/>
      <c r="K10" s="1007"/>
      <c r="L10" s="1007"/>
      <c r="M10" s="1007"/>
      <c r="N10" s="1007"/>
      <c r="O10" s="1008"/>
    </row>
    <row r="11" spans="1:15" ht="53.25" customHeight="1" x14ac:dyDescent="0.25">
      <c r="A11" s="805" t="s">
        <v>68</v>
      </c>
      <c r="B11" s="806"/>
      <c r="C11" s="807"/>
      <c r="D11" s="1129" t="s">
        <v>559</v>
      </c>
      <c r="E11" s="1130"/>
      <c r="F11" s="1130"/>
      <c r="G11" s="1130"/>
      <c r="H11" s="1130"/>
      <c r="I11" s="1130"/>
      <c r="J11" s="1130"/>
      <c r="K11" s="1130"/>
      <c r="L11" s="1130"/>
      <c r="M11" s="1130"/>
      <c r="N11" s="1130"/>
      <c r="O11" s="1131"/>
    </row>
    <row r="12" spans="1:15" x14ac:dyDescent="0.25">
      <c r="G12" s="219"/>
      <c r="H12" s="219"/>
    </row>
    <row r="13" spans="1:15" ht="16.5" customHeight="1" x14ac:dyDescent="0.25">
      <c r="A13" s="912" t="s">
        <v>69</v>
      </c>
      <c r="B13" s="912"/>
      <c r="C13" s="912"/>
      <c r="D13" s="912"/>
      <c r="E13" s="912"/>
      <c r="F13" s="912"/>
      <c r="G13" s="912"/>
      <c r="H13" s="912"/>
      <c r="I13" s="912"/>
      <c r="J13" s="912"/>
      <c r="K13" s="912"/>
      <c r="L13" s="912"/>
      <c r="M13" s="912"/>
      <c r="N13" s="912"/>
      <c r="O13" s="912"/>
    </row>
    <row r="14" spans="1:15" ht="24" customHeight="1" x14ac:dyDescent="0.25">
      <c r="A14" s="845" t="s">
        <v>70</v>
      </c>
      <c r="B14" s="845" t="s">
        <v>2</v>
      </c>
      <c r="C14" s="898" t="s">
        <v>9</v>
      </c>
      <c r="D14" s="899"/>
      <c r="E14" s="899"/>
      <c r="F14" s="899"/>
      <c r="G14" s="899"/>
      <c r="H14" s="899"/>
      <c r="I14" s="954" t="s">
        <v>71</v>
      </c>
      <c r="J14" s="14">
        <v>2023</v>
      </c>
      <c r="K14" s="14">
        <v>2024</v>
      </c>
      <c r="L14" s="14">
        <v>2025</v>
      </c>
      <c r="M14" s="14">
        <v>2026</v>
      </c>
      <c r="N14" s="14">
        <v>2027</v>
      </c>
      <c r="O14" s="14">
        <v>2028</v>
      </c>
    </row>
    <row r="15" spans="1:15" ht="49.5" customHeight="1" x14ac:dyDescent="0.25">
      <c r="A15" s="845"/>
      <c r="B15" s="845"/>
      <c r="C15" s="955"/>
      <c r="D15" s="956"/>
      <c r="E15" s="956"/>
      <c r="F15" s="956"/>
      <c r="G15" s="956"/>
      <c r="H15" s="956"/>
      <c r="I15" s="954"/>
      <c r="J15" s="33" t="s">
        <v>12</v>
      </c>
      <c r="K15" s="33" t="s">
        <v>12</v>
      </c>
      <c r="L15" s="33" t="s">
        <v>13</v>
      </c>
      <c r="M15" s="33" t="s">
        <v>14</v>
      </c>
      <c r="N15" s="33" t="s">
        <v>15</v>
      </c>
      <c r="O15" s="33" t="s">
        <v>15</v>
      </c>
    </row>
    <row r="16" spans="1:15" ht="26.25" customHeight="1" x14ac:dyDescent="0.25">
      <c r="A16" s="1127" t="s">
        <v>72</v>
      </c>
      <c r="B16" s="50" t="s">
        <v>73</v>
      </c>
      <c r="C16" s="814" t="s">
        <v>554</v>
      </c>
      <c r="D16" s="815"/>
      <c r="E16" s="815"/>
      <c r="F16" s="815"/>
      <c r="G16" s="815"/>
      <c r="H16" s="816"/>
      <c r="I16" s="220" t="s">
        <v>74</v>
      </c>
      <c r="J16" s="157">
        <v>82.4</v>
      </c>
      <c r="K16" s="157">
        <v>83.5</v>
      </c>
      <c r="L16" s="27">
        <v>83</v>
      </c>
      <c r="M16" s="27">
        <v>83</v>
      </c>
      <c r="N16" s="27">
        <v>83</v>
      </c>
      <c r="O16" s="27">
        <v>83</v>
      </c>
    </row>
    <row r="17" spans="1:31" ht="32.25" customHeight="1" x14ac:dyDescent="0.25">
      <c r="A17" s="1128"/>
      <c r="B17" s="50" t="s">
        <v>75</v>
      </c>
      <c r="C17" s="814" t="s">
        <v>555</v>
      </c>
      <c r="D17" s="815"/>
      <c r="E17" s="815"/>
      <c r="F17" s="815"/>
      <c r="G17" s="815"/>
      <c r="H17" s="816"/>
      <c r="I17" s="68" t="s">
        <v>74</v>
      </c>
      <c r="J17" s="382">
        <v>94.8</v>
      </c>
      <c r="K17" s="382">
        <v>99.2</v>
      </c>
      <c r="L17" s="382">
        <v>99</v>
      </c>
      <c r="M17" s="382">
        <v>99</v>
      </c>
      <c r="N17" s="382">
        <v>99</v>
      </c>
      <c r="O17" s="382">
        <v>99</v>
      </c>
    </row>
    <row r="18" spans="1:31" ht="32.25" customHeight="1" x14ac:dyDescent="0.25">
      <c r="A18" s="952" t="s">
        <v>76</v>
      </c>
      <c r="B18" s="50" t="s">
        <v>77</v>
      </c>
      <c r="C18" s="814" t="s">
        <v>556</v>
      </c>
      <c r="D18" s="815"/>
      <c r="E18" s="815"/>
      <c r="F18" s="815"/>
      <c r="G18" s="815"/>
      <c r="H18" s="816"/>
      <c r="I18" s="68" t="s">
        <v>372</v>
      </c>
      <c r="J18" s="389">
        <v>435</v>
      </c>
      <c r="K18" s="389">
        <v>432</v>
      </c>
      <c r="L18" s="389">
        <v>427</v>
      </c>
      <c r="M18" s="389">
        <v>427</v>
      </c>
      <c r="N18" s="389">
        <v>427</v>
      </c>
      <c r="O18" s="389">
        <v>427</v>
      </c>
    </row>
    <row r="19" spans="1:31" ht="26.25" customHeight="1" x14ac:dyDescent="0.25">
      <c r="A19" s="952"/>
      <c r="B19" s="50" t="s">
        <v>79</v>
      </c>
      <c r="C19" s="1124" t="s">
        <v>557</v>
      </c>
      <c r="D19" s="1125"/>
      <c r="E19" s="1125"/>
      <c r="F19" s="1125"/>
      <c r="G19" s="1125"/>
      <c r="H19" s="1126"/>
      <c r="I19" s="221" t="s">
        <v>78</v>
      </c>
      <c r="J19" s="389">
        <v>196</v>
      </c>
      <c r="K19" s="389">
        <v>193</v>
      </c>
      <c r="L19" s="389">
        <v>195</v>
      </c>
      <c r="M19" s="389">
        <v>220</v>
      </c>
      <c r="N19" s="389">
        <v>220</v>
      </c>
      <c r="O19" s="389">
        <v>220</v>
      </c>
    </row>
    <row r="20" spans="1:31" ht="48" customHeight="1" x14ac:dyDescent="0.25">
      <c r="A20" s="77" t="s">
        <v>243</v>
      </c>
      <c r="B20" s="9" t="s">
        <v>82</v>
      </c>
      <c r="C20" s="814" t="s">
        <v>558</v>
      </c>
      <c r="D20" s="815"/>
      <c r="E20" s="815"/>
      <c r="F20" s="815"/>
      <c r="G20" s="815"/>
      <c r="H20" s="816"/>
      <c r="I20" s="92" t="s">
        <v>373</v>
      </c>
      <c r="J20" s="384">
        <v>4015.5</v>
      </c>
      <c r="K20" s="384">
        <v>4736.22</v>
      </c>
      <c r="L20" s="384">
        <v>4944.5</v>
      </c>
      <c r="M20" s="543">
        <v>5728.3</v>
      </c>
      <c r="N20" s="543">
        <v>6216.5</v>
      </c>
      <c r="O20" s="543">
        <v>6600.5</v>
      </c>
      <c r="S20" s="1">
        <v>3354821</v>
      </c>
      <c r="T20" s="1" t="s">
        <v>639</v>
      </c>
    </row>
    <row r="21" spans="1:31" ht="19.899999999999999" customHeight="1" x14ac:dyDescent="0.25">
      <c r="G21" s="219"/>
      <c r="H21" s="219"/>
    </row>
    <row r="22" spans="1:31" ht="15.75" customHeight="1" x14ac:dyDescent="0.25">
      <c r="A22" s="222" t="s">
        <v>85</v>
      </c>
      <c r="B22" s="223"/>
      <c r="C22" s="223"/>
      <c r="D22" s="223"/>
      <c r="E22" s="223"/>
      <c r="F22" s="223"/>
      <c r="G22" s="223"/>
      <c r="H22" s="223"/>
      <c r="I22" s="223"/>
      <c r="J22" s="223"/>
      <c r="K22" s="223"/>
      <c r="L22" s="223"/>
      <c r="M22" s="223"/>
      <c r="N22" s="223"/>
      <c r="O22" s="223"/>
      <c r="R22" s="1">
        <v>2026</v>
      </c>
      <c r="S22" s="1">
        <v>19217484.800000001</v>
      </c>
      <c r="T22" s="87">
        <f>S22/S20*1000</f>
        <v>5728.3189773761405</v>
      </c>
    </row>
    <row r="23" spans="1:31" ht="15.75" customHeight="1" x14ac:dyDescent="0.25">
      <c r="A23" s="898" t="s">
        <v>9</v>
      </c>
      <c r="B23" s="899"/>
      <c r="C23" s="899"/>
      <c r="D23" s="900"/>
      <c r="E23" s="842" t="s">
        <v>2</v>
      </c>
      <c r="F23" s="843"/>
      <c r="G23" s="13">
        <v>2023</v>
      </c>
      <c r="H23" s="13">
        <v>2024</v>
      </c>
      <c r="I23" s="14">
        <v>2025</v>
      </c>
      <c r="J23" s="842">
        <v>2026</v>
      </c>
      <c r="K23" s="843"/>
      <c r="L23" s="842">
        <v>2027</v>
      </c>
      <c r="M23" s="843"/>
      <c r="N23" s="842">
        <v>2028</v>
      </c>
      <c r="O23" s="843"/>
      <c r="S23" s="433"/>
    </row>
    <row r="24" spans="1:31" ht="31.5" customHeight="1" x14ac:dyDescent="0.25">
      <c r="A24" s="901"/>
      <c r="B24" s="902"/>
      <c r="C24" s="902"/>
      <c r="D24" s="903"/>
      <c r="E24" s="14" t="s">
        <v>86</v>
      </c>
      <c r="F24" s="15" t="s">
        <v>87</v>
      </c>
      <c r="G24" s="13" t="s">
        <v>12</v>
      </c>
      <c r="H24" s="13" t="s">
        <v>12</v>
      </c>
      <c r="I24" s="13" t="s">
        <v>374</v>
      </c>
      <c r="J24" s="842" t="s">
        <v>14</v>
      </c>
      <c r="K24" s="843"/>
      <c r="L24" s="842" t="s">
        <v>15</v>
      </c>
      <c r="M24" s="843"/>
      <c r="N24" s="842" t="s">
        <v>15</v>
      </c>
      <c r="O24" s="843"/>
      <c r="R24" s="1">
        <v>2027</v>
      </c>
      <c r="S24" s="87">
        <v>20855356.300000001</v>
      </c>
      <c r="T24" s="87">
        <f>S24/S20*1000</f>
        <v>6216.5332516995695</v>
      </c>
    </row>
    <row r="25" spans="1:31" s="224" customFormat="1" ht="30" customHeight="1" x14ac:dyDescent="0.25">
      <c r="A25" s="1119" t="s">
        <v>350</v>
      </c>
      <c r="B25" s="1119"/>
      <c r="C25" s="1119"/>
      <c r="D25" s="1119"/>
      <c r="E25" s="568" t="s">
        <v>351</v>
      </c>
      <c r="F25" s="569"/>
      <c r="G25" s="570">
        <f t="shared" ref="G25:N25" si="0">G26</f>
        <v>110647.3</v>
      </c>
      <c r="H25" s="571">
        <f t="shared" si="0"/>
        <v>118627.40000000001</v>
      </c>
      <c r="I25" s="571">
        <f t="shared" si="0"/>
        <v>132941</v>
      </c>
      <c r="J25" s="1120">
        <f t="shared" si="0"/>
        <v>132941</v>
      </c>
      <c r="K25" s="1121"/>
      <c r="L25" s="1122">
        <f t="shared" si="0"/>
        <v>134548.00000000003</v>
      </c>
      <c r="M25" s="1123"/>
      <c r="N25" s="1120">
        <f t="shared" si="0"/>
        <v>133818</v>
      </c>
      <c r="O25" s="1121"/>
      <c r="S25" s="87"/>
      <c r="AC25" s="224">
        <v>132941</v>
      </c>
      <c r="AD25" s="224">
        <v>134180</v>
      </c>
      <c r="AE25" s="224">
        <v>135483</v>
      </c>
    </row>
    <row r="26" spans="1:31" s="224" customFormat="1" ht="14.25" customHeight="1" x14ac:dyDescent="0.25">
      <c r="A26" s="846" t="s">
        <v>88</v>
      </c>
      <c r="B26" s="847"/>
      <c r="C26" s="847"/>
      <c r="D26" s="848"/>
      <c r="E26" s="18"/>
      <c r="F26" s="19">
        <v>20</v>
      </c>
      <c r="G26" s="400">
        <f>G27+G31+G56+G59+G73</f>
        <v>110647.3</v>
      </c>
      <c r="H26" s="400">
        <f>H27+H31+H56+H59+H73</f>
        <v>118627.40000000001</v>
      </c>
      <c r="I26" s="400">
        <f>I27+I31+I56+I59+I73</f>
        <v>132941</v>
      </c>
      <c r="J26" s="1117">
        <f>J27+J31+J56+J59+J73</f>
        <v>132941</v>
      </c>
      <c r="K26" s="1118"/>
      <c r="L26" s="855">
        <f>L27+L31+L56+L59+L73</f>
        <v>134548.00000000003</v>
      </c>
      <c r="M26" s="856"/>
      <c r="N26" s="1117">
        <f>N27+N31+N56+N59+N73</f>
        <v>133818</v>
      </c>
      <c r="O26" s="1118"/>
      <c r="S26" s="87"/>
    </row>
    <row r="27" spans="1:31" s="224" customFormat="1" ht="18" customHeight="1" x14ac:dyDescent="0.25">
      <c r="A27" s="846" t="s">
        <v>89</v>
      </c>
      <c r="B27" s="847"/>
      <c r="C27" s="847"/>
      <c r="D27" s="848"/>
      <c r="E27" s="20"/>
      <c r="F27" s="19">
        <v>21</v>
      </c>
      <c r="G27" s="21">
        <f t="shared" ref="G27" si="1">G28+G29+G30</f>
        <v>90766.3</v>
      </c>
      <c r="H27" s="21">
        <f t="shared" ref="H27:J27" si="2">H28+H29+H30</f>
        <v>104090.3</v>
      </c>
      <c r="I27" s="21">
        <f t="shared" si="2"/>
        <v>103655.5</v>
      </c>
      <c r="J27" s="1117">
        <f t="shared" si="2"/>
        <v>103937.5</v>
      </c>
      <c r="K27" s="1118"/>
      <c r="L27" s="855">
        <f t="shared" ref="L27" si="3">L28+L29+L30</f>
        <v>103655.5</v>
      </c>
      <c r="M27" s="856"/>
      <c r="N27" s="1117">
        <f t="shared" ref="N27" si="4">N28+N29+N30</f>
        <v>103655.5</v>
      </c>
      <c r="O27" s="1118"/>
      <c r="R27" s="1">
        <v>2028</v>
      </c>
      <c r="S27" s="87">
        <v>22143402.5</v>
      </c>
      <c r="T27" s="675">
        <f>S27/S20*1000</f>
        <v>6600.4721265307453</v>
      </c>
    </row>
    <row r="28" spans="1:31" s="229" customFormat="1" ht="30" customHeight="1" x14ac:dyDescent="0.25">
      <c r="A28" s="1041" t="s">
        <v>91</v>
      </c>
      <c r="B28" s="1042"/>
      <c r="C28" s="1042"/>
      <c r="D28" s="1043"/>
      <c r="E28" s="225"/>
      <c r="F28" s="226">
        <v>211100</v>
      </c>
      <c r="G28" s="231">
        <v>70359.8</v>
      </c>
      <c r="H28" s="231">
        <v>80686.100000000006</v>
      </c>
      <c r="I28" s="228">
        <v>80353.100000000006</v>
      </c>
      <c r="J28" s="1113">
        <v>80571.7</v>
      </c>
      <c r="K28" s="1114"/>
      <c r="L28" s="1113">
        <v>80353.100000000006</v>
      </c>
      <c r="M28" s="1114"/>
      <c r="N28" s="1113">
        <v>80353.100000000006</v>
      </c>
      <c r="O28" s="1114"/>
      <c r="S28" s="87"/>
    </row>
    <row r="29" spans="1:31" s="229" customFormat="1" ht="27.75" customHeight="1" x14ac:dyDescent="0.25">
      <c r="A29" s="1041" t="s">
        <v>104</v>
      </c>
      <c r="B29" s="1042"/>
      <c r="C29" s="1042"/>
      <c r="D29" s="1043"/>
      <c r="E29" s="230"/>
      <c r="F29" s="225">
        <v>212100</v>
      </c>
      <c r="G29" s="231">
        <v>20406.5</v>
      </c>
      <c r="H29" s="231">
        <v>23404.2</v>
      </c>
      <c r="I29" s="231">
        <v>23302.400000000001</v>
      </c>
      <c r="J29" s="1113">
        <v>23365.8</v>
      </c>
      <c r="K29" s="1114"/>
      <c r="L29" s="1113">
        <v>23302.400000000001</v>
      </c>
      <c r="M29" s="1114"/>
      <c r="N29" s="1113">
        <v>23302.400000000001</v>
      </c>
      <c r="O29" s="1114"/>
    </row>
    <row r="30" spans="1:31" s="229" customFormat="1" ht="6" hidden="1" customHeight="1" x14ac:dyDescent="0.25">
      <c r="A30" s="1041"/>
      <c r="B30" s="1042"/>
      <c r="C30" s="1042"/>
      <c r="D30" s="1043"/>
      <c r="E30" s="230"/>
      <c r="F30" s="225"/>
      <c r="G30" s="234"/>
      <c r="H30" s="234"/>
      <c r="I30" s="227"/>
      <c r="J30" s="1115"/>
      <c r="K30" s="1116"/>
      <c r="L30" s="1115"/>
      <c r="M30" s="1116"/>
      <c r="N30" s="1115"/>
      <c r="O30" s="1116"/>
    </row>
    <row r="31" spans="1:31" ht="15.75" customHeight="1" x14ac:dyDescent="0.25">
      <c r="A31" s="846" t="s">
        <v>107</v>
      </c>
      <c r="B31" s="847"/>
      <c r="C31" s="847"/>
      <c r="D31" s="848"/>
      <c r="E31" s="20"/>
      <c r="F31" s="19">
        <v>22</v>
      </c>
      <c r="G31" s="408">
        <f t="shared" ref="G31:H31" si="5">G32+G38+G41+G42+G43+G44+G45+G48</f>
        <v>17408.3</v>
      </c>
      <c r="H31" s="408">
        <f t="shared" si="5"/>
        <v>12299.199999999999</v>
      </c>
      <c r="I31" s="408">
        <f>I32+I38+I41+I42+I43+I44+I45+I48</f>
        <v>16540.7</v>
      </c>
      <c r="J31" s="1111">
        <f t="shared" ref="J31" si="6">J32+J38+J41+J42+J43+J44+J45+J48</f>
        <v>20746</v>
      </c>
      <c r="K31" s="1112"/>
      <c r="L31" s="1111">
        <f t="shared" ref="L31" si="7">L32+L38+L41+L42+L43+L44+L45+L48</f>
        <v>20197.600000000002</v>
      </c>
      <c r="M31" s="1112"/>
      <c r="N31" s="1111">
        <f>N32+N38+N41+N42+N43+N44+N45+N48</f>
        <v>20932.8</v>
      </c>
      <c r="O31" s="1112"/>
    </row>
    <row r="32" spans="1:31" s="229" customFormat="1" ht="15.75" customHeight="1" x14ac:dyDescent="0.25">
      <c r="A32" s="1041" t="s">
        <v>109</v>
      </c>
      <c r="B32" s="1042"/>
      <c r="C32" s="1042"/>
      <c r="D32" s="1043"/>
      <c r="E32" s="232"/>
      <c r="F32" s="225">
        <v>222100</v>
      </c>
      <c r="G32" s="343">
        <f t="shared" ref="G32" si="8">SUM(G33:G37)</f>
        <v>2197</v>
      </c>
      <c r="H32" s="343">
        <f t="shared" ref="H32" si="9">SUM(H33:H37)</f>
        <v>1877.2</v>
      </c>
      <c r="I32" s="343">
        <f>SUM(I33:I37)</f>
        <v>1973</v>
      </c>
      <c r="J32" s="1109">
        <f t="shared" ref="J32" si="10">SUM(J33:J37)</f>
        <v>2671.2</v>
      </c>
      <c r="K32" s="1110"/>
      <c r="L32" s="1109">
        <f t="shared" ref="L32" si="11">SUM(L33:L37)</f>
        <v>2804.7</v>
      </c>
      <c r="M32" s="1110"/>
      <c r="N32" s="1109">
        <f t="shared" ref="N32" si="12">SUM(N33:N37)</f>
        <v>2944.9999999999995</v>
      </c>
      <c r="O32" s="1110"/>
    </row>
    <row r="33" spans="1:15" ht="15.75" customHeight="1" x14ac:dyDescent="0.25">
      <c r="A33" s="834" t="s">
        <v>110</v>
      </c>
      <c r="B33" s="835"/>
      <c r="C33" s="835"/>
      <c r="D33" s="836"/>
      <c r="E33" s="28"/>
      <c r="F33" s="25">
        <v>222110</v>
      </c>
      <c r="G33" s="342">
        <v>804</v>
      </c>
      <c r="H33" s="342">
        <v>773.7</v>
      </c>
      <c r="I33" s="409">
        <v>752</v>
      </c>
      <c r="J33" s="1107">
        <v>1340.2</v>
      </c>
      <c r="K33" s="1108"/>
      <c r="L33" s="1107">
        <v>1407.2</v>
      </c>
      <c r="M33" s="1108"/>
      <c r="N33" s="1107">
        <v>1477.6</v>
      </c>
      <c r="O33" s="1108"/>
    </row>
    <row r="34" spans="1:15" ht="15.75" customHeight="1" x14ac:dyDescent="0.25">
      <c r="A34" s="834" t="s">
        <v>111</v>
      </c>
      <c r="B34" s="835"/>
      <c r="C34" s="835"/>
      <c r="D34" s="836"/>
      <c r="E34" s="28"/>
      <c r="F34" s="25">
        <v>222120</v>
      </c>
      <c r="G34" s="342">
        <v>798</v>
      </c>
      <c r="H34" s="342">
        <v>546.29999999999995</v>
      </c>
      <c r="I34" s="409">
        <v>674</v>
      </c>
      <c r="J34" s="1107">
        <v>730</v>
      </c>
      <c r="K34" s="1108"/>
      <c r="L34" s="1107">
        <v>766.5</v>
      </c>
      <c r="M34" s="1108"/>
      <c r="N34" s="1107">
        <v>804.8</v>
      </c>
      <c r="O34" s="1108"/>
    </row>
    <row r="35" spans="1:15" ht="15.75" customHeight="1" x14ac:dyDescent="0.25">
      <c r="A35" s="834" t="s">
        <v>112</v>
      </c>
      <c r="B35" s="835"/>
      <c r="C35" s="835"/>
      <c r="D35" s="836"/>
      <c r="E35" s="28"/>
      <c r="F35" s="25">
        <v>222130</v>
      </c>
      <c r="G35" s="342">
        <v>418</v>
      </c>
      <c r="H35" s="342">
        <v>369.5</v>
      </c>
      <c r="I35" s="409">
        <v>343</v>
      </c>
      <c r="J35" s="1067">
        <v>370</v>
      </c>
      <c r="K35" s="1068"/>
      <c r="L35" s="1067">
        <v>388.5</v>
      </c>
      <c r="M35" s="1068"/>
      <c r="N35" s="1067">
        <v>407.9</v>
      </c>
      <c r="O35" s="1068"/>
    </row>
    <row r="36" spans="1:15" ht="15.75" customHeight="1" x14ac:dyDescent="0.25">
      <c r="A36" s="834" t="s">
        <v>113</v>
      </c>
      <c r="B36" s="835"/>
      <c r="C36" s="835"/>
      <c r="D36" s="836"/>
      <c r="E36" s="28"/>
      <c r="F36" s="25">
        <v>222140</v>
      </c>
      <c r="G36" s="342">
        <v>88.6</v>
      </c>
      <c r="H36" s="342">
        <v>78</v>
      </c>
      <c r="I36" s="409">
        <v>95</v>
      </c>
      <c r="J36" s="1067">
        <v>95</v>
      </c>
      <c r="K36" s="1068"/>
      <c r="L36" s="1067">
        <v>99.7</v>
      </c>
      <c r="M36" s="1068"/>
      <c r="N36" s="1067">
        <v>104.7</v>
      </c>
      <c r="O36" s="1068"/>
    </row>
    <row r="37" spans="1:15" ht="15.75" customHeight="1" x14ac:dyDescent="0.25">
      <c r="A37" s="834" t="s">
        <v>114</v>
      </c>
      <c r="B37" s="835"/>
      <c r="C37" s="835"/>
      <c r="D37" s="836"/>
      <c r="E37" s="28"/>
      <c r="F37" s="25">
        <v>222190</v>
      </c>
      <c r="G37" s="342">
        <v>88.4</v>
      </c>
      <c r="H37" s="342">
        <v>109.7</v>
      </c>
      <c r="I37" s="409">
        <v>109</v>
      </c>
      <c r="J37" s="1067">
        <v>136</v>
      </c>
      <c r="K37" s="1068"/>
      <c r="L37" s="1067">
        <v>142.80000000000001</v>
      </c>
      <c r="M37" s="1068"/>
      <c r="N37" s="1067">
        <v>150</v>
      </c>
      <c r="O37" s="1068"/>
    </row>
    <row r="38" spans="1:15" s="233" customFormat="1" ht="15.75" customHeight="1" x14ac:dyDescent="0.25">
      <c r="A38" s="1041" t="s">
        <v>115</v>
      </c>
      <c r="B38" s="1042"/>
      <c r="C38" s="1042"/>
      <c r="D38" s="1043"/>
      <c r="E38" s="230"/>
      <c r="F38" s="225">
        <v>222200</v>
      </c>
      <c r="G38" s="410">
        <f t="shared" ref="G38:H38" si="13">SUM(G39:G40)</f>
        <v>9997.3000000000011</v>
      </c>
      <c r="H38" s="410">
        <f t="shared" si="13"/>
        <v>5902.5</v>
      </c>
      <c r="I38" s="410">
        <f>SUM(I39:I40)</f>
        <v>8241</v>
      </c>
      <c r="J38" s="1065">
        <f t="shared" ref="J38" si="14">SUM(J39:J40)</f>
        <v>8916.7999999999993</v>
      </c>
      <c r="K38" s="1066"/>
      <c r="L38" s="1065">
        <f t="shared" ref="L38" si="15">SUM(L39:L40)</f>
        <v>9057.2000000000007</v>
      </c>
      <c r="M38" s="1066"/>
      <c r="N38" s="1065">
        <f t="shared" ref="N38" si="16">SUM(N39:N40)</f>
        <v>9413.7000000000007</v>
      </c>
      <c r="O38" s="1066"/>
    </row>
    <row r="39" spans="1:15" ht="15.75" customHeight="1" x14ac:dyDescent="0.25">
      <c r="A39" s="834" t="s">
        <v>116</v>
      </c>
      <c r="B39" s="835"/>
      <c r="C39" s="835"/>
      <c r="D39" s="836"/>
      <c r="E39" s="28"/>
      <c r="F39" s="25">
        <v>222210</v>
      </c>
      <c r="G39" s="342">
        <v>9314.7000000000007</v>
      </c>
      <c r="H39" s="342">
        <v>5030.1000000000004</v>
      </c>
      <c r="I39" s="409">
        <v>7312</v>
      </c>
      <c r="J39" s="1067">
        <v>7646.8</v>
      </c>
      <c r="K39" s="1068"/>
      <c r="L39" s="1067">
        <v>7932.6</v>
      </c>
      <c r="M39" s="1068"/>
      <c r="N39" s="1067">
        <v>8233</v>
      </c>
      <c r="O39" s="1068"/>
    </row>
    <row r="40" spans="1:15" ht="15.75" customHeight="1" x14ac:dyDescent="0.25">
      <c r="A40" s="834" t="s">
        <v>117</v>
      </c>
      <c r="B40" s="835"/>
      <c r="C40" s="835"/>
      <c r="D40" s="836"/>
      <c r="E40" s="28"/>
      <c r="F40" s="25">
        <v>222220</v>
      </c>
      <c r="G40" s="342">
        <v>682.6</v>
      </c>
      <c r="H40" s="342">
        <v>872.4</v>
      </c>
      <c r="I40" s="409">
        <v>929</v>
      </c>
      <c r="J40" s="1067">
        <v>1270</v>
      </c>
      <c r="K40" s="1068"/>
      <c r="L40" s="1067">
        <v>1124.5999999999999</v>
      </c>
      <c r="M40" s="1068"/>
      <c r="N40" s="1067">
        <v>1180.7</v>
      </c>
      <c r="O40" s="1068"/>
    </row>
    <row r="41" spans="1:15" s="233" customFormat="1" ht="15.75" customHeight="1" x14ac:dyDescent="0.25">
      <c r="A41" s="1041" t="s">
        <v>118</v>
      </c>
      <c r="B41" s="1042"/>
      <c r="C41" s="1042"/>
      <c r="D41" s="1043"/>
      <c r="E41" s="230"/>
      <c r="F41" s="225">
        <v>222300</v>
      </c>
      <c r="G41" s="410">
        <v>797.3</v>
      </c>
      <c r="H41" s="410">
        <v>811.9</v>
      </c>
      <c r="I41" s="410">
        <v>1208</v>
      </c>
      <c r="J41" s="1065">
        <v>1072</v>
      </c>
      <c r="K41" s="1066"/>
      <c r="L41" s="1065">
        <v>1125.5999999999999</v>
      </c>
      <c r="M41" s="1066"/>
      <c r="N41" s="1065">
        <v>1181.9000000000001</v>
      </c>
      <c r="O41" s="1066"/>
    </row>
    <row r="42" spans="1:15" s="233" customFormat="1" ht="15.75" customHeight="1" x14ac:dyDescent="0.25">
      <c r="A42" s="1041" t="s">
        <v>119</v>
      </c>
      <c r="B42" s="1042"/>
      <c r="C42" s="1042"/>
      <c r="D42" s="1043"/>
      <c r="E42" s="230"/>
      <c r="F42" s="225">
        <v>222400</v>
      </c>
      <c r="G42" s="343">
        <v>45.9</v>
      </c>
      <c r="H42" s="343">
        <v>57.4</v>
      </c>
      <c r="I42" s="410">
        <v>71</v>
      </c>
      <c r="J42" s="1065">
        <v>68</v>
      </c>
      <c r="K42" s="1066"/>
      <c r="L42" s="1065">
        <v>70.400000000000006</v>
      </c>
      <c r="M42" s="1066"/>
      <c r="N42" s="1065">
        <v>72.900000000000006</v>
      </c>
      <c r="O42" s="1066"/>
    </row>
    <row r="43" spans="1:15" s="233" customFormat="1" ht="15.75" customHeight="1" x14ac:dyDescent="0.25">
      <c r="A43" s="1041" t="s">
        <v>120</v>
      </c>
      <c r="B43" s="1042"/>
      <c r="C43" s="1042"/>
      <c r="D43" s="1043"/>
      <c r="E43" s="230"/>
      <c r="F43" s="225">
        <v>222500</v>
      </c>
      <c r="G43" s="343">
        <v>314.8</v>
      </c>
      <c r="H43" s="343">
        <v>80.400000000000006</v>
      </c>
      <c r="I43" s="410">
        <v>300</v>
      </c>
      <c r="J43" s="1065">
        <v>2580.5</v>
      </c>
      <c r="K43" s="1066"/>
      <c r="L43" s="1065">
        <v>500</v>
      </c>
      <c r="M43" s="1066"/>
      <c r="N43" s="1065">
        <v>500</v>
      </c>
      <c r="O43" s="1066"/>
    </row>
    <row r="44" spans="1:15" s="233" customFormat="1" ht="15.75" customHeight="1" x14ac:dyDescent="0.25">
      <c r="A44" s="1041" t="s">
        <v>121</v>
      </c>
      <c r="B44" s="1042"/>
      <c r="C44" s="1042"/>
      <c r="D44" s="1043"/>
      <c r="E44" s="230"/>
      <c r="F44" s="225">
        <v>222600</v>
      </c>
      <c r="G44" s="343">
        <v>140.19999999999999</v>
      </c>
      <c r="H44" s="343">
        <v>88.1</v>
      </c>
      <c r="I44" s="410">
        <v>200</v>
      </c>
      <c r="J44" s="1065">
        <v>600</v>
      </c>
      <c r="K44" s="1066"/>
      <c r="L44" s="1065">
        <v>1607.1</v>
      </c>
      <c r="M44" s="1066"/>
      <c r="N44" s="1065">
        <v>1607.1</v>
      </c>
      <c r="O44" s="1066"/>
    </row>
    <row r="45" spans="1:15" s="233" customFormat="1" ht="15.75" customHeight="1" x14ac:dyDescent="0.25">
      <c r="A45" s="1104" t="s">
        <v>122</v>
      </c>
      <c r="B45" s="1105"/>
      <c r="C45" s="1105"/>
      <c r="D45" s="1106"/>
      <c r="E45" s="345"/>
      <c r="F45" s="346">
        <v>222700</v>
      </c>
      <c r="G45" s="343">
        <f>G46</f>
        <v>156.6</v>
      </c>
      <c r="H45" s="410">
        <f>H46</f>
        <v>410.3</v>
      </c>
      <c r="I45" s="343">
        <f>I46+I47</f>
        <v>534.1</v>
      </c>
      <c r="J45" s="1065">
        <f t="shared" ref="J45" si="17">J46+J47</f>
        <v>561</v>
      </c>
      <c r="K45" s="1066"/>
      <c r="L45" s="1065">
        <f t="shared" ref="L45" si="18">L46+L47</f>
        <v>589</v>
      </c>
      <c r="M45" s="1066"/>
      <c r="N45" s="1065">
        <f t="shared" ref="N45" si="19">N46+N47</f>
        <v>618.5</v>
      </c>
      <c r="O45" s="1066"/>
    </row>
    <row r="46" spans="1:15" s="233" customFormat="1" ht="15.75" customHeight="1" x14ac:dyDescent="0.25">
      <c r="A46" s="1024" t="s">
        <v>375</v>
      </c>
      <c r="B46" s="1025"/>
      <c r="C46" s="1025"/>
      <c r="D46" s="1026"/>
      <c r="E46" s="347"/>
      <c r="F46" s="348">
        <v>222710</v>
      </c>
      <c r="G46" s="344">
        <v>156.6</v>
      </c>
      <c r="H46" s="629">
        <v>410.3</v>
      </c>
      <c r="I46" s="342">
        <v>444.1</v>
      </c>
      <c r="J46" s="1067">
        <v>465</v>
      </c>
      <c r="K46" s="1068"/>
      <c r="L46" s="1067">
        <v>488.2</v>
      </c>
      <c r="M46" s="1068"/>
      <c r="N46" s="1067">
        <v>512.70000000000005</v>
      </c>
      <c r="O46" s="1068"/>
    </row>
    <row r="47" spans="1:15" s="233" customFormat="1" ht="15.75" customHeight="1" x14ac:dyDescent="0.25">
      <c r="A47" s="1024" t="s">
        <v>512</v>
      </c>
      <c r="B47" s="1025"/>
      <c r="C47" s="1025"/>
      <c r="D47" s="1026"/>
      <c r="E47" s="347"/>
      <c r="F47" s="348">
        <v>222720</v>
      </c>
      <c r="G47" s="343"/>
      <c r="H47" s="410"/>
      <c r="I47" s="342">
        <v>90</v>
      </c>
      <c r="J47" s="1067">
        <v>96</v>
      </c>
      <c r="K47" s="1068"/>
      <c r="L47" s="1067">
        <v>100.8</v>
      </c>
      <c r="M47" s="1068"/>
      <c r="N47" s="1067">
        <v>105.8</v>
      </c>
      <c r="O47" s="1068"/>
    </row>
    <row r="48" spans="1:15" s="233" customFormat="1" ht="15.75" customHeight="1" x14ac:dyDescent="0.25">
      <c r="A48" s="1041" t="s">
        <v>127</v>
      </c>
      <c r="B48" s="1042"/>
      <c r="C48" s="1042"/>
      <c r="D48" s="1043"/>
      <c r="E48" s="230"/>
      <c r="F48" s="225">
        <v>222900</v>
      </c>
      <c r="G48" s="343">
        <f t="shared" ref="G48:H48" si="20">SUM(G49:G55)</f>
        <v>3759.2000000000003</v>
      </c>
      <c r="H48" s="343">
        <f t="shared" si="20"/>
        <v>3071.3999999999996</v>
      </c>
      <c r="I48" s="410">
        <f>SUM(I49:I55)</f>
        <v>4013.6000000000004</v>
      </c>
      <c r="J48" s="1065">
        <f t="shared" ref="J48" si="21">SUM(J49:J55)</f>
        <v>4276.5</v>
      </c>
      <c r="K48" s="1066"/>
      <c r="L48" s="1065">
        <f t="shared" ref="L48" si="22">SUM(L49:L55)</f>
        <v>4443.6000000000004</v>
      </c>
      <c r="M48" s="1066"/>
      <c r="N48" s="1065">
        <f t="shared" ref="N48" si="23">SUM(N49:N55)</f>
        <v>4593.7</v>
      </c>
      <c r="O48" s="1066"/>
    </row>
    <row r="49" spans="1:15" ht="15.75" customHeight="1" x14ac:dyDescent="0.25">
      <c r="A49" s="834" t="s">
        <v>128</v>
      </c>
      <c r="B49" s="835"/>
      <c r="C49" s="835"/>
      <c r="D49" s="836"/>
      <c r="E49" s="28"/>
      <c r="F49" s="25">
        <v>222910</v>
      </c>
      <c r="G49" s="342">
        <v>1505.9</v>
      </c>
      <c r="H49" s="342">
        <v>4</v>
      </c>
      <c r="I49" s="342">
        <v>65</v>
      </c>
      <c r="J49" s="1067">
        <v>0</v>
      </c>
      <c r="K49" s="1068"/>
      <c r="L49" s="1067">
        <v>0</v>
      </c>
      <c r="M49" s="1068"/>
      <c r="N49" s="1067">
        <v>0</v>
      </c>
      <c r="O49" s="1068"/>
    </row>
    <row r="50" spans="1:15" ht="15.75" customHeight="1" x14ac:dyDescent="0.25">
      <c r="A50" s="834" t="s">
        <v>129</v>
      </c>
      <c r="B50" s="835"/>
      <c r="C50" s="835"/>
      <c r="D50" s="836"/>
      <c r="E50" s="28"/>
      <c r="F50" s="25">
        <v>222920</v>
      </c>
      <c r="G50" s="342">
        <v>0</v>
      </c>
      <c r="H50" s="342">
        <v>0</v>
      </c>
      <c r="I50" s="342">
        <v>130.80000000000001</v>
      </c>
      <c r="J50" s="1067">
        <v>130.69999999999999</v>
      </c>
      <c r="K50" s="1068"/>
      <c r="L50" s="1067">
        <v>130.4</v>
      </c>
      <c r="M50" s="1068"/>
      <c r="N50" s="1067">
        <v>130.4</v>
      </c>
      <c r="O50" s="1068"/>
    </row>
    <row r="51" spans="1:15" ht="15.75" customHeight="1" x14ac:dyDescent="0.25">
      <c r="A51" s="834" t="s">
        <v>131</v>
      </c>
      <c r="B51" s="835"/>
      <c r="C51" s="835"/>
      <c r="D51" s="836"/>
      <c r="E51" s="28"/>
      <c r="F51" s="25">
        <v>222940</v>
      </c>
      <c r="G51" s="342">
        <v>533.9</v>
      </c>
      <c r="H51" s="342">
        <v>659.3</v>
      </c>
      <c r="I51" s="342">
        <v>773.5</v>
      </c>
      <c r="J51" s="1067">
        <v>711.6</v>
      </c>
      <c r="K51" s="1068"/>
      <c r="L51" s="1067">
        <v>747.2</v>
      </c>
      <c r="M51" s="1068"/>
      <c r="N51" s="1067">
        <v>784.5</v>
      </c>
      <c r="O51" s="1068"/>
    </row>
    <row r="52" spans="1:15" ht="15.75" customHeight="1" x14ac:dyDescent="0.25">
      <c r="A52" s="834" t="s">
        <v>132</v>
      </c>
      <c r="B52" s="835"/>
      <c r="C52" s="835"/>
      <c r="D52" s="836"/>
      <c r="E52" s="28"/>
      <c r="F52" s="25">
        <v>222950</v>
      </c>
      <c r="G52" s="342">
        <v>305.89999999999998</v>
      </c>
      <c r="H52" s="342">
        <v>360.7</v>
      </c>
      <c r="I52" s="342">
        <v>350</v>
      </c>
      <c r="J52" s="1067">
        <v>400</v>
      </c>
      <c r="K52" s="1068"/>
      <c r="L52" s="1067">
        <v>420</v>
      </c>
      <c r="M52" s="1068"/>
      <c r="N52" s="1067">
        <v>441</v>
      </c>
      <c r="O52" s="1068"/>
    </row>
    <row r="53" spans="1:15" ht="15.75" customHeight="1" x14ac:dyDescent="0.25">
      <c r="A53" s="834" t="s">
        <v>134</v>
      </c>
      <c r="B53" s="835"/>
      <c r="C53" s="835"/>
      <c r="D53" s="836"/>
      <c r="E53" s="28"/>
      <c r="F53" s="25">
        <v>222970</v>
      </c>
      <c r="G53" s="342">
        <v>339.7</v>
      </c>
      <c r="H53" s="342">
        <v>634.79999999999995</v>
      </c>
      <c r="I53" s="342">
        <v>630</v>
      </c>
      <c r="J53" s="1067">
        <v>829.4</v>
      </c>
      <c r="K53" s="1068"/>
      <c r="L53" s="1067">
        <v>829.4</v>
      </c>
      <c r="M53" s="1068"/>
      <c r="N53" s="1067">
        <v>829.4</v>
      </c>
      <c r="O53" s="1068"/>
    </row>
    <row r="54" spans="1:15" ht="15.75" customHeight="1" x14ac:dyDescent="0.25">
      <c r="A54" s="834" t="s">
        <v>135</v>
      </c>
      <c r="B54" s="835"/>
      <c r="C54" s="835"/>
      <c r="D54" s="836"/>
      <c r="E54" s="28"/>
      <c r="F54" s="25">
        <v>222980</v>
      </c>
      <c r="G54" s="342">
        <v>146.30000000000001</v>
      </c>
      <c r="H54" s="342">
        <v>327.5</v>
      </c>
      <c r="I54" s="342">
        <v>445</v>
      </c>
      <c r="J54" s="1067">
        <v>445</v>
      </c>
      <c r="K54" s="1068"/>
      <c r="L54" s="1067">
        <v>467.2</v>
      </c>
      <c r="M54" s="1068"/>
      <c r="N54" s="1067">
        <v>490.6</v>
      </c>
      <c r="O54" s="1068"/>
    </row>
    <row r="55" spans="1:15" ht="15.75" customHeight="1" x14ac:dyDescent="0.25">
      <c r="A55" s="834" t="s">
        <v>136</v>
      </c>
      <c r="B55" s="835"/>
      <c r="C55" s="835"/>
      <c r="D55" s="836"/>
      <c r="E55" s="28"/>
      <c r="F55" s="25">
        <v>222990</v>
      </c>
      <c r="G55" s="342">
        <v>927.5</v>
      </c>
      <c r="H55" s="342">
        <v>1085.0999999999999</v>
      </c>
      <c r="I55" s="342">
        <v>1619.3</v>
      </c>
      <c r="J55" s="1067">
        <v>1759.8</v>
      </c>
      <c r="K55" s="1068"/>
      <c r="L55" s="1067">
        <v>1849.4</v>
      </c>
      <c r="M55" s="1068"/>
      <c r="N55" s="1067">
        <v>1917.8</v>
      </c>
      <c r="O55" s="1068"/>
    </row>
    <row r="56" spans="1:15" ht="15" customHeight="1" x14ac:dyDescent="0.25">
      <c r="A56" s="846" t="s">
        <v>137</v>
      </c>
      <c r="B56" s="847"/>
      <c r="C56" s="847"/>
      <c r="D56" s="848"/>
      <c r="E56" s="19"/>
      <c r="F56" s="19">
        <v>27</v>
      </c>
      <c r="G56" s="340">
        <f t="shared" ref="G56:H56" si="24">G57+G58</f>
        <v>415.2</v>
      </c>
      <c r="H56" s="340">
        <f t="shared" si="24"/>
        <v>441.6</v>
      </c>
      <c r="I56" s="340">
        <f t="shared" ref="I56:J56" si="25">I57+I58</f>
        <v>500</v>
      </c>
      <c r="J56" s="1085">
        <f t="shared" si="25"/>
        <v>500</v>
      </c>
      <c r="K56" s="1086"/>
      <c r="L56" s="1102">
        <f t="shared" ref="L56" si="26">L57+L58</f>
        <v>500</v>
      </c>
      <c r="M56" s="1103"/>
      <c r="N56" s="1085">
        <f t="shared" ref="N56" si="27">N57+N58</f>
        <v>500</v>
      </c>
      <c r="O56" s="1086"/>
    </row>
    <row r="57" spans="1:15" s="229" customFormat="1" ht="27" hidden="1" customHeight="1" x14ac:dyDescent="0.25">
      <c r="A57" s="1041" t="s">
        <v>376</v>
      </c>
      <c r="B57" s="1042"/>
      <c r="C57" s="1042"/>
      <c r="D57" s="1043"/>
      <c r="E57" s="230"/>
      <c r="F57" s="225">
        <v>273200</v>
      </c>
      <c r="G57" s="343">
        <v>0</v>
      </c>
      <c r="H57" s="343">
        <v>0</v>
      </c>
      <c r="I57" s="343">
        <v>0</v>
      </c>
      <c r="J57" s="1069"/>
      <c r="K57" s="1070"/>
      <c r="L57" s="1071"/>
      <c r="M57" s="1072"/>
      <c r="N57" s="1069"/>
      <c r="O57" s="1070"/>
    </row>
    <row r="58" spans="1:15" s="229" customFormat="1" ht="43.5" customHeight="1" x14ac:dyDescent="0.25">
      <c r="A58" s="1041" t="s">
        <v>513</v>
      </c>
      <c r="B58" s="1042"/>
      <c r="C58" s="1042"/>
      <c r="D58" s="1043"/>
      <c r="E58" s="225"/>
      <c r="F58" s="418">
        <v>273500</v>
      </c>
      <c r="G58" s="342">
        <v>415.2</v>
      </c>
      <c r="H58" s="342">
        <v>441.6</v>
      </c>
      <c r="I58" s="342">
        <v>500</v>
      </c>
      <c r="J58" s="1067">
        <v>500</v>
      </c>
      <c r="K58" s="1068"/>
      <c r="L58" s="1100">
        <v>500</v>
      </c>
      <c r="M58" s="1101"/>
      <c r="N58" s="1067">
        <v>500</v>
      </c>
      <c r="O58" s="1068"/>
    </row>
    <row r="59" spans="1:15" ht="15.75" customHeight="1" x14ac:dyDescent="0.25">
      <c r="A59" s="846" t="s">
        <v>160</v>
      </c>
      <c r="B59" s="847"/>
      <c r="C59" s="847"/>
      <c r="D59" s="848"/>
      <c r="E59" s="20"/>
      <c r="F59" s="19">
        <v>31</v>
      </c>
      <c r="G59" s="340">
        <f t="shared" ref="G59:H59" si="28">G60+G62+G65+G68+G70</f>
        <v>996.80000000000007</v>
      </c>
      <c r="H59" s="340">
        <f t="shared" si="28"/>
        <v>707.5</v>
      </c>
      <c r="I59" s="340">
        <f t="shared" ref="I59:J59" si="29">I60+I62+I65+I68+I70</f>
        <v>10717.8</v>
      </c>
      <c r="J59" s="1087">
        <f t="shared" si="29"/>
        <v>6311.5</v>
      </c>
      <c r="K59" s="1088"/>
      <c r="L59" s="1102">
        <f t="shared" ref="L59" si="30">L60+L62+L65+L68+L70</f>
        <v>8707.2000000000007</v>
      </c>
      <c r="M59" s="1103"/>
      <c r="N59" s="1085">
        <f t="shared" ref="N59" si="31">N60+N62+N65+N68+N70</f>
        <v>7182.1</v>
      </c>
      <c r="O59" s="1086"/>
    </row>
    <row r="60" spans="1:15" s="229" customFormat="1" ht="15.75" customHeight="1" x14ac:dyDescent="0.25">
      <c r="A60" s="1041" t="s">
        <v>162</v>
      </c>
      <c r="B60" s="1042"/>
      <c r="C60" s="1042"/>
      <c r="D60" s="1043"/>
      <c r="E60" s="230"/>
      <c r="F60" s="238">
        <v>311100</v>
      </c>
      <c r="G60" s="341">
        <v>0</v>
      </c>
      <c r="H60" s="341">
        <v>0</v>
      </c>
      <c r="I60" s="341">
        <f>I61</f>
        <v>2000</v>
      </c>
      <c r="J60" s="1051">
        <f t="shared" ref="J60" si="32">J61</f>
        <v>1300</v>
      </c>
      <c r="K60" s="1052"/>
      <c r="L60" s="1098">
        <f t="shared" ref="L60" si="33">L61</f>
        <v>1500</v>
      </c>
      <c r="M60" s="1099"/>
      <c r="N60" s="1098">
        <f t="shared" ref="N60" si="34">N61</f>
        <v>1500</v>
      </c>
      <c r="O60" s="1099"/>
    </row>
    <row r="61" spans="1:15" ht="15.75" customHeight="1" x14ac:dyDescent="0.25">
      <c r="A61" s="1044" t="s">
        <v>164</v>
      </c>
      <c r="B61" s="835"/>
      <c r="C61" s="835"/>
      <c r="D61" s="836"/>
      <c r="E61" s="28"/>
      <c r="F61" s="197">
        <v>311120</v>
      </c>
      <c r="G61" s="342"/>
      <c r="H61" s="342"/>
      <c r="I61" s="409">
        <v>2000</v>
      </c>
      <c r="J61" s="1067">
        <v>1300</v>
      </c>
      <c r="K61" s="1068"/>
      <c r="L61" s="1061">
        <v>1500</v>
      </c>
      <c r="M61" s="1062"/>
      <c r="N61" s="1061">
        <v>1500</v>
      </c>
      <c r="O61" s="1062"/>
    </row>
    <row r="62" spans="1:15" s="229" customFormat="1" ht="15.75" customHeight="1" x14ac:dyDescent="0.25">
      <c r="A62" s="1041" t="s">
        <v>377</v>
      </c>
      <c r="B62" s="1042"/>
      <c r="C62" s="1042"/>
      <c r="D62" s="1043"/>
      <c r="E62" s="239"/>
      <c r="F62" s="238">
        <v>314100</v>
      </c>
      <c r="G62" s="343">
        <f>G63+G64</f>
        <v>704.7</v>
      </c>
      <c r="H62" s="343">
        <f>H63+H64</f>
        <v>144.9</v>
      </c>
      <c r="I62" s="343">
        <f>I63+I64</f>
        <v>580</v>
      </c>
      <c r="J62" s="1065">
        <f t="shared" ref="J62" si="35">J63+J64</f>
        <v>580</v>
      </c>
      <c r="K62" s="1066"/>
      <c r="L62" s="1071">
        <f t="shared" ref="L62" si="36">L63+L64</f>
        <v>580</v>
      </c>
      <c r="M62" s="1072"/>
      <c r="N62" s="1069">
        <f t="shared" ref="N62" si="37">N63+N64</f>
        <v>580</v>
      </c>
      <c r="O62" s="1070"/>
    </row>
    <row r="63" spans="1:15" ht="14.25" customHeight="1" x14ac:dyDescent="0.25">
      <c r="A63" s="1044" t="s">
        <v>174</v>
      </c>
      <c r="B63" s="835"/>
      <c r="C63" s="835"/>
      <c r="D63" s="836"/>
      <c r="E63" s="28"/>
      <c r="F63" s="197">
        <v>314110</v>
      </c>
      <c r="G63" s="342">
        <v>704.7</v>
      </c>
      <c r="H63" s="342">
        <v>144.9</v>
      </c>
      <c r="I63" s="342">
        <v>580</v>
      </c>
      <c r="J63" s="1067">
        <v>580</v>
      </c>
      <c r="K63" s="1068"/>
      <c r="L63" s="1063">
        <v>580</v>
      </c>
      <c r="M63" s="1064"/>
      <c r="N63" s="1061">
        <v>580</v>
      </c>
      <c r="O63" s="1062"/>
    </row>
    <row r="64" spans="1:15" ht="15.75" hidden="1" customHeight="1" x14ac:dyDescent="0.25">
      <c r="A64" s="1095" t="s">
        <v>175</v>
      </c>
      <c r="B64" s="1096"/>
      <c r="C64" s="1096"/>
      <c r="D64" s="1097"/>
      <c r="E64" s="28"/>
      <c r="F64" s="197">
        <v>314120</v>
      </c>
      <c r="G64" s="342">
        <v>0</v>
      </c>
      <c r="H64" s="342">
        <v>0</v>
      </c>
      <c r="I64" s="342">
        <v>0</v>
      </c>
      <c r="J64" s="1067"/>
      <c r="K64" s="1068"/>
      <c r="L64" s="1063"/>
      <c r="M64" s="1064"/>
      <c r="N64" s="1061"/>
      <c r="O64" s="1062"/>
    </row>
    <row r="65" spans="1:15" s="229" customFormat="1" ht="15.75" hidden="1" customHeight="1" x14ac:dyDescent="0.25">
      <c r="A65" s="1041" t="s">
        <v>378</v>
      </c>
      <c r="B65" s="1042"/>
      <c r="C65" s="1042"/>
      <c r="D65" s="1043"/>
      <c r="E65" s="230"/>
      <c r="F65" s="238">
        <v>315100</v>
      </c>
      <c r="G65" s="343">
        <f t="shared" ref="G65" si="38">G66+G67</f>
        <v>0</v>
      </c>
      <c r="H65" s="343">
        <f t="shared" ref="H65:J65" si="39">H66+H67</f>
        <v>0</v>
      </c>
      <c r="I65" s="343">
        <f t="shared" si="39"/>
        <v>0</v>
      </c>
      <c r="J65" s="1065">
        <f t="shared" si="39"/>
        <v>0</v>
      </c>
      <c r="K65" s="1066"/>
      <c r="L65" s="1059">
        <f t="shared" ref="L65" si="40">L66+L67</f>
        <v>0</v>
      </c>
      <c r="M65" s="1060"/>
      <c r="N65" s="1069">
        <f t="shared" ref="N65" si="41">N66+N67</f>
        <v>0</v>
      </c>
      <c r="O65" s="1070"/>
    </row>
    <row r="66" spans="1:15" ht="15.75" hidden="1" customHeight="1" x14ac:dyDescent="0.25">
      <c r="A66" s="834" t="s">
        <v>178</v>
      </c>
      <c r="B66" s="835"/>
      <c r="C66" s="835"/>
      <c r="D66" s="836"/>
      <c r="E66" s="25"/>
      <c r="F66" s="197">
        <v>315110</v>
      </c>
      <c r="G66" s="342">
        <v>0</v>
      </c>
      <c r="H66" s="342">
        <v>0</v>
      </c>
      <c r="I66" s="342">
        <v>0</v>
      </c>
      <c r="J66" s="1067"/>
      <c r="K66" s="1068"/>
      <c r="L66" s="1063"/>
      <c r="M66" s="1064"/>
      <c r="N66" s="1061"/>
      <c r="O66" s="1062"/>
    </row>
    <row r="67" spans="1:15" ht="15.75" hidden="1" customHeight="1" x14ac:dyDescent="0.25">
      <c r="A67" s="834" t="s">
        <v>179</v>
      </c>
      <c r="B67" s="835"/>
      <c r="C67" s="835"/>
      <c r="D67" s="836"/>
      <c r="E67" s="25"/>
      <c r="F67" s="197">
        <v>315120</v>
      </c>
      <c r="G67" s="342">
        <v>0</v>
      </c>
      <c r="H67" s="342">
        <v>0</v>
      </c>
      <c r="I67" s="342">
        <v>0</v>
      </c>
      <c r="J67" s="1067"/>
      <c r="K67" s="1068"/>
      <c r="L67" s="1063"/>
      <c r="M67" s="1064"/>
      <c r="N67" s="1061"/>
      <c r="O67" s="1062"/>
    </row>
    <row r="68" spans="1:15" s="229" customFormat="1" ht="27.75" customHeight="1" x14ac:dyDescent="0.25">
      <c r="A68" s="1041" t="s">
        <v>379</v>
      </c>
      <c r="B68" s="1042"/>
      <c r="C68" s="1042"/>
      <c r="D68" s="1043"/>
      <c r="E68" s="239"/>
      <c r="F68" s="238">
        <v>316100</v>
      </c>
      <c r="G68" s="341">
        <f t="shared" ref="G68:H68" si="42">G69</f>
        <v>202.5</v>
      </c>
      <c r="H68" s="341">
        <f t="shared" si="42"/>
        <v>57.1</v>
      </c>
      <c r="I68" s="341">
        <f>I69</f>
        <v>284</v>
      </c>
      <c r="J68" s="1051">
        <f t="shared" ref="J68" si="43">J69</f>
        <v>460</v>
      </c>
      <c r="K68" s="1052"/>
      <c r="L68" s="1051">
        <f t="shared" ref="L68" si="44">L69</f>
        <v>250</v>
      </c>
      <c r="M68" s="1052"/>
      <c r="N68" s="1051">
        <f t="shared" ref="N68" si="45">N69</f>
        <v>250</v>
      </c>
      <c r="O68" s="1052"/>
    </row>
    <row r="69" spans="1:15" ht="26.25" customHeight="1" x14ac:dyDescent="0.25">
      <c r="A69" s="834" t="s">
        <v>181</v>
      </c>
      <c r="B69" s="835"/>
      <c r="C69" s="835"/>
      <c r="D69" s="836"/>
      <c r="E69" s="28"/>
      <c r="F69" s="197">
        <v>316110</v>
      </c>
      <c r="G69" s="411">
        <v>202.5</v>
      </c>
      <c r="H69" s="411">
        <v>57.1</v>
      </c>
      <c r="I69" s="409">
        <v>284</v>
      </c>
      <c r="J69" s="1067">
        <v>460</v>
      </c>
      <c r="K69" s="1068"/>
      <c r="L69" s="1067">
        <v>250</v>
      </c>
      <c r="M69" s="1068"/>
      <c r="N69" s="1067">
        <v>250</v>
      </c>
      <c r="O69" s="1068"/>
    </row>
    <row r="70" spans="1:15" s="229" customFormat="1" ht="15.75" customHeight="1" x14ac:dyDescent="0.25">
      <c r="A70" s="1041" t="s">
        <v>380</v>
      </c>
      <c r="B70" s="1042"/>
      <c r="C70" s="1042"/>
      <c r="D70" s="1043"/>
      <c r="E70" s="230"/>
      <c r="F70" s="225">
        <v>317100</v>
      </c>
      <c r="G70" s="343">
        <f>G71</f>
        <v>89.6</v>
      </c>
      <c r="H70" s="343">
        <f>H71+H72</f>
        <v>505.5</v>
      </c>
      <c r="I70" s="343">
        <f>I71+I72</f>
        <v>7853.8</v>
      </c>
      <c r="J70" s="1065">
        <f>J71+J72</f>
        <v>3971.5</v>
      </c>
      <c r="K70" s="1066"/>
      <c r="L70" s="1065">
        <f t="shared" ref="L70" si="46">L71+L72</f>
        <v>6377.2</v>
      </c>
      <c r="M70" s="1066"/>
      <c r="N70" s="1065">
        <f t="shared" ref="N70" si="47">N71+N72</f>
        <v>4852.1000000000004</v>
      </c>
      <c r="O70" s="1066"/>
    </row>
    <row r="71" spans="1:15" ht="15.75" customHeight="1" x14ac:dyDescent="0.25">
      <c r="A71" s="1093" t="s">
        <v>381</v>
      </c>
      <c r="B71" s="1093"/>
      <c r="C71" s="1093"/>
      <c r="D71" s="1093"/>
      <c r="E71" s="606"/>
      <c r="F71" s="607">
        <v>317110</v>
      </c>
      <c r="G71" s="608">
        <v>89.6</v>
      </c>
      <c r="H71" s="608">
        <v>184</v>
      </c>
      <c r="I71" s="608">
        <v>276.5</v>
      </c>
      <c r="J71" s="1094">
        <v>242.5</v>
      </c>
      <c r="K71" s="1094"/>
      <c r="L71" s="1094">
        <v>248</v>
      </c>
      <c r="M71" s="1094"/>
      <c r="N71" s="1094">
        <v>253.8</v>
      </c>
      <c r="O71" s="1094"/>
    </row>
    <row r="72" spans="1:15" ht="15.75" customHeight="1" x14ac:dyDescent="0.25">
      <c r="A72" s="1093" t="s">
        <v>541</v>
      </c>
      <c r="B72" s="1093"/>
      <c r="C72" s="1093"/>
      <c r="D72" s="1093"/>
      <c r="E72" s="606"/>
      <c r="F72" s="607">
        <v>317120</v>
      </c>
      <c r="G72" s="608"/>
      <c r="H72" s="608">
        <v>321.5</v>
      </c>
      <c r="I72" s="608">
        <v>7577.3</v>
      </c>
      <c r="J72" s="1094">
        <v>3729</v>
      </c>
      <c r="K72" s="1094"/>
      <c r="L72" s="1094">
        <v>6129.2</v>
      </c>
      <c r="M72" s="1094"/>
      <c r="N72" s="1094">
        <v>4598.3</v>
      </c>
      <c r="O72" s="1094"/>
    </row>
    <row r="73" spans="1:15" ht="19.5" customHeight="1" x14ac:dyDescent="0.25">
      <c r="A73" s="1084" t="s">
        <v>191</v>
      </c>
      <c r="B73" s="847"/>
      <c r="C73" s="847"/>
      <c r="D73" s="848"/>
      <c r="E73" s="20"/>
      <c r="F73" s="19">
        <v>33</v>
      </c>
      <c r="G73" s="340">
        <f>G74+G76+G78+G80+G82+G84+G86</f>
        <v>1060.7</v>
      </c>
      <c r="H73" s="340">
        <f>H74+H76+H78+H80+H82+H84+H86</f>
        <v>1088.8</v>
      </c>
      <c r="I73" s="340">
        <f>I74+I76+I78+I80+I82+I84+I86</f>
        <v>1527</v>
      </c>
      <c r="J73" s="1085">
        <f>J74+J76+J78+J80+J82+J84+J86</f>
        <v>1446</v>
      </c>
      <c r="K73" s="1086"/>
      <c r="L73" s="1087">
        <f t="shared" ref="L73" si="48">L74+L76+L78+L80+L82+L84+L86</f>
        <v>1487.7</v>
      </c>
      <c r="M73" s="1088"/>
      <c r="N73" s="1087">
        <f t="shared" ref="N73" si="49">N74+N76+N78+N80+N82+N84+N86</f>
        <v>1547.6</v>
      </c>
      <c r="O73" s="1088"/>
    </row>
    <row r="74" spans="1:15" s="229" customFormat="1" ht="26.25" customHeight="1" x14ac:dyDescent="0.25">
      <c r="A74" s="1041" t="s">
        <v>382</v>
      </c>
      <c r="B74" s="1042"/>
      <c r="C74" s="1042"/>
      <c r="D74" s="1043"/>
      <c r="E74" s="239"/>
      <c r="F74" s="225">
        <v>331100</v>
      </c>
      <c r="G74" s="412">
        <f t="shared" ref="G74:J76" si="50">G75</f>
        <v>276.89999999999998</v>
      </c>
      <c r="H74" s="412">
        <f t="shared" si="50"/>
        <v>233.5</v>
      </c>
      <c r="I74" s="412">
        <f t="shared" si="50"/>
        <v>350</v>
      </c>
      <c r="J74" s="1089">
        <f t="shared" si="50"/>
        <v>350</v>
      </c>
      <c r="K74" s="1090"/>
      <c r="L74" s="1091">
        <f t="shared" ref="L74:L76" si="51">L75</f>
        <v>367.5</v>
      </c>
      <c r="M74" s="1092"/>
      <c r="N74" s="1091">
        <f t="shared" ref="N74:N76" si="52">N75</f>
        <v>385.9</v>
      </c>
      <c r="O74" s="1092"/>
    </row>
    <row r="75" spans="1:15" ht="24.75" customHeight="1" x14ac:dyDescent="0.25">
      <c r="A75" s="834" t="s">
        <v>193</v>
      </c>
      <c r="B75" s="835"/>
      <c r="C75" s="835"/>
      <c r="D75" s="836"/>
      <c r="E75" s="28"/>
      <c r="F75" s="25">
        <v>331110</v>
      </c>
      <c r="G75" s="411">
        <v>276.89999999999998</v>
      </c>
      <c r="H75" s="411">
        <v>233.5</v>
      </c>
      <c r="I75" s="411">
        <v>350</v>
      </c>
      <c r="J75" s="1045">
        <v>350</v>
      </c>
      <c r="K75" s="1046"/>
      <c r="L75" s="1047">
        <v>367.5</v>
      </c>
      <c r="M75" s="1048"/>
      <c r="N75" s="1047">
        <v>385.9</v>
      </c>
      <c r="O75" s="1048"/>
    </row>
    <row r="76" spans="1:15" s="229" customFormat="1" ht="15.75" customHeight="1" x14ac:dyDescent="0.25">
      <c r="A76" s="1041" t="s">
        <v>383</v>
      </c>
      <c r="B76" s="1042"/>
      <c r="C76" s="1042"/>
      <c r="D76" s="1043"/>
      <c r="E76" s="239"/>
      <c r="F76" s="225">
        <v>332100</v>
      </c>
      <c r="G76" s="413">
        <f t="shared" si="50"/>
        <v>64.900000000000006</v>
      </c>
      <c r="H76" s="340">
        <f t="shared" si="50"/>
        <v>14.1</v>
      </c>
      <c r="I76" s="414">
        <f t="shared" si="50"/>
        <v>80</v>
      </c>
      <c r="J76" s="1080">
        <f t="shared" si="50"/>
        <v>75</v>
      </c>
      <c r="K76" s="1081"/>
      <c r="L76" s="1082">
        <f t="shared" si="51"/>
        <v>78.7</v>
      </c>
      <c r="M76" s="1083"/>
      <c r="N76" s="1080">
        <f t="shared" si="52"/>
        <v>82.7</v>
      </c>
      <c r="O76" s="1081"/>
    </row>
    <row r="77" spans="1:15" ht="15.75" customHeight="1" x14ac:dyDescent="0.25">
      <c r="A77" s="834" t="s">
        <v>196</v>
      </c>
      <c r="B77" s="835"/>
      <c r="C77" s="835"/>
      <c r="D77" s="836"/>
      <c r="E77" s="25"/>
      <c r="F77" s="25">
        <v>332110</v>
      </c>
      <c r="G77" s="411">
        <v>64.900000000000006</v>
      </c>
      <c r="H77" s="342">
        <v>14.1</v>
      </c>
      <c r="I77" s="415">
        <v>80</v>
      </c>
      <c r="J77" s="1073">
        <v>75</v>
      </c>
      <c r="K77" s="1074"/>
      <c r="L77" s="1075">
        <v>78.7</v>
      </c>
      <c r="M77" s="1076"/>
      <c r="N77" s="1073">
        <v>82.7</v>
      </c>
      <c r="O77" s="1074"/>
    </row>
    <row r="78" spans="1:15" s="242" customFormat="1" ht="27" customHeight="1" x14ac:dyDescent="0.25">
      <c r="A78" s="1077" t="s">
        <v>384</v>
      </c>
      <c r="B78" s="1078"/>
      <c r="C78" s="1078"/>
      <c r="D78" s="1079"/>
      <c r="E78" s="241"/>
      <c r="F78" s="238">
        <v>334100</v>
      </c>
      <c r="G78" s="343">
        <f t="shared" ref="G78:H78" si="53">G79</f>
        <v>0.6</v>
      </c>
      <c r="H78" s="343">
        <f t="shared" si="53"/>
        <v>8.1999999999999993</v>
      </c>
      <c r="I78" s="410">
        <f>I79</f>
        <v>0</v>
      </c>
      <c r="J78" s="1069">
        <f t="shared" ref="J78" si="54">J79</f>
        <v>0</v>
      </c>
      <c r="K78" s="1070"/>
      <c r="L78" s="1059">
        <f t="shared" ref="L78" si="55">L79</f>
        <v>0</v>
      </c>
      <c r="M78" s="1060"/>
      <c r="N78" s="1069">
        <f t="shared" ref="N78" si="56">N79</f>
        <v>0</v>
      </c>
      <c r="O78" s="1070"/>
    </row>
    <row r="79" spans="1:15" ht="27" customHeight="1" x14ac:dyDescent="0.25">
      <c r="A79" s="834" t="s">
        <v>202</v>
      </c>
      <c r="B79" s="835"/>
      <c r="C79" s="835"/>
      <c r="D79" s="836"/>
      <c r="E79" s="28"/>
      <c r="F79" s="25">
        <v>334110</v>
      </c>
      <c r="G79" s="409">
        <v>0.6</v>
      </c>
      <c r="H79" s="409">
        <v>8.1999999999999993</v>
      </c>
      <c r="I79" s="409">
        <v>0</v>
      </c>
      <c r="J79" s="1061">
        <v>0</v>
      </c>
      <c r="K79" s="1062"/>
      <c r="L79" s="1063">
        <v>0</v>
      </c>
      <c r="M79" s="1064"/>
      <c r="N79" s="1061">
        <v>0</v>
      </c>
      <c r="O79" s="1062"/>
    </row>
    <row r="80" spans="1:15" s="229" customFormat="1" ht="30" customHeight="1" x14ac:dyDescent="0.25">
      <c r="A80" s="1041" t="s">
        <v>206</v>
      </c>
      <c r="B80" s="1042"/>
      <c r="C80" s="1042"/>
      <c r="D80" s="1043"/>
      <c r="E80" s="230"/>
      <c r="F80" s="225">
        <v>336100</v>
      </c>
      <c r="G80" s="410">
        <f t="shared" ref="G80:J80" si="57">G81</f>
        <v>685</v>
      </c>
      <c r="H80" s="410">
        <f t="shared" si="57"/>
        <v>730.7</v>
      </c>
      <c r="I80" s="410">
        <f t="shared" si="57"/>
        <v>942</v>
      </c>
      <c r="J80" s="1069">
        <f t="shared" si="57"/>
        <v>916</v>
      </c>
      <c r="K80" s="1070"/>
      <c r="L80" s="1071">
        <f t="shared" ref="L80" si="58">L81</f>
        <v>931.2</v>
      </c>
      <c r="M80" s="1072"/>
      <c r="N80" s="1069">
        <f t="shared" ref="N80" si="59">N81</f>
        <v>963</v>
      </c>
      <c r="O80" s="1070"/>
    </row>
    <row r="81" spans="1:17" ht="30" customHeight="1" x14ac:dyDescent="0.25">
      <c r="A81" s="834" t="s">
        <v>207</v>
      </c>
      <c r="B81" s="835"/>
      <c r="C81" s="835"/>
      <c r="D81" s="836"/>
      <c r="E81" s="28"/>
      <c r="F81" s="25">
        <v>336110</v>
      </c>
      <c r="G81" s="409">
        <v>685</v>
      </c>
      <c r="H81" s="409">
        <v>730.7</v>
      </c>
      <c r="I81" s="409">
        <v>942</v>
      </c>
      <c r="J81" s="1061">
        <v>916</v>
      </c>
      <c r="K81" s="1062"/>
      <c r="L81" s="1063">
        <v>931.2</v>
      </c>
      <c r="M81" s="1064"/>
      <c r="N81" s="1061">
        <v>963</v>
      </c>
      <c r="O81" s="1062"/>
    </row>
    <row r="82" spans="1:17" x14ac:dyDescent="0.25">
      <c r="A82" s="1053" t="s">
        <v>523</v>
      </c>
      <c r="B82" s="1054"/>
      <c r="C82" s="1054"/>
      <c r="D82" s="1055"/>
      <c r="E82" s="28"/>
      <c r="F82" s="238">
        <v>337100</v>
      </c>
      <c r="G82" s="410">
        <f>G83</f>
        <v>0</v>
      </c>
      <c r="H82" s="410">
        <f>H83</f>
        <v>6.4</v>
      </c>
      <c r="I82" s="410">
        <f>I83</f>
        <v>50</v>
      </c>
      <c r="J82" s="1059">
        <f>J83</f>
        <v>15</v>
      </c>
      <c r="K82" s="1060"/>
      <c r="L82" s="1059">
        <f t="shared" ref="L82" si="60">L83</f>
        <v>15.8</v>
      </c>
      <c r="M82" s="1060"/>
      <c r="N82" s="1059">
        <f t="shared" ref="N82" si="61">N83</f>
        <v>16.5</v>
      </c>
      <c r="O82" s="1060"/>
    </row>
    <row r="83" spans="1:17" x14ac:dyDescent="0.25">
      <c r="A83" s="1056" t="s">
        <v>534</v>
      </c>
      <c r="B83" s="1057"/>
      <c r="C83" s="1057"/>
      <c r="D83" s="1058"/>
      <c r="E83" s="28"/>
      <c r="F83" s="25">
        <v>337110</v>
      </c>
      <c r="G83" s="409">
        <v>0</v>
      </c>
      <c r="H83" s="409">
        <v>6.4</v>
      </c>
      <c r="I83" s="409">
        <v>50</v>
      </c>
      <c r="J83" s="1061">
        <v>15</v>
      </c>
      <c r="K83" s="1062"/>
      <c r="L83" s="1063">
        <v>15.8</v>
      </c>
      <c r="M83" s="1064"/>
      <c r="N83" s="1061">
        <v>16.5</v>
      </c>
      <c r="O83" s="1062"/>
    </row>
    <row r="84" spans="1:17" ht="30" customHeight="1" x14ac:dyDescent="0.25">
      <c r="A84" s="1041" t="s">
        <v>524</v>
      </c>
      <c r="B84" s="1042"/>
      <c r="C84" s="1042"/>
      <c r="D84" s="1043"/>
      <c r="E84" s="28"/>
      <c r="F84" s="225">
        <v>338100</v>
      </c>
      <c r="G84" s="410">
        <f t="shared" ref="G84:I84" si="62">G85</f>
        <v>0</v>
      </c>
      <c r="H84" s="410">
        <f t="shared" si="62"/>
        <v>9.9</v>
      </c>
      <c r="I84" s="235">
        <f t="shared" si="62"/>
        <v>10</v>
      </c>
      <c r="J84" s="1059">
        <f>J85</f>
        <v>15</v>
      </c>
      <c r="K84" s="1060"/>
      <c r="L84" s="1065">
        <f t="shared" ref="L84" si="63">L85</f>
        <v>15.7</v>
      </c>
      <c r="M84" s="1066"/>
      <c r="N84" s="1065">
        <f t="shared" ref="N84" si="64">N85</f>
        <v>16.5</v>
      </c>
      <c r="O84" s="1066"/>
    </row>
    <row r="85" spans="1:17" ht="30" customHeight="1" x14ac:dyDescent="0.25">
      <c r="A85" s="834" t="s">
        <v>525</v>
      </c>
      <c r="B85" s="835"/>
      <c r="C85" s="835"/>
      <c r="D85" s="836"/>
      <c r="E85" s="28"/>
      <c r="F85" s="25">
        <v>338110</v>
      </c>
      <c r="G85" s="409">
        <v>0</v>
      </c>
      <c r="H85" s="409">
        <v>9.9</v>
      </c>
      <c r="I85" s="409">
        <v>10</v>
      </c>
      <c r="J85" s="1061">
        <v>15</v>
      </c>
      <c r="K85" s="1062"/>
      <c r="L85" s="1067">
        <v>15.7</v>
      </c>
      <c r="M85" s="1068"/>
      <c r="N85" s="1067">
        <v>16.5</v>
      </c>
      <c r="O85" s="1068"/>
    </row>
    <row r="86" spans="1:17" s="243" customFormat="1" ht="15.75" customHeight="1" x14ac:dyDescent="0.25">
      <c r="A86" s="1041" t="s">
        <v>385</v>
      </c>
      <c r="B86" s="1042"/>
      <c r="C86" s="1042"/>
      <c r="D86" s="1043"/>
      <c r="E86" s="239"/>
      <c r="F86" s="225">
        <v>339100</v>
      </c>
      <c r="G86" s="234">
        <f t="shared" ref="G86:J86" si="65">G87</f>
        <v>33.299999999999997</v>
      </c>
      <c r="H86" s="234">
        <f t="shared" si="65"/>
        <v>86</v>
      </c>
      <c r="I86" s="336">
        <f t="shared" si="65"/>
        <v>95</v>
      </c>
      <c r="J86" s="1049">
        <f t="shared" si="65"/>
        <v>75</v>
      </c>
      <c r="K86" s="1050"/>
      <c r="L86" s="1051">
        <f t="shared" ref="L86" si="66">L87</f>
        <v>78.8</v>
      </c>
      <c r="M86" s="1052"/>
      <c r="N86" s="1051">
        <f t="shared" ref="N86" si="67">N87</f>
        <v>83</v>
      </c>
      <c r="O86" s="1052"/>
    </row>
    <row r="87" spans="1:17" s="2" customFormat="1" ht="23.25" customHeight="1" x14ac:dyDescent="0.25">
      <c r="A87" s="1044" t="s">
        <v>413</v>
      </c>
      <c r="B87" s="835"/>
      <c r="C87" s="835"/>
      <c r="D87" s="836"/>
      <c r="E87" s="47"/>
      <c r="F87" s="244">
        <v>339110</v>
      </c>
      <c r="G87" s="240">
        <v>33.299999999999997</v>
      </c>
      <c r="H87" s="240">
        <v>86</v>
      </c>
      <c r="I87" s="246">
        <v>95</v>
      </c>
      <c r="J87" s="1045">
        <v>75</v>
      </c>
      <c r="K87" s="1046"/>
      <c r="L87" s="1047">
        <v>78.8</v>
      </c>
      <c r="M87" s="1048"/>
      <c r="N87" s="1047">
        <v>83</v>
      </c>
      <c r="O87" s="1048"/>
    </row>
    <row r="88" spans="1:17" s="2" customFormat="1" ht="15.75" customHeight="1" x14ac:dyDescent="0.25">
      <c r="A88" s="1"/>
      <c r="B88" s="1"/>
      <c r="C88" s="1"/>
      <c r="D88" s="1"/>
      <c r="E88" s="1"/>
      <c r="F88" s="1"/>
      <c r="G88" s="1"/>
      <c r="H88" s="217"/>
      <c r="I88" s="1"/>
      <c r="J88" s="1"/>
      <c r="K88" s="217"/>
      <c r="L88" s="217"/>
      <c r="M88" s="217"/>
      <c r="N88" s="217"/>
      <c r="O88" s="217"/>
    </row>
    <row r="89" spans="1:17" ht="5.25" customHeight="1" x14ac:dyDescent="0.25"/>
    <row r="90" spans="1:17" ht="15.75" hidden="1" customHeight="1" x14ac:dyDescent="0.25">
      <c r="H90" s="1"/>
      <c r="I90" s="1">
        <v>2016</v>
      </c>
      <c r="K90" s="214"/>
      <c r="L90" s="214"/>
      <c r="M90" s="1">
        <v>2019</v>
      </c>
      <c r="N90" s="214"/>
      <c r="O90" s="1">
        <v>2019</v>
      </c>
      <c r="P90" s="1">
        <v>2021</v>
      </c>
      <c r="Q90" s="1">
        <v>2022</v>
      </c>
    </row>
    <row r="91" spans="1:17" hidden="1" x14ac:dyDescent="0.25">
      <c r="A91" s="3" t="s">
        <v>233</v>
      </c>
      <c r="H91" s="1"/>
      <c r="I91" s="163">
        <v>3299116</v>
      </c>
      <c r="J91" s="163"/>
      <c r="K91" s="215"/>
      <c r="L91" s="215"/>
      <c r="M91" s="99">
        <v>3386434</v>
      </c>
      <c r="N91" s="215"/>
      <c r="O91" s="99">
        <v>3386434</v>
      </c>
      <c r="P91" s="99">
        <v>3386434</v>
      </c>
      <c r="Q91" s="99">
        <v>3386434</v>
      </c>
    </row>
    <row r="92" spans="1:17" ht="15.75" hidden="1" customHeight="1" x14ac:dyDescent="0.25"/>
    <row r="93" spans="1:17" ht="15.75" customHeight="1" x14ac:dyDescent="0.25"/>
    <row r="94" spans="1:17" ht="15.75" customHeight="1" x14ac:dyDescent="0.25"/>
    <row r="95" spans="1:17" ht="15.75" customHeight="1" x14ac:dyDescent="0.25"/>
    <row r="96" spans="1:17" ht="15.75" customHeight="1" x14ac:dyDescent="0.25"/>
  </sheetData>
  <mergeCells count="292">
    <mergeCell ref="M1:O1"/>
    <mergeCell ref="A3:B3"/>
    <mergeCell ref="C3:M3"/>
    <mergeCell ref="N3:O3"/>
    <mergeCell ref="A4:B4"/>
    <mergeCell ref="C4:M4"/>
    <mergeCell ref="N4:O4"/>
    <mergeCell ref="A8:O8"/>
    <mergeCell ref="A9:C9"/>
    <mergeCell ref="D9:O9"/>
    <mergeCell ref="A10:C10"/>
    <mergeCell ref="D10:O10"/>
    <mergeCell ref="A11:C11"/>
    <mergeCell ref="D11:O11"/>
    <mergeCell ref="A5:B5"/>
    <mergeCell ref="C5:M5"/>
    <mergeCell ref="N5:O5"/>
    <mergeCell ref="A6:B6"/>
    <mergeCell ref="C6:M6"/>
    <mergeCell ref="N6:O6"/>
    <mergeCell ref="A18:A19"/>
    <mergeCell ref="C18:H18"/>
    <mergeCell ref="C19:H19"/>
    <mergeCell ref="C20:H20"/>
    <mergeCell ref="A13:O13"/>
    <mergeCell ref="A14:A15"/>
    <mergeCell ref="B14:B15"/>
    <mergeCell ref="C14:H15"/>
    <mergeCell ref="I14:I15"/>
    <mergeCell ref="A16:A17"/>
    <mergeCell ref="C16:H16"/>
    <mergeCell ref="C17:H17"/>
    <mergeCell ref="A25:D25"/>
    <mergeCell ref="J25:K25"/>
    <mergeCell ref="L25:M25"/>
    <mergeCell ref="N25:O25"/>
    <mergeCell ref="A26:D26"/>
    <mergeCell ref="J26:K26"/>
    <mergeCell ref="L26:M26"/>
    <mergeCell ref="N26:O26"/>
    <mergeCell ref="A23:D24"/>
    <mergeCell ref="E23:F23"/>
    <mergeCell ref="J23:K23"/>
    <mergeCell ref="L23:M23"/>
    <mergeCell ref="N23:O23"/>
    <mergeCell ref="J24:K24"/>
    <mergeCell ref="L24:M24"/>
    <mergeCell ref="N24:O24"/>
    <mergeCell ref="A29:D29"/>
    <mergeCell ref="J29:K29"/>
    <mergeCell ref="L29:M29"/>
    <mergeCell ref="N29:O29"/>
    <mergeCell ref="A30:D30"/>
    <mergeCell ref="J30:K30"/>
    <mergeCell ref="L30:M30"/>
    <mergeCell ref="N30:O30"/>
    <mergeCell ref="A27:D27"/>
    <mergeCell ref="J27:K27"/>
    <mergeCell ref="L27:M27"/>
    <mergeCell ref="N27:O27"/>
    <mergeCell ref="A28:D28"/>
    <mergeCell ref="J28:K28"/>
    <mergeCell ref="L28:M28"/>
    <mergeCell ref="N28:O28"/>
    <mergeCell ref="A32:D32"/>
    <mergeCell ref="J32:K32"/>
    <mergeCell ref="L32:M32"/>
    <mergeCell ref="N32:O32"/>
    <mergeCell ref="A33:D33"/>
    <mergeCell ref="J33:K33"/>
    <mergeCell ref="L33:M33"/>
    <mergeCell ref="N33:O33"/>
    <mergeCell ref="A31:D31"/>
    <mergeCell ref="J31:K31"/>
    <mergeCell ref="L31:M31"/>
    <mergeCell ref="N31:O31"/>
    <mergeCell ref="A36:D36"/>
    <mergeCell ref="J36:K36"/>
    <mergeCell ref="L36:M36"/>
    <mergeCell ref="N36:O36"/>
    <mergeCell ref="A37:D37"/>
    <mergeCell ref="J37:K37"/>
    <mergeCell ref="L37:M37"/>
    <mergeCell ref="N37:O37"/>
    <mergeCell ref="A34:D34"/>
    <mergeCell ref="J34:K34"/>
    <mergeCell ref="L34:M34"/>
    <mergeCell ref="N34:O34"/>
    <mergeCell ref="A35:D35"/>
    <mergeCell ref="J35:K35"/>
    <mergeCell ref="L35:M35"/>
    <mergeCell ref="N35:O35"/>
    <mergeCell ref="A40:D40"/>
    <mergeCell ref="J40:K40"/>
    <mergeCell ref="L40:M40"/>
    <mergeCell ref="N40:O40"/>
    <mergeCell ref="A41:D41"/>
    <mergeCell ref="J41:K41"/>
    <mergeCell ref="L41:M41"/>
    <mergeCell ref="N41:O41"/>
    <mergeCell ref="A38:D38"/>
    <mergeCell ref="J38:K38"/>
    <mergeCell ref="L38:M38"/>
    <mergeCell ref="N38:O38"/>
    <mergeCell ref="A39:D39"/>
    <mergeCell ref="J39:K39"/>
    <mergeCell ref="L39:M39"/>
    <mergeCell ref="N39:O39"/>
    <mergeCell ref="A44:D44"/>
    <mergeCell ref="J44:K44"/>
    <mergeCell ref="L44:M44"/>
    <mergeCell ref="N44:O44"/>
    <mergeCell ref="A45:D45"/>
    <mergeCell ref="J45:K45"/>
    <mergeCell ref="L45:M45"/>
    <mergeCell ref="N45:O45"/>
    <mergeCell ref="A42:D42"/>
    <mergeCell ref="J42:K42"/>
    <mergeCell ref="L42:M42"/>
    <mergeCell ref="N42:O42"/>
    <mergeCell ref="A43:D43"/>
    <mergeCell ref="J43:K43"/>
    <mergeCell ref="L43:M43"/>
    <mergeCell ref="N43:O43"/>
    <mergeCell ref="A46:D46"/>
    <mergeCell ref="A48:D48"/>
    <mergeCell ref="J48:K48"/>
    <mergeCell ref="L48:M48"/>
    <mergeCell ref="N48:O48"/>
    <mergeCell ref="A49:D49"/>
    <mergeCell ref="J49:K49"/>
    <mergeCell ref="L49:M49"/>
    <mergeCell ref="N49:O49"/>
    <mergeCell ref="J46:K46"/>
    <mergeCell ref="L46:M46"/>
    <mergeCell ref="N46:O46"/>
    <mergeCell ref="A47:D47"/>
    <mergeCell ref="J47:K47"/>
    <mergeCell ref="L47:M47"/>
    <mergeCell ref="N47:O47"/>
    <mergeCell ref="A52:D52"/>
    <mergeCell ref="J52:K52"/>
    <mergeCell ref="L52:M52"/>
    <mergeCell ref="N52:O52"/>
    <mergeCell ref="A53:D53"/>
    <mergeCell ref="J53:K53"/>
    <mergeCell ref="L53:M53"/>
    <mergeCell ref="N53:O53"/>
    <mergeCell ref="A50:D50"/>
    <mergeCell ref="J50:K50"/>
    <mergeCell ref="L50:M50"/>
    <mergeCell ref="N50:O50"/>
    <mergeCell ref="A51:D51"/>
    <mergeCell ref="J51:K51"/>
    <mergeCell ref="L51:M51"/>
    <mergeCell ref="N51:O51"/>
    <mergeCell ref="A56:D56"/>
    <mergeCell ref="J56:K56"/>
    <mergeCell ref="L56:M56"/>
    <mergeCell ref="N56:O56"/>
    <mergeCell ref="A57:D57"/>
    <mergeCell ref="J57:K57"/>
    <mergeCell ref="L57:M57"/>
    <mergeCell ref="N57:O57"/>
    <mergeCell ref="A54:D54"/>
    <mergeCell ref="J54:K54"/>
    <mergeCell ref="L54:M54"/>
    <mergeCell ref="N54:O54"/>
    <mergeCell ref="A55:D55"/>
    <mergeCell ref="J55:K55"/>
    <mergeCell ref="L55:M55"/>
    <mergeCell ref="N55:O55"/>
    <mergeCell ref="A60:D60"/>
    <mergeCell ref="J60:K60"/>
    <mergeCell ref="L60:M60"/>
    <mergeCell ref="N60:O60"/>
    <mergeCell ref="A61:D61"/>
    <mergeCell ref="J61:K61"/>
    <mergeCell ref="L61:M61"/>
    <mergeCell ref="N61:O61"/>
    <mergeCell ref="A58:D58"/>
    <mergeCell ref="J58:K58"/>
    <mergeCell ref="L58:M58"/>
    <mergeCell ref="N58:O58"/>
    <mergeCell ref="A59:D59"/>
    <mergeCell ref="J59:K59"/>
    <mergeCell ref="L59:M59"/>
    <mergeCell ref="N59:O59"/>
    <mergeCell ref="A64:D64"/>
    <mergeCell ref="J64:K64"/>
    <mergeCell ref="L64:M64"/>
    <mergeCell ref="N64:O64"/>
    <mergeCell ref="A65:D65"/>
    <mergeCell ref="J65:K65"/>
    <mergeCell ref="L65:M65"/>
    <mergeCell ref="N65:O65"/>
    <mergeCell ref="A62:D62"/>
    <mergeCell ref="J62:K62"/>
    <mergeCell ref="L62:M62"/>
    <mergeCell ref="N62:O62"/>
    <mergeCell ref="A63:D63"/>
    <mergeCell ref="J63:K63"/>
    <mergeCell ref="L63:M63"/>
    <mergeCell ref="N63:O63"/>
    <mergeCell ref="A68:D68"/>
    <mergeCell ref="J68:K68"/>
    <mergeCell ref="L68:M68"/>
    <mergeCell ref="N68:O68"/>
    <mergeCell ref="A69:D69"/>
    <mergeCell ref="J69:K69"/>
    <mergeCell ref="L69:M69"/>
    <mergeCell ref="N69:O69"/>
    <mergeCell ref="A66:D66"/>
    <mergeCell ref="J66:K66"/>
    <mergeCell ref="L66:M66"/>
    <mergeCell ref="N66:O66"/>
    <mergeCell ref="A67:D67"/>
    <mergeCell ref="J67:K67"/>
    <mergeCell ref="L67:M67"/>
    <mergeCell ref="N67:O67"/>
    <mergeCell ref="A73:D73"/>
    <mergeCell ref="J73:K73"/>
    <mergeCell ref="L73:M73"/>
    <mergeCell ref="N73:O73"/>
    <mergeCell ref="A74:D74"/>
    <mergeCell ref="J74:K74"/>
    <mergeCell ref="L74:M74"/>
    <mergeCell ref="N74:O74"/>
    <mergeCell ref="A70:D70"/>
    <mergeCell ref="J70:K70"/>
    <mergeCell ref="L70:M70"/>
    <mergeCell ref="N70:O70"/>
    <mergeCell ref="A71:D71"/>
    <mergeCell ref="J71:K71"/>
    <mergeCell ref="L71:M71"/>
    <mergeCell ref="N71:O71"/>
    <mergeCell ref="A72:D72"/>
    <mergeCell ref="J72:K72"/>
    <mergeCell ref="L72:M72"/>
    <mergeCell ref="N72:O72"/>
    <mergeCell ref="A77:D77"/>
    <mergeCell ref="J77:K77"/>
    <mergeCell ref="L77:M77"/>
    <mergeCell ref="N77:O77"/>
    <mergeCell ref="A78:D78"/>
    <mergeCell ref="J78:K78"/>
    <mergeCell ref="L78:M78"/>
    <mergeCell ref="N78:O78"/>
    <mergeCell ref="A75:D75"/>
    <mergeCell ref="J75:K75"/>
    <mergeCell ref="L75:M75"/>
    <mergeCell ref="N75:O75"/>
    <mergeCell ref="A76:D76"/>
    <mergeCell ref="J76:K76"/>
    <mergeCell ref="L76:M76"/>
    <mergeCell ref="N76:O76"/>
    <mergeCell ref="A79:D79"/>
    <mergeCell ref="J79:K79"/>
    <mergeCell ref="L79:M79"/>
    <mergeCell ref="N79:O79"/>
    <mergeCell ref="A80:D80"/>
    <mergeCell ref="J80:K80"/>
    <mergeCell ref="L80:M80"/>
    <mergeCell ref="N80:O80"/>
    <mergeCell ref="A81:D81"/>
    <mergeCell ref="J81:K81"/>
    <mergeCell ref="L81:M81"/>
    <mergeCell ref="N81:O81"/>
    <mergeCell ref="A86:D86"/>
    <mergeCell ref="A87:D87"/>
    <mergeCell ref="J87:K87"/>
    <mergeCell ref="L87:M87"/>
    <mergeCell ref="N87:O87"/>
    <mergeCell ref="J86:K86"/>
    <mergeCell ref="L86:M86"/>
    <mergeCell ref="N86:O86"/>
    <mergeCell ref="A82:D82"/>
    <mergeCell ref="A83:D83"/>
    <mergeCell ref="A84:D84"/>
    <mergeCell ref="A85:D85"/>
    <mergeCell ref="J82:K82"/>
    <mergeCell ref="L82:M82"/>
    <mergeCell ref="N82:O82"/>
    <mergeCell ref="J83:K83"/>
    <mergeCell ref="L83:M83"/>
    <mergeCell ref="N83:O83"/>
    <mergeCell ref="J84:K84"/>
    <mergeCell ref="J85:K85"/>
    <mergeCell ref="L84:M84"/>
    <mergeCell ref="L85:M85"/>
    <mergeCell ref="N85:O85"/>
    <mergeCell ref="N84:O84"/>
  </mergeCells>
  <printOptions horizontalCentered="1"/>
  <pageMargins left="0.70866141732283472" right="0.70866141732283472" top="0.35433070866141736" bottom="0.35433070866141736" header="0.11811023622047245" footer="0.11811023622047245"/>
  <pageSetup paperSize="9" scale="6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90"/>
  <sheetViews>
    <sheetView tabSelected="1" view="pageBreakPreview" zoomScale="89" zoomScaleNormal="100" zoomScaleSheetLayoutView="89" workbookViewId="0">
      <selection activeCell="D10" sqref="D10:P10"/>
    </sheetView>
  </sheetViews>
  <sheetFormatPr defaultColWidth="8.85546875" defaultRowHeight="15.75" x14ac:dyDescent="0.25"/>
  <cols>
    <col min="1" max="1" width="10.42578125" style="251" customWidth="1"/>
    <col min="2" max="2" width="10" style="251" customWidth="1"/>
    <col min="3" max="3" width="7.42578125" style="251" customWidth="1"/>
    <col min="4" max="4" width="8.85546875" style="251"/>
    <col min="5" max="5" width="8.28515625" style="252" customWidth="1"/>
    <col min="6" max="6" width="8" style="252" customWidth="1"/>
    <col min="7" max="7" width="5.7109375" style="252" customWidth="1"/>
    <col min="8" max="8" width="5.140625" style="252" customWidth="1"/>
    <col min="9" max="9" width="10.7109375" style="252" customWidth="1"/>
    <col min="10" max="10" width="9.28515625" style="252" customWidth="1"/>
    <col min="11" max="11" width="8" style="252" customWidth="1"/>
    <col min="12" max="12" width="7.5703125" style="252" customWidth="1"/>
    <col min="13" max="16" width="9.140625" style="252" customWidth="1"/>
    <col min="17" max="16384" width="8.85546875" style="252"/>
  </cols>
  <sheetData>
    <row r="1" spans="1:16" x14ac:dyDescent="0.25">
      <c r="N1" s="1214" t="s">
        <v>0</v>
      </c>
      <c r="O1" s="1214"/>
      <c r="P1" s="1214"/>
    </row>
    <row r="2" spans="1:16" ht="18.75" x14ac:dyDescent="0.25">
      <c r="C2" s="1215" t="s">
        <v>1</v>
      </c>
      <c r="D2" s="1215"/>
      <c r="E2" s="1215"/>
      <c r="F2" s="1215"/>
      <c r="G2" s="1215"/>
      <c r="H2" s="1215"/>
      <c r="I2" s="1215"/>
      <c r="J2" s="1215"/>
      <c r="K2" s="1215"/>
      <c r="L2" s="1215"/>
    </row>
    <row r="3" spans="1:16" ht="7.5" customHeight="1" x14ac:dyDescent="0.25"/>
    <row r="4" spans="1:16" x14ac:dyDescent="0.25">
      <c r="O4" s="1154" t="s">
        <v>2</v>
      </c>
      <c r="P4" s="1156"/>
    </row>
    <row r="5" spans="1:16" ht="21.6" customHeight="1" x14ac:dyDescent="0.25">
      <c r="A5" s="1211" t="s">
        <v>58</v>
      </c>
      <c r="B5" s="1211"/>
      <c r="C5" s="1211" t="s">
        <v>251</v>
      </c>
      <c r="D5" s="1211"/>
      <c r="E5" s="1211"/>
      <c r="F5" s="1211"/>
      <c r="G5" s="1211"/>
      <c r="H5" s="1211"/>
      <c r="I5" s="1211"/>
      <c r="J5" s="1211"/>
      <c r="K5" s="1211"/>
      <c r="L5" s="1211"/>
      <c r="M5" s="1211"/>
      <c r="N5" s="1211"/>
      <c r="O5" s="1213" t="s">
        <v>252</v>
      </c>
      <c r="P5" s="1213"/>
    </row>
    <row r="6" spans="1:16" ht="21.6" customHeight="1" x14ac:dyDescent="0.25">
      <c r="A6" s="1211" t="s">
        <v>61</v>
      </c>
      <c r="B6" s="1211"/>
      <c r="C6" s="1206" t="s">
        <v>62</v>
      </c>
      <c r="D6" s="1207"/>
      <c r="E6" s="1207"/>
      <c r="F6" s="1207"/>
      <c r="G6" s="1207"/>
      <c r="H6" s="1207"/>
      <c r="I6" s="1207"/>
      <c r="J6" s="1207"/>
      <c r="K6" s="1207"/>
      <c r="L6" s="1207"/>
      <c r="M6" s="1207"/>
      <c r="N6" s="1208"/>
      <c r="O6" s="1212">
        <v>80</v>
      </c>
      <c r="P6" s="1212"/>
    </row>
    <row r="7" spans="1:16" ht="21.6" customHeight="1" x14ac:dyDescent="0.25">
      <c r="A7" s="1211" t="s">
        <v>63</v>
      </c>
      <c r="B7" s="1211"/>
      <c r="C7" s="1206" t="s">
        <v>386</v>
      </c>
      <c r="D7" s="1207"/>
      <c r="E7" s="1207"/>
      <c r="F7" s="1207"/>
      <c r="G7" s="1207"/>
      <c r="H7" s="1207"/>
      <c r="I7" s="1207"/>
      <c r="J7" s="1207"/>
      <c r="K7" s="1207"/>
      <c r="L7" s="1207"/>
      <c r="M7" s="1207"/>
      <c r="N7" s="1208"/>
      <c r="O7" s="1213" t="s">
        <v>387</v>
      </c>
      <c r="P7" s="1213"/>
    </row>
    <row r="9" spans="1:16" ht="27" customHeight="1" x14ac:dyDescent="0.25">
      <c r="A9" s="1236" t="s">
        <v>302</v>
      </c>
      <c r="B9" s="1237"/>
      <c r="C9" s="1237"/>
      <c r="D9" s="1237"/>
      <c r="E9" s="1237"/>
      <c r="F9" s="1237"/>
      <c r="G9" s="1237"/>
      <c r="H9" s="1237"/>
      <c r="I9" s="1237"/>
      <c r="J9" s="1237"/>
      <c r="K9" s="1237"/>
      <c r="L9" s="1237"/>
      <c r="M9" s="1237"/>
      <c r="N9" s="1237"/>
      <c r="O9" s="1237"/>
      <c r="P9" s="1237"/>
    </row>
    <row r="10" spans="1:16" ht="45.75" customHeight="1" x14ac:dyDescent="0.25">
      <c r="A10" s="1206" t="s">
        <v>66</v>
      </c>
      <c r="B10" s="1207"/>
      <c r="C10" s="1208"/>
      <c r="D10" s="1203" t="s">
        <v>388</v>
      </c>
      <c r="E10" s="1204"/>
      <c r="F10" s="1204"/>
      <c r="G10" s="1204"/>
      <c r="H10" s="1204"/>
      <c r="I10" s="1204"/>
      <c r="J10" s="1204"/>
      <c r="K10" s="1204"/>
      <c r="L10" s="1204"/>
      <c r="M10" s="1204"/>
      <c r="N10" s="1204"/>
      <c r="O10" s="1204"/>
      <c r="P10" s="1205"/>
    </row>
    <row r="11" spans="1:16" ht="46.5" customHeight="1" x14ac:dyDescent="0.25">
      <c r="A11" s="1203" t="s">
        <v>389</v>
      </c>
      <c r="B11" s="1204"/>
      <c r="C11" s="1205"/>
      <c r="D11" s="1203" t="s">
        <v>560</v>
      </c>
      <c r="E11" s="1204"/>
      <c r="F11" s="1204"/>
      <c r="G11" s="1204"/>
      <c r="H11" s="1204"/>
      <c r="I11" s="1204"/>
      <c r="J11" s="1204"/>
      <c r="K11" s="1204"/>
      <c r="L11" s="1204"/>
      <c r="M11" s="1204"/>
      <c r="N11" s="1204"/>
      <c r="O11" s="1204"/>
      <c r="P11" s="1205"/>
    </row>
    <row r="12" spans="1:16" ht="33" customHeight="1" x14ac:dyDescent="0.25">
      <c r="A12" s="1206" t="s">
        <v>68</v>
      </c>
      <c r="B12" s="1207"/>
      <c r="C12" s="1208"/>
      <c r="D12" s="1203" t="s">
        <v>390</v>
      </c>
      <c r="E12" s="1204"/>
      <c r="F12" s="1204"/>
      <c r="G12" s="1204"/>
      <c r="H12" s="1204"/>
      <c r="I12" s="1204"/>
      <c r="J12" s="1204"/>
      <c r="K12" s="1204"/>
      <c r="L12" s="1204"/>
      <c r="M12" s="1204"/>
      <c r="N12" s="1204"/>
      <c r="O12" s="1204"/>
      <c r="P12" s="1205"/>
    </row>
    <row r="14" spans="1:16" x14ac:dyDescent="0.25">
      <c r="A14" s="1230" t="s">
        <v>69</v>
      </c>
      <c r="B14" s="1230"/>
      <c r="C14" s="1230"/>
      <c r="D14" s="1230"/>
      <c r="E14" s="1230"/>
      <c r="F14" s="1230"/>
      <c r="G14" s="1230"/>
      <c r="H14" s="1230"/>
      <c r="I14" s="1230"/>
      <c r="J14" s="1230"/>
      <c r="K14" s="1230"/>
      <c r="L14" s="1230"/>
      <c r="M14" s="1230"/>
      <c r="N14" s="1230"/>
      <c r="O14" s="1230"/>
      <c r="P14" s="1230"/>
    </row>
    <row r="15" spans="1:16" ht="24" customHeight="1" x14ac:dyDescent="0.25">
      <c r="A15" s="1228" t="s">
        <v>70</v>
      </c>
      <c r="B15" s="1231" t="s">
        <v>2</v>
      </c>
      <c r="C15" s="1222" t="s">
        <v>9</v>
      </c>
      <c r="D15" s="1223"/>
      <c r="E15" s="1223"/>
      <c r="F15" s="1223"/>
      <c r="G15" s="1223"/>
      <c r="H15" s="1223"/>
      <c r="I15" s="1223"/>
      <c r="J15" s="1235" t="s">
        <v>71</v>
      </c>
      <c r="K15" s="254">
        <v>2023</v>
      </c>
      <c r="L15" s="254">
        <v>2024</v>
      </c>
      <c r="M15" s="254">
        <v>2025</v>
      </c>
      <c r="N15" s="254">
        <v>2026</v>
      </c>
      <c r="O15" s="254">
        <v>2027</v>
      </c>
      <c r="P15" s="254">
        <v>2028</v>
      </c>
    </row>
    <row r="16" spans="1:16" ht="55.15" customHeight="1" x14ac:dyDescent="0.25">
      <c r="A16" s="1228"/>
      <c r="B16" s="1232"/>
      <c r="C16" s="1233"/>
      <c r="D16" s="1234"/>
      <c r="E16" s="1234"/>
      <c r="F16" s="1234"/>
      <c r="G16" s="1234"/>
      <c r="H16" s="1234"/>
      <c r="I16" s="1234"/>
      <c r="J16" s="1235"/>
      <c r="K16" s="255" t="s">
        <v>12</v>
      </c>
      <c r="L16" s="255" t="s">
        <v>12</v>
      </c>
      <c r="M16" s="255" t="s">
        <v>13</v>
      </c>
      <c r="N16" s="256" t="s">
        <v>14</v>
      </c>
      <c r="O16" s="256" t="s">
        <v>15</v>
      </c>
      <c r="P16" s="256" t="s">
        <v>15</v>
      </c>
    </row>
    <row r="17" spans="1:16" ht="50.25" customHeight="1" x14ac:dyDescent="0.25">
      <c r="A17" s="257" t="s">
        <v>72</v>
      </c>
      <c r="B17" s="631" t="s">
        <v>73</v>
      </c>
      <c r="C17" s="1203" t="s">
        <v>609</v>
      </c>
      <c r="D17" s="1204"/>
      <c r="E17" s="1204"/>
      <c r="F17" s="1204"/>
      <c r="G17" s="1204"/>
      <c r="H17" s="1204"/>
      <c r="I17" s="1205"/>
      <c r="J17" s="258" t="s">
        <v>74</v>
      </c>
      <c r="K17" s="419">
        <v>0</v>
      </c>
      <c r="L17" s="434">
        <v>0</v>
      </c>
      <c r="M17" s="419">
        <v>100</v>
      </c>
      <c r="N17" s="419">
        <v>100</v>
      </c>
      <c r="O17" s="419">
        <v>100</v>
      </c>
      <c r="P17" s="419">
        <v>100</v>
      </c>
    </row>
    <row r="18" spans="1:16" ht="42" customHeight="1" x14ac:dyDescent="0.25">
      <c r="A18" s="259" t="s">
        <v>76</v>
      </c>
      <c r="B18" s="631" t="s">
        <v>77</v>
      </c>
      <c r="C18" s="1216" t="s">
        <v>610</v>
      </c>
      <c r="D18" s="1217"/>
      <c r="E18" s="1217"/>
      <c r="F18" s="1217"/>
      <c r="G18" s="1217"/>
      <c r="H18" s="1217"/>
      <c r="I18" s="1218"/>
      <c r="J18" s="260" t="s">
        <v>268</v>
      </c>
      <c r="K18" s="420">
        <v>0</v>
      </c>
      <c r="L18" s="435">
        <v>0</v>
      </c>
      <c r="M18" s="420">
        <v>10000</v>
      </c>
      <c r="N18" s="420">
        <v>10000</v>
      </c>
      <c r="O18" s="420">
        <v>10000</v>
      </c>
      <c r="P18" s="420">
        <v>10000</v>
      </c>
    </row>
    <row r="19" spans="1:16" ht="47.25" customHeight="1" x14ac:dyDescent="0.25">
      <c r="A19" s="259" t="s">
        <v>243</v>
      </c>
      <c r="B19" s="260" t="s">
        <v>82</v>
      </c>
      <c r="C19" s="1203" t="s">
        <v>611</v>
      </c>
      <c r="D19" s="1204"/>
      <c r="E19" s="1204"/>
      <c r="F19" s="1204"/>
      <c r="G19" s="1204"/>
      <c r="H19" s="1204"/>
      <c r="I19" s="1205"/>
      <c r="J19" s="258" t="s">
        <v>74</v>
      </c>
      <c r="K19" s="419">
        <v>0</v>
      </c>
      <c r="L19" s="434">
        <v>0</v>
      </c>
      <c r="M19" s="419">
        <v>100</v>
      </c>
      <c r="N19" s="419">
        <v>100</v>
      </c>
      <c r="O19" s="419">
        <v>100</v>
      </c>
      <c r="P19" s="419">
        <v>100</v>
      </c>
    </row>
    <row r="20" spans="1:16" ht="19.899999999999999" customHeight="1" x14ac:dyDescent="0.25"/>
    <row r="21" spans="1:16" x14ac:dyDescent="0.25">
      <c r="A21" s="1219" t="s">
        <v>391</v>
      </c>
      <c r="B21" s="1220"/>
      <c r="C21" s="1220"/>
      <c r="D21" s="1220"/>
      <c r="E21" s="1220"/>
      <c r="F21" s="1220"/>
      <c r="G21" s="1220"/>
      <c r="H21" s="1220"/>
      <c r="I21" s="1220"/>
      <c r="J21" s="1220"/>
      <c r="K21" s="1220"/>
      <c r="L21" s="1220"/>
      <c r="M21" s="1220"/>
      <c r="N21" s="1220"/>
      <c r="O21" s="1220"/>
      <c r="P21" s="1221"/>
    </row>
    <row r="22" spans="1:16" x14ac:dyDescent="0.25">
      <c r="A22" s="1222" t="s">
        <v>9</v>
      </c>
      <c r="B22" s="1223"/>
      <c r="C22" s="1223"/>
      <c r="D22" s="1224"/>
      <c r="E22" s="1209" t="s">
        <v>2</v>
      </c>
      <c r="F22" s="1210"/>
      <c r="G22" s="1228">
        <v>2023</v>
      </c>
      <c r="H22" s="1228"/>
      <c r="I22" s="308">
        <v>2024</v>
      </c>
      <c r="J22" s="261">
        <v>2025</v>
      </c>
      <c r="K22" s="1229">
        <v>2026</v>
      </c>
      <c r="L22" s="1229"/>
      <c r="M22" s="1229">
        <v>2027</v>
      </c>
      <c r="N22" s="1229"/>
      <c r="O22" s="1229">
        <v>2028</v>
      </c>
      <c r="P22" s="1229"/>
    </row>
    <row r="23" spans="1:16" ht="31.5" x14ac:dyDescent="0.25">
      <c r="A23" s="1225"/>
      <c r="B23" s="1226"/>
      <c r="C23" s="1226"/>
      <c r="D23" s="1227"/>
      <c r="E23" s="261" t="s">
        <v>86</v>
      </c>
      <c r="F23" s="262" t="s">
        <v>87</v>
      </c>
      <c r="G23" s="1209" t="s">
        <v>12</v>
      </c>
      <c r="H23" s="1210"/>
      <c r="I23" s="261" t="s">
        <v>12</v>
      </c>
      <c r="J23" s="261" t="s">
        <v>13</v>
      </c>
      <c r="K23" s="1209" t="s">
        <v>14</v>
      </c>
      <c r="L23" s="1210"/>
      <c r="M23" s="1209" t="s">
        <v>15</v>
      </c>
      <c r="N23" s="1210"/>
      <c r="O23" s="1209" t="s">
        <v>15</v>
      </c>
      <c r="P23" s="1210"/>
    </row>
    <row r="24" spans="1:16" ht="24" hidden="1" customHeight="1" x14ac:dyDescent="0.25">
      <c r="A24" s="1044" t="s">
        <v>126</v>
      </c>
      <c r="B24" s="1162"/>
      <c r="C24" s="1162"/>
      <c r="D24" s="1163"/>
      <c r="E24" s="263"/>
      <c r="F24" s="244">
        <v>222820</v>
      </c>
      <c r="G24" s="1193" t="s">
        <v>17</v>
      </c>
      <c r="H24" s="1193"/>
      <c r="I24" s="264" t="e">
        <f t="shared" ref="I24:K34" si="0">I154+I283</f>
        <v>#VALUE!</v>
      </c>
      <c r="J24" s="264">
        <f t="shared" si="0"/>
        <v>0</v>
      </c>
      <c r="K24" s="961">
        <f t="shared" si="0"/>
        <v>0</v>
      </c>
      <c r="L24" s="962"/>
      <c r="M24" s="961">
        <f t="shared" ref="M24:M34" si="1">M154+M283</f>
        <v>0</v>
      </c>
      <c r="N24" s="962"/>
      <c r="O24" s="961">
        <f t="shared" ref="O24:O34" si="2">O154+O283</f>
        <v>0</v>
      </c>
      <c r="P24" s="962"/>
    </row>
    <row r="25" spans="1:16" ht="15.75" hidden="1" customHeight="1" x14ac:dyDescent="0.25">
      <c r="A25" s="1044" t="s">
        <v>127</v>
      </c>
      <c r="B25" s="1162"/>
      <c r="C25" s="1162"/>
      <c r="D25" s="1163"/>
      <c r="E25" s="263"/>
      <c r="F25" s="244">
        <v>222900</v>
      </c>
      <c r="G25" s="1193" t="s">
        <v>17</v>
      </c>
      <c r="H25" s="1193"/>
      <c r="I25" s="264" t="e">
        <f t="shared" si="0"/>
        <v>#VALUE!</v>
      </c>
      <c r="J25" s="264">
        <f t="shared" si="0"/>
        <v>0</v>
      </c>
      <c r="K25" s="961">
        <f t="shared" si="0"/>
        <v>0</v>
      </c>
      <c r="L25" s="962"/>
      <c r="M25" s="961">
        <f t="shared" si="1"/>
        <v>0</v>
      </c>
      <c r="N25" s="962"/>
      <c r="O25" s="961">
        <f t="shared" si="2"/>
        <v>0</v>
      </c>
      <c r="P25" s="962"/>
    </row>
    <row r="26" spans="1:16" ht="15.75" hidden="1" customHeight="1" x14ac:dyDescent="0.25">
      <c r="A26" s="1044" t="s">
        <v>128</v>
      </c>
      <c r="B26" s="1162"/>
      <c r="C26" s="1162"/>
      <c r="D26" s="1163"/>
      <c r="E26" s="263"/>
      <c r="F26" s="244">
        <v>222910</v>
      </c>
      <c r="G26" s="1193" t="s">
        <v>17</v>
      </c>
      <c r="H26" s="1193"/>
      <c r="I26" s="264" t="e">
        <f t="shared" si="0"/>
        <v>#VALUE!</v>
      </c>
      <c r="J26" s="264">
        <f t="shared" si="0"/>
        <v>0</v>
      </c>
      <c r="K26" s="961">
        <f t="shared" si="0"/>
        <v>0</v>
      </c>
      <c r="L26" s="962"/>
      <c r="M26" s="961">
        <f t="shared" si="1"/>
        <v>0</v>
      </c>
      <c r="N26" s="962"/>
      <c r="O26" s="961">
        <f t="shared" si="2"/>
        <v>0</v>
      </c>
      <c r="P26" s="962"/>
    </row>
    <row r="27" spans="1:16" ht="15.75" hidden="1" customHeight="1" x14ac:dyDescent="0.25">
      <c r="A27" s="1044" t="s">
        <v>129</v>
      </c>
      <c r="B27" s="1162"/>
      <c r="C27" s="1162"/>
      <c r="D27" s="1163"/>
      <c r="E27" s="263"/>
      <c r="F27" s="244">
        <v>222920</v>
      </c>
      <c r="G27" s="1193" t="s">
        <v>17</v>
      </c>
      <c r="H27" s="1193"/>
      <c r="I27" s="264" t="e">
        <f t="shared" si="0"/>
        <v>#VALUE!</v>
      </c>
      <c r="J27" s="264">
        <f t="shared" si="0"/>
        <v>0</v>
      </c>
      <c r="K27" s="961">
        <f t="shared" si="0"/>
        <v>0</v>
      </c>
      <c r="L27" s="962"/>
      <c r="M27" s="961">
        <f t="shared" si="1"/>
        <v>0</v>
      </c>
      <c r="N27" s="962"/>
      <c r="O27" s="961">
        <f t="shared" si="2"/>
        <v>0</v>
      </c>
      <c r="P27" s="962"/>
    </row>
    <row r="28" spans="1:16" ht="15.75" hidden="1" customHeight="1" x14ac:dyDescent="0.25">
      <c r="A28" s="1044" t="s">
        <v>130</v>
      </c>
      <c r="B28" s="1162"/>
      <c r="C28" s="1162"/>
      <c r="D28" s="1163"/>
      <c r="E28" s="263"/>
      <c r="F28" s="244">
        <v>222930</v>
      </c>
      <c r="G28" s="1193" t="s">
        <v>17</v>
      </c>
      <c r="H28" s="1193"/>
      <c r="I28" s="264" t="e">
        <f t="shared" si="0"/>
        <v>#VALUE!</v>
      </c>
      <c r="J28" s="264">
        <f t="shared" si="0"/>
        <v>0</v>
      </c>
      <c r="K28" s="961">
        <f t="shared" si="0"/>
        <v>0</v>
      </c>
      <c r="L28" s="962"/>
      <c r="M28" s="961">
        <f t="shared" si="1"/>
        <v>0</v>
      </c>
      <c r="N28" s="962"/>
      <c r="O28" s="961">
        <f t="shared" si="2"/>
        <v>0</v>
      </c>
      <c r="P28" s="962"/>
    </row>
    <row r="29" spans="1:16" ht="15.75" hidden="1" customHeight="1" x14ac:dyDescent="0.25">
      <c r="A29" s="1044" t="s">
        <v>131</v>
      </c>
      <c r="B29" s="1162"/>
      <c r="C29" s="1162"/>
      <c r="D29" s="1163"/>
      <c r="E29" s="263"/>
      <c r="F29" s="244">
        <v>222940</v>
      </c>
      <c r="G29" s="1193" t="s">
        <v>17</v>
      </c>
      <c r="H29" s="1193"/>
      <c r="I29" s="264" t="e">
        <f t="shared" si="0"/>
        <v>#VALUE!</v>
      </c>
      <c r="J29" s="264">
        <f t="shared" si="0"/>
        <v>0</v>
      </c>
      <c r="K29" s="961">
        <f t="shared" si="0"/>
        <v>0</v>
      </c>
      <c r="L29" s="962"/>
      <c r="M29" s="961">
        <f t="shared" si="1"/>
        <v>0</v>
      </c>
      <c r="N29" s="962"/>
      <c r="O29" s="961">
        <f t="shared" si="2"/>
        <v>0</v>
      </c>
      <c r="P29" s="962"/>
    </row>
    <row r="30" spans="1:16" ht="15.75" hidden="1" customHeight="1" x14ac:dyDescent="0.25">
      <c r="A30" s="1044" t="s">
        <v>132</v>
      </c>
      <c r="B30" s="1162"/>
      <c r="C30" s="1162"/>
      <c r="D30" s="1163"/>
      <c r="E30" s="263"/>
      <c r="F30" s="244">
        <v>222950</v>
      </c>
      <c r="G30" s="1193" t="s">
        <v>17</v>
      </c>
      <c r="H30" s="1193"/>
      <c r="I30" s="264" t="e">
        <f t="shared" si="0"/>
        <v>#VALUE!</v>
      </c>
      <c r="J30" s="264">
        <f t="shared" si="0"/>
        <v>0</v>
      </c>
      <c r="K30" s="961">
        <f t="shared" si="0"/>
        <v>0</v>
      </c>
      <c r="L30" s="962"/>
      <c r="M30" s="961">
        <f t="shared" si="1"/>
        <v>0</v>
      </c>
      <c r="N30" s="962"/>
      <c r="O30" s="961">
        <f t="shared" si="2"/>
        <v>0</v>
      </c>
      <c r="P30" s="962"/>
    </row>
    <row r="31" spans="1:16" ht="15.75" hidden="1" customHeight="1" x14ac:dyDescent="0.25">
      <c r="A31" s="1044" t="s">
        <v>133</v>
      </c>
      <c r="B31" s="1162"/>
      <c r="C31" s="1162"/>
      <c r="D31" s="1163"/>
      <c r="E31" s="263"/>
      <c r="F31" s="244">
        <v>222960</v>
      </c>
      <c r="G31" s="1193" t="s">
        <v>17</v>
      </c>
      <c r="H31" s="1193"/>
      <c r="I31" s="264" t="e">
        <f t="shared" si="0"/>
        <v>#VALUE!</v>
      </c>
      <c r="J31" s="264">
        <f t="shared" si="0"/>
        <v>0</v>
      </c>
      <c r="K31" s="961">
        <f t="shared" si="0"/>
        <v>0</v>
      </c>
      <c r="L31" s="962"/>
      <c r="M31" s="961">
        <f t="shared" si="1"/>
        <v>0</v>
      </c>
      <c r="N31" s="962"/>
      <c r="O31" s="961">
        <f t="shared" si="2"/>
        <v>0</v>
      </c>
      <c r="P31" s="962"/>
    </row>
    <row r="32" spans="1:16" ht="15.75" hidden="1" customHeight="1" x14ac:dyDescent="0.25">
      <c r="A32" s="1044" t="s">
        <v>134</v>
      </c>
      <c r="B32" s="1162"/>
      <c r="C32" s="1162"/>
      <c r="D32" s="1163"/>
      <c r="E32" s="263"/>
      <c r="F32" s="244">
        <v>222970</v>
      </c>
      <c r="G32" s="1193" t="s">
        <v>17</v>
      </c>
      <c r="H32" s="1193"/>
      <c r="I32" s="264" t="e">
        <f t="shared" si="0"/>
        <v>#VALUE!</v>
      </c>
      <c r="J32" s="264">
        <f t="shared" si="0"/>
        <v>0</v>
      </c>
      <c r="K32" s="961">
        <f t="shared" si="0"/>
        <v>0</v>
      </c>
      <c r="L32" s="962"/>
      <c r="M32" s="961">
        <f t="shared" si="1"/>
        <v>0</v>
      </c>
      <c r="N32" s="962"/>
      <c r="O32" s="961">
        <f t="shared" si="2"/>
        <v>0</v>
      </c>
      <c r="P32" s="962"/>
    </row>
    <row r="33" spans="1:16" ht="15.75" hidden="1" customHeight="1" x14ac:dyDescent="0.25">
      <c r="A33" s="1044" t="s">
        <v>135</v>
      </c>
      <c r="B33" s="1162"/>
      <c r="C33" s="1162"/>
      <c r="D33" s="1163"/>
      <c r="E33" s="263"/>
      <c r="F33" s="244">
        <v>222980</v>
      </c>
      <c r="G33" s="1193" t="s">
        <v>17</v>
      </c>
      <c r="H33" s="1193"/>
      <c r="I33" s="264" t="e">
        <f t="shared" si="0"/>
        <v>#VALUE!</v>
      </c>
      <c r="J33" s="264">
        <f t="shared" si="0"/>
        <v>0</v>
      </c>
      <c r="K33" s="961">
        <f t="shared" si="0"/>
        <v>0</v>
      </c>
      <c r="L33" s="962"/>
      <c r="M33" s="961">
        <f t="shared" si="1"/>
        <v>0</v>
      </c>
      <c r="N33" s="962"/>
      <c r="O33" s="961">
        <f t="shared" si="2"/>
        <v>0</v>
      </c>
      <c r="P33" s="962"/>
    </row>
    <row r="34" spans="1:16" ht="15.75" hidden="1" customHeight="1" x14ac:dyDescent="0.25">
      <c r="A34" s="1044" t="s">
        <v>136</v>
      </c>
      <c r="B34" s="1162"/>
      <c r="C34" s="1162"/>
      <c r="D34" s="1163"/>
      <c r="E34" s="263"/>
      <c r="F34" s="244">
        <v>222990</v>
      </c>
      <c r="G34" s="1193" t="s">
        <v>17</v>
      </c>
      <c r="H34" s="1193"/>
      <c r="I34" s="264" t="e">
        <f t="shared" si="0"/>
        <v>#VALUE!</v>
      </c>
      <c r="J34" s="264">
        <f t="shared" si="0"/>
        <v>0</v>
      </c>
      <c r="K34" s="961">
        <f t="shared" si="0"/>
        <v>0</v>
      </c>
      <c r="L34" s="962"/>
      <c r="M34" s="961">
        <f t="shared" si="1"/>
        <v>0</v>
      </c>
      <c r="N34" s="962"/>
      <c r="O34" s="961">
        <f t="shared" si="2"/>
        <v>0</v>
      </c>
      <c r="P34" s="962"/>
    </row>
    <row r="35" spans="1:16" ht="15.75" hidden="1" customHeight="1" x14ac:dyDescent="0.25">
      <c r="A35" s="1084" t="s">
        <v>137</v>
      </c>
      <c r="B35" s="1169"/>
      <c r="C35" s="1169"/>
      <c r="D35" s="1170"/>
      <c r="E35" s="265"/>
      <c r="F35" s="265">
        <v>270000</v>
      </c>
      <c r="G35" s="1200" t="s">
        <v>17</v>
      </c>
      <c r="H35" s="1200"/>
      <c r="I35" s="266" t="e">
        <f>I36+I37</f>
        <v>#VALUE!</v>
      </c>
      <c r="J35" s="266">
        <f>J36+J37</f>
        <v>0</v>
      </c>
      <c r="K35" s="1201">
        <f>K36+K37</f>
        <v>0</v>
      </c>
      <c r="L35" s="1202"/>
      <c r="M35" s="1201">
        <f>M36+M37</f>
        <v>0</v>
      </c>
      <c r="N35" s="1202"/>
      <c r="O35" s="1201">
        <f>O36+O37</f>
        <v>0</v>
      </c>
      <c r="P35" s="1202"/>
    </row>
    <row r="36" spans="1:16" ht="15.75" hidden="1" customHeight="1" x14ac:dyDescent="0.25">
      <c r="A36" s="1044" t="s">
        <v>138</v>
      </c>
      <c r="B36" s="1162"/>
      <c r="C36" s="1162"/>
      <c r="D36" s="1163"/>
      <c r="E36" s="263"/>
      <c r="F36" s="244">
        <v>271000</v>
      </c>
      <c r="G36" s="1193" t="s">
        <v>17</v>
      </c>
      <c r="H36" s="1193"/>
      <c r="I36" s="264" t="e">
        <f t="shared" ref="I36:K37" si="3">I166+I295</f>
        <v>#VALUE!</v>
      </c>
      <c r="J36" s="264">
        <f t="shared" si="3"/>
        <v>0</v>
      </c>
      <c r="K36" s="961">
        <f t="shared" si="3"/>
        <v>0</v>
      </c>
      <c r="L36" s="962"/>
      <c r="M36" s="961">
        <f>M166+M295</f>
        <v>0</v>
      </c>
      <c r="N36" s="962"/>
      <c r="O36" s="961">
        <f>O166+O295</f>
        <v>0</v>
      </c>
      <c r="P36" s="962"/>
    </row>
    <row r="37" spans="1:16" ht="22.5" hidden="1" customHeight="1" x14ac:dyDescent="0.25">
      <c r="A37" s="1044" t="s">
        <v>139</v>
      </c>
      <c r="B37" s="1162"/>
      <c r="C37" s="1162"/>
      <c r="D37" s="1163"/>
      <c r="E37" s="267"/>
      <c r="F37" s="267">
        <v>273500</v>
      </c>
      <c r="G37" s="1193" t="s">
        <v>17</v>
      </c>
      <c r="H37" s="1193"/>
      <c r="I37" s="264" t="e">
        <f t="shared" si="3"/>
        <v>#VALUE!</v>
      </c>
      <c r="J37" s="264">
        <f t="shared" si="3"/>
        <v>0</v>
      </c>
      <c r="K37" s="961">
        <f t="shared" si="3"/>
        <v>0</v>
      </c>
      <c r="L37" s="962"/>
      <c r="M37" s="961">
        <f>M167+M296</f>
        <v>0</v>
      </c>
      <c r="N37" s="962"/>
      <c r="O37" s="961">
        <f>O167+O296</f>
        <v>0</v>
      </c>
      <c r="P37" s="962"/>
    </row>
    <row r="38" spans="1:16" ht="15.75" hidden="1" customHeight="1" x14ac:dyDescent="0.25">
      <c r="A38" s="1084" t="s">
        <v>140</v>
      </c>
      <c r="B38" s="1169"/>
      <c r="C38" s="1169"/>
      <c r="D38" s="1170"/>
      <c r="E38" s="268"/>
      <c r="F38" s="269">
        <v>280000</v>
      </c>
      <c r="G38" s="1200" t="s">
        <v>17</v>
      </c>
      <c r="H38" s="1200"/>
      <c r="I38" s="266" t="e">
        <f>SUM(I39:I51)</f>
        <v>#VALUE!</v>
      </c>
      <c r="J38" s="266">
        <f>SUM(J39:J51)</f>
        <v>0</v>
      </c>
      <c r="K38" s="1201">
        <f>SUM(K39:L51)</f>
        <v>0</v>
      </c>
      <c r="L38" s="1202"/>
      <c r="M38" s="1201">
        <f>SUM(M39:N51)</f>
        <v>0</v>
      </c>
      <c r="N38" s="1202"/>
      <c r="O38" s="1201">
        <f>SUM(O39:P51)</f>
        <v>0</v>
      </c>
      <c r="P38" s="1202"/>
    </row>
    <row r="39" spans="1:16" ht="15.75" hidden="1" customHeight="1" x14ac:dyDescent="0.25">
      <c r="A39" s="1044" t="s">
        <v>141</v>
      </c>
      <c r="B39" s="1162"/>
      <c r="C39" s="1162"/>
      <c r="D39" s="1163"/>
      <c r="E39" s="263"/>
      <c r="F39" s="244">
        <v>281000</v>
      </c>
      <c r="G39" s="1193" t="s">
        <v>17</v>
      </c>
      <c r="H39" s="1193"/>
      <c r="I39" s="264" t="e">
        <f t="shared" ref="I39:K54" si="4">I169+I298</f>
        <v>#VALUE!</v>
      </c>
      <c r="J39" s="264">
        <f t="shared" si="4"/>
        <v>0</v>
      </c>
      <c r="K39" s="961">
        <f t="shared" si="4"/>
        <v>0</v>
      </c>
      <c r="L39" s="962"/>
      <c r="M39" s="961">
        <f t="shared" ref="M39:M57" si="5">M169+M298</f>
        <v>0</v>
      </c>
      <c r="N39" s="962"/>
      <c r="O39" s="961">
        <f t="shared" ref="O39:O57" si="6">O169+O298</f>
        <v>0</v>
      </c>
      <c r="P39" s="962"/>
    </row>
    <row r="40" spans="1:16" ht="15.75" hidden="1" customHeight="1" x14ac:dyDescent="0.25">
      <c r="A40" s="1044" t="s">
        <v>142</v>
      </c>
      <c r="B40" s="1162"/>
      <c r="C40" s="1162"/>
      <c r="D40" s="1163"/>
      <c r="E40" s="263"/>
      <c r="F40" s="244">
        <v>281200</v>
      </c>
      <c r="G40" s="1193" t="s">
        <v>17</v>
      </c>
      <c r="H40" s="1193"/>
      <c r="I40" s="264" t="e">
        <f t="shared" si="4"/>
        <v>#VALUE!</v>
      </c>
      <c r="J40" s="264">
        <f t="shared" si="4"/>
        <v>0</v>
      </c>
      <c r="K40" s="961">
        <f t="shared" si="4"/>
        <v>0</v>
      </c>
      <c r="L40" s="962"/>
      <c r="M40" s="961">
        <f t="shared" si="5"/>
        <v>0</v>
      </c>
      <c r="N40" s="962"/>
      <c r="O40" s="961">
        <f t="shared" si="6"/>
        <v>0</v>
      </c>
      <c r="P40" s="962"/>
    </row>
    <row r="41" spans="1:16" ht="15.75" hidden="1" customHeight="1" x14ac:dyDescent="0.25">
      <c r="A41" s="1044" t="s">
        <v>143</v>
      </c>
      <c r="B41" s="1162"/>
      <c r="C41" s="1162"/>
      <c r="D41" s="1163"/>
      <c r="E41" s="263"/>
      <c r="F41" s="244">
        <v>281210</v>
      </c>
      <c r="G41" s="1193" t="s">
        <v>17</v>
      </c>
      <c r="H41" s="1193"/>
      <c r="I41" s="264" t="e">
        <f t="shared" si="4"/>
        <v>#VALUE!</v>
      </c>
      <c r="J41" s="264">
        <f t="shared" si="4"/>
        <v>0</v>
      </c>
      <c r="K41" s="961">
        <f t="shared" si="4"/>
        <v>0</v>
      </c>
      <c r="L41" s="962"/>
      <c r="M41" s="961">
        <f t="shared" si="5"/>
        <v>0</v>
      </c>
      <c r="N41" s="962"/>
      <c r="O41" s="961">
        <f t="shared" si="6"/>
        <v>0</v>
      </c>
      <c r="P41" s="962"/>
    </row>
    <row r="42" spans="1:16" ht="15.75" hidden="1" customHeight="1" x14ac:dyDescent="0.25">
      <c r="A42" s="1044" t="s">
        <v>144</v>
      </c>
      <c r="B42" s="1162"/>
      <c r="C42" s="1162"/>
      <c r="D42" s="1163"/>
      <c r="E42" s="263"/>
      <c r="F42" s="244">
        <v>281211</v>
      </c>
      <c r="G42" s="1193" t="s">
        <v>17</v>
      </c>
      <c r="H42" s="1193"/>
      <c r="I42" s="264" t="e">
        <f t="shared" si="4"/>
        <v>#VALUE!</v>
      </c>
      <c r="J42" s="264">
        <f t="shared" si="4"/>
        <v>0</v>
      </c>
      <c r="K42" s="961">
        <f t="shared" si="4"/>
        <v>0</v>
      </c>
      <c r="L42" s="962"/>
      <c r="M42" s="961">
        <f t="shared" si="5"/>
        <v>0</v>
      </c>
      <c r="N42" s="962"/>
      <c r="O42" s="961">
        <f t="shared" si="6"/>
        <v>0</v>
      </c>
      <c r="P42" s="962"/>
    </row>
    <row r="43" spans="1:16" ht="15.75" hidden="1" customHeight="1" x14ac:dyDescent="0.25">
      <c r="A43" s="1044" t="s">
        <v>145</v>
      </c>
      <c r="B43" s="1162"/>
      <c r="C43" s="1162"/>
      <c r="D43" s="1163"/>
      <c r="E43" s="263"/>
      <c r="F43" s="244">
        <v>281212</v>
      </c>
      <c r="G43" s="1193" t="s">
        <v>17</v>
      </c>
      <c r="H43" s="1193"/>
      <c r="I43" s="264" t="e">
        <f t="shared" si="4"/>
        <v>#VALUE!</v>
      </c>
      <c r="J43" s="264">
        <f t="shared" si="4"/>
        <v>0</v>
      </c>
      <c r="K43" s="961">
        <f t="shared" si="4"/>
        <v>0</v>
      </c>
      <c r="L43" s="962"/>
      <c r="M43" s="961">
        <f t="shared" si="5"/>
        <v>0</v>
      </c>
      <c r="N43" s="962"/>
      <c r="O43" s="961">
        <f t="shared" si="6"/>
        <v>0</v>
      </c>
      <c r="P43" s="962"/>
    </row>
    <row r="44" spans="1:16" ht="15.75" hidden="1" customHeight="1" x14ac:dyDescent="0.25">
      <c r="A44" s="1044" t="s">
        <v>146</v>
      </c>
      <c r="B44" s="1162"/>
      <c r="C44" s="1162"/>
      <c r="D44" s="1163"/>
      <c r="E44" s="263"/>
      <c r="F44" s="244">
        <v>281220</v>
      </c>
      <c r="G44" s="1193" t="s">
        <v>17</v>
      </c>
      <c r="H44" s="1193"/>
      <c r="I44" s="264" t="e">
        <f t="shared" si="4"/>
        <v>#VALUE!</v>
      </c>
      <c r="J44" s="264">
        <f t="shared" si="4"/>
        <v>0</v>
      </c>
      <c r="K44" s="961">
        <f t="shared" si="4"/>
        <v>0</v>
      </c>
      <c r="L44" s="962"/>
      <c r="M44" s="961">
        <f t="shared" si="5"/>
        <v>0</v>
      </c>
      <c r="N44" s="962"/>
      <c r="O44" s="961">
        <f t="shared" si="6"/>
        <v>0</v>
      </c>
      <c r="P44" s="962"/>
    </row>
    <row r="45" spans="1:16" ht="15.75" hidden="1" customHeight="1" x14ac:dyDescent="0.25">
      <c r="A45" s="1044" t="s">
        <v>147</v>
      </c>
      <c r="B45" s="1162"/>
      <c r="C45" s="1162"/>
      <c r="D45" s="1163"/>
      <c r="E45" s="263"/>
      <c r="F45" s="244">
        <v>281221</v>
      </c>
      <c r="G45" s="1193" t="s">
        <v>17</v>
      </c>
      <c r="H45" s="1193"/>
      <c r="I45" s="264" t="e">
        <f t="shared" si="4"/>
        <v>#VALUE!</v>
      </c>
      <c r="J45" s="264">
        <f t="shared" si="4"/>
        <v>0</v>
      </c>
      <c r="K45" s="961">
        <f t="shared" si="4"/>
        <v>0</v>
      </c>
      <c r="L45" s="962"/>
      <c r="M45" s="961">
        <f t="shared" si="5"/>
        <v>0</v>
      </c>
      <c r="N45" s="962"/>
      <c r="O45" s="961">
        <f t="shared" si="6"/>
        <v>0</v>
      </c>
      <c r="P45" s="962"/>
    </row>
    <row r="46" spans="1:16" ht="15.75" hidden="1" customHeight="1" x14ac:dyDescent="0.25">
      <c r="A46" s="1044" t="s">
        <v>148</v>
      </c>
      <c r="B46" s="1162"/>
      <c r="C46" s="1162"/>
      <c r="D46" s="1163"/>
      <c r="E46" s="263"/>
      <c r="F46" s="244">
        <v>281222</v>
      </c>
      <c r="G46" s="1193" t="s">
        <v>17</v>
      </c>
      <c r="H46" s="1193"/>
      <c r="I46" s="264" t="e">
        <f t="shared" si="4"/>
        <v>#VALUE!</v>
      </c>
      <c r="J46" s="264">
        <f t="shared" si="4"/>
        <v>0</v>
      </c>
      <c r="K46" s="961">
        <f t="shared" si="4"/>
        <v>0</v>
      </c>
      <c r="L46" s="962"/>
      <c r="M46" s="961">
        <f t="shared" si="5"/>
        <v>0</v>
      </c>
      <c r="N46" s="962"/>
      <c r="O46" s="961">
        <f t="shared" si="6"/>
        <v>0</v>
      </c>
      <c r="P46" s="962"/>
    </row>
    <row r="47" spans="1:16" ht="15.75" hidden="1" customHeight="1" x14ac:dyDescent="0.25">
      <c r="A47" s="1044" t="s">
        <v>149</v>
      </c>
      <c r="B47" s="1162"/>
      <c r="C47" s="1162"/>
      <c r="D47" s="1163"/>
      <c r="E47" s="263"/>
      <c r="F47" s="244">
        <v>281230</v>
      </c>
      <c r="G47" s="1193" t="s">
        <v>17</v>
      </c>
      <c r="H47" s="1193"/>
      <c r="I47" s="264" t="e">
        <f t="shared" si="4"/>
        <v>#VALUE!</v>
      </c>
      <c r="J47" s="264">
        <f t="shared" si="4"/>
        <v>0</v>
      </c>
      <c r="K47" s="961">
        <f t="shared" si="4"/>
        <v>0</v>
      </c>
      <c r="L47" s="962"/>
      <c r="M47" s="961">
        <f t="shared" si="5"/>
        <v>0</v>
      </c>
      <c r="N47" s="962"/>
      <c r="O47" s="961">
        <f t="shared" si="6"/>
        <v>0</v>
      </c>
      <c r="P47" s="962"/>
    </row>
    <row r="48" spans="1:16" ht="15.75" hidden="1" customHeight="1" x14ac:dyDescent="0.25">
      <c r="A48" s="1044" t="s">
        <v>150</v>
      </c>
      <c r="B48" s="1162"/>
      <c r="C48" s="1162"/>
      <c r="D48" s="1163"/>
      <c r="E48" s="263"/>
      <c r="F48" s="244">
        <v>281800</v>
      </c>
      <c r="G48" s="1193" t="s">
        <v>17</v>
      </c>
      <c r="H48" s="1193"/>
      <c r="I48" s="264" t="e">
        <f t="shared" si="4"/>
        <v>#VALUE!</v>
      </c>
      <c r="J48" s="264">
        <f t="shared" si="4"/>
        <v>0</v>
      </c>
      <c r="K48" s="961">
        <f t="shared" si="4"/>
        <v>0</v>
      </c>
      <c r="L48" s="962"/>
      <c r="M48" s="961">
        <f t="shared" si="5"/>
        <v>0</v>
      </c>
      <c r="N48" s="962"/>
      <c r="O48" s="961">
        <f t="shared" si="6"/>
        <v>0</v>
      </c>
      <c r="P48" s="962"/>
    </row>
    <row r="49" spans="1:16" ht="15.75" hidden="1" customHeight="1" x14ac:dyDescent="0.25">
      <c r="A49" s="1044" t="s">
        <v>151</v>
      </c>
      <c r="B49" s="1162"/>
      <c r="C49" s="1162"/>
      <c r="D49" s="1163"/>
      <c r="E49" s="263"/>
      <c r="F49" s="244">
        <v>281900</v>
      </c>
      <c r="G49" s="1193" t="s">
        <v>17</v>
      </c>
      <c r="H49" s="1193"/>
      <c r="I49" s="264" t="e">
        <f t="shared" si="4"/>
        <v>#VALUE!</v>
      </c>
      <c r="J49" s="264">
        <f t="shared" si="4"/>
        <v>0</v>
      </c>
      <c r="K49" s="961">
        <f t="shared" si="4"/>
        <v>0</v>
      </c>
      <c r="L49" s="962"/>
      <c r="M49" s="961">
        <f t="shared" si="5"/>
        <v>0</v>
      </c>
      <c r="N49" s="962"/>
      <c r="O49" s="961">
        <f t="shared" si="6"/>
        <v>0</v>
      </c>
      <c r="P49" s="962"/>
    </row>
    <row r="50" spans="1:16" ht="15.75" hidden="1" customHeight="1" x14ac:dyDescent="0.25">
      <c r="A50" s="1044" t="s">
        <v>152</v>
      </c>
      <c r="B50" s="1162"/>
      <c r="C50" s="1162"/>
      <c r="D50" s="1163"/>
      <c r="E50" s="263"/>
      <c r="F50" s="244">
        <v>282000</v>
      </c>
      <c r="G50" s="1193" t="s">
        <v>17</v>
      </c>
      <c r="H50" s="1193"/>
      <c r="I50" s="264" t="e">
        <f t="shared" si="4"/>
        <v>#VALUE!</v>
      </c>
      <c r="J50" s="264">
        <f t="shared" si="4"/>
        <v>0</v>
      </c>
      <c r="K50" s="961">
        <f t="shared" si="4"/>
        <v>0</v>
      </c>
      <c r="L50" s="962"/>
      <c r="M50" s="961">
        <f t="shared" si="5"/>
        <v>0</v>
      </c>
      <c r="N50" s="962"/>
      <c r="O50" s="961">
        <f t="shared" si="6"/>
        <v>0</v>
      </c>
      <c r="P50" s="962"/>
    </row>
    <row r="51" spans="1:16" ht="15.75" hidden="1" customHeight="1" x14ac:dyDescent="0.25">
      <c r="A51" s="1044" t="s">
        <v>153</v>
      </c>
      <c r="B51" s="1162"/>
      <c r="C51" s="1162"/>
      <c r="D51" s="1163"/>
      <c r="E51" s="263"/>
      <c r="F51" s="244">
        <v>282100</v>
      </c>
      <c r="G51" s="1193" t="s">
        <v>17</v>
      </c>
      <c r="H51" s="1193"/>
      <c r="I51" s="264" t="e">
        <f t="shared" si="4"/>
        <v>#VALUE!</v>
      </c>
      <c r="J51" s="264">
        <f t="shared" si="4"/>
        <v>0</v>
      </c>
      <c r="K51" s="961">
        <f t="shared" si="4"/>
        <v>0</v>
      </c>
      <c r="L51" s="962"/>
      <c r="M51" s="961">
        <f t="shared" si="5"/>
        <v>0</v>
      </c>
      <c r="N51" s="962"/>
      <c r="O51" s="961">
        <f t="shared" si="6"/>
        <v>0</v>
      </c>
      <c r="P51" s="962"/>
    </row>
    <row r="52" spans="1:16" ht="15.75" hidden="1" customHeight="1" x14ac:dyDescent="0.25">
      <c r="A52" s="1084" t="s">
        <v>154</v>
      </c>
      <c r="B52" s="1169"/>
      <c r="C52" s="1169"/>
      <c r="D52" s="1170"/>
      <c r="E52" s="270"/>
      <c r="F52" s="265">
        <v>290000</v>
      </c>
      <c r="G52" s="1200" t="s">
        <v>17</v>
      </c>
      <c r="H52" s="1200"/>
      <c r="I52" s="266" t="e">
        <f t="shared" si="4"/>
        <v>#VALUE!</v>
      </c>
      <c r="J52" s="266">
        <f t="shared" si="4"/>
        <v>0</v>
      </c>
      <c r="K52" s="1201">
        <f t="shared" si="4"/>
        <v>0</v>
      </c>
      <c r="L52" s="1202"/>
      <c r="M52" s="1201">
        <f t="shared" si="5"/>
        <v>0</v>
      </c>
      <c r="N52" s="1202"/>
      <c r="O52" s="1201">
        <f t="shared" si="6"/>
        <v>0</v>
      </c>
      <c r="P52" s="1202"/>
    </row>
    <row r="53" spans="1:16" ht="15.75" hidden="1" customHeight="1" x14ac:dyDescent="0.25">
      <c r="A53" s="1044" t="s">
        <v>155</v>
      </c>
      <c r="B53" s="1162"/>
      <c r="C53" s="1162"/>
      <c r="D53" s="1163"/>
      <c r="E53" s="263"/>
      <c r="F53" s="244">
        <v>292220</v>
      </c>
      <c r="G53" s="1193" t="s">
        <v>17</v>
      </c>
      <c r="H53" s="1193"/>
      <c r="I53" s="264" t="e">
        <f t="shared" si="4"/>
        <v>#VALUE!</v>
      </c>
      <c r="J53" s="264">
        <f t="shared" si="4"/>
        <v>0</v>
      </c>
      <c r="K53" s="961">
        <f t="shared" si="4"/>
        <v>0</v>
      </c>
      <c r="L53" s="962"/>
      <c r="M53" s="961">
        <f t="shared" si="5"/>
        <v>0</v>
      </c>
      <c r="N53" s="962"/>
      <c r="O53" s="961">
        <f t="shared" si="6"/>
        <v>0</v>
      </c>
      <c r="P53" s="962"/>
    </row>
    <row r="54" spans="1:16" ht="15.75" hidden="1" customHeight="1" x14ac:dyDescent="0.25">
      <c r="A54" s="1044" t="s">
        <v>156</v>
      </c>
      <c r="B54" s="1162"/>
      <c r="C54" s="1162"/>
      <c r="D54" s="1163"/>
      <c r="E54" s="271"/>
      <c r="F54" s="244">
        <v>300000</v>
      </c>
      <c r="G54" s="1193" t="s">
        <v>17</v>
      </c>
      <c r="H54" s="1193"/>
      <c r="I54" s="264" t="e">
        <f t="shared" si="4"/>
        <v>#VALUE!</v>
      </c>
      <c r="J54" s="264">
        <f t="shared" si="4"/>
        <v>0</v>
      </c>
      <c r="K54" s="961">
        <f t="shared" si="4"/>
        <v>0</v>
      </c>
      <c r="L54" s="962"/>
      <c r="M54" s="961">
        <f t="shared" si="5"/>
        <v>0</v>
      </c>
      <c r="N54" s="962"/>
      <c r="O54" s="961">
        <f t="shared" si="6"/>
        <v>0</v>
      </c>
      <c r="P54" s="962"/>
    </row>
    <row r="55" spans="1:16" ht="15.75" hidden="1" customHeight="1" x14ac:dyDescent="0.25">
      <c r="A55" s="1044" t="s">
        <v>157</v>
      </c>
      <c r="B55" s="1162"/>
      <c r="C55" s="1162"/>
      <c r="D55" s="1163"/>
      <c r="E55" s="272"/>
      <c r="F55" s="244">
        <v>300000</v>
      </c>
      <c r="G55" s="1193" t="s">
        <v>17</v>
      </c>
      <c r="H55" s="1193"/>
      <c r="I55" s="264" t="e">
        <f t="shared" ref="I55:K57" si="7">I185+I314</f>
        <v>#VALUE!</v>
      </c>
      <c r="J55" s="264">
        <f t="shared" si="7"/>
        <v>0</v>
      </c>
      <c r="K55" s="961">
        <f t="shared" si="7"/>
        <v>0</v>
      </c>
      <c r="L55" s="962"/>
      <c r="M55" s="961">
        <f t="shared" si="5"/>
        <v>0</v>
      </c>
      <c r="N55" s="962"/>
      <c r="O55" s="961">
        <f t="shared" si="6"/>
        <v>0</v>
      </c>
      <c r="P55" s="962"/>
    </row>
    <row r="56" spans="1:16" ht="15.75" hidden="1" customHeight="1" x14ac:dyDescent="0.25">
      <c r="A56" s="1044" t="s">
        <v>158</v>
      </c>
      <c r="B56" s="1162"/>
      <c r="C56" s="1162"/>
      <c r="D56" s="1163"/>
      <c r="E56" s="272"/>
      <c r="F56" s="244">
        <v>319000</v>
      </c>
      <c r="G56" s="1193" t="s">
        <v>17</v>
      </c>
      <c r="H56" s="1193"/>
      <c r="I56" s="264" t="e">
        <f t="shared" si="7"/>
        <v>#VALUE!</v>
      </c>
      <c r="J56" s="264">
        <f t="shared" si="7"/>
        <v>0</v>
      </c>
      <c r="K56" s="961">
        <f t="shared" si="7"/>
        <v>0</v>
      </c>
      <c r="L56" s="962"/>
      <c r="M56" s="961">
        <f t="shared" si="5"/>
        <v>0</v>
      </c>
      <c r="N56" s="962"/>
      <c r="O56" s="961">
        <f t="shared" si="6"/>
        <v>0</v>
      </c>
      <c r="P56" s="962"/>
    </row>
    <row r="57" spans="1:16" ht="15.75" hidden="1" customHeight="1" x14ac:dyDescent="0.25">
      <c r="A57" s="1044" t="s">
        <v>159</v>
      </c>
      <c r="B57" s="1162"/>
      <c r="C57" s="1162"/>
      <c r="D57" s="1163"/>
      <c r="E57" s="263"/>
      <c r="F57" s="244">
        <v>350000</v>
      </c>
      <c r="G57" s="1193" t="s">
        <v>17</v>
      </c>
      <c r="H57" s="1193"/>
      <c r="I57" s="264" t="e">
        <f t="shared" si="7"/>
        <v>#VALUE!</v>
      </c>
      <c r="J57" s="264">
        <f t="shared" si="7"/>
        <v>0</v>
      </c>
      <c r="K57" s="961">
        <f t="shared" si="7"/>
        <v>0</v>
      </c>
      <c r="L57" s="962"/>
      <c r="M57" s="961">
        <f t="shared" si="5"/>
        <v>0</v>
      </c>
      <c r="N57" s="962"/>
      <c r="O57" s="961">
        <f t="shared" si="6"/>
        <v>0</v>
      </c>
      <c r="P57" s="962"/>
    </row>
    <row r="58" spans="1:16" ht="15.75" hidden="1" customHeight="1" x14ac:dyDescent="0.25">
      <c r="A58" s="1084" t="s">
        <v>160</v>
      </c>
      <c r="B58" s="1169"/>
      <c r="C58" s="1169"/>
      <c r="D58" s="1170"/>
      <c r="E58" s="270"/>
      <c r="F58" s="265">
        <v>310000</v>
      </c>
      <c r="G58" s="1200" t="s">
        <v>17</v>
      </c>
      <c r="H58" s="1200"/>
      <c r="I58" s="266" t="e">
        <f>SUM(I59:I88)</f>
        <v>#VALUE!</v>
      </c>
      <c r="J58" s="266">
        <f>SUM(J59:J88)</f>
        <v>0</v>
      </c>
      <c r="K58" s="1201">
        <f>SUM(K59:L88)</f>
        <v>0</v>
      </c>
      <c r="L58" s="1202"/>
      <c r="M58" s="1201">
        <f>SUM(M59:N88)</f>
        <v>0</v>
      </c>
      <c r="N58" s="1202"/>
      <c r="O58" s="1201">
        <f>SUM(O59:P88)</f>
        <v>0</v>
      </c>
      <c r="P58" s="1202"/>
    </row>
    <row r="59" spans="1:16" ht="15.75" hidden="1" customHeight="1" x14ac:dyDescent="0.25">
      <c r="A59" s="1044" t="s">
        <v>161</v>
      </c>
      <c r="B59" s="1162"/>
      <c r="C59" s="1162"/>
      <c r="D59" s="1163"/>
      <c r="E59" s="263"/>
      <c r="F59" s="244">
        <v>311000</v>
      </c>
      <c r="G59" s="1193" t="s">
        <v>17</v>
      </c>
      <c r="H59" s="1193"/>
      <c r="I59" s="264" t="e">
        <f t="shared" ref="I59:K74" si="8">I189+I318</f>
        <v>#VALUE!</v>
      </c>
      <c r="J59" s="264">
        <f t="shared" si="8"/>
        <v>0</v>
      </c>
      <c r="K59" s="961">
        <f t="shared" si="8"/>
        <v>0</v>
      </c>
      <c r="L59" s="962"/>
      <c r="M59" s="961">
        <f t="shared" ref="M59:M88" si="9">M189+M318</f>
        <v>0</v>
      </c>
      <c r="N59" s="962"/>
      <c r="O59" s="961">
        <f t="shared" ref="O59:O88" si="10">O189+O318</f>
        <v>0</v>
      </c>
      <c r="P59" s="962"/>
    </row>
    <row r="60" spans="1:16" ht="15.75" hidden="1" customHeight="1" x14ac:dyDescent="0.25">
      <c r="A60" s="1044" t="s">
        <v>162</v>
      </c>
      <c r="B60" s="1162"/>
      <c r="C60" s="1162"/>
      <c r="D60" s="1163"/>
      <c r="E60" s="263"/>
      <c r="F60" s="244">
        <v>311100</v>
      </c>
      <c r="G60" s="1193" t="s">
        <v>17</v>
      </c>
      <c r="H60" s="1193"/>
      <c r="I60" s="264" t="e">
        <f t="shared" si="8"/>
        <v>#VALUE!</v>
      </c>
      <c r="J60" s="264">
        <f t="shared" si="8"/>
        <v>0</v>
      </c>
      <c r="K60" s="961">
        <f t="shared" si="8"/>
        <v>0</v>
      </c>
      <c r="L60" s="962"/>
      <c r="M60" s="961">
        <f t="shared" si="9"/>
        <v>0</v>
      </c>
      <c r="N60" s="962"/>
      <c r="O60" s="961">
        <f t="shared" si="10"/>
        <v>0</v>
      </c>
      <c r="P60" s="962"/>
    </row>
    <row r="61" spans="1:16" ht="15.75" hidden="1" customHeight="1" x14ac:dyDescent="0.25">
      <c r="A61" s="1044" t="s">
        <v>163</v>
      </c>
      <c r="B61" s="1162"/>
      <c r="C61" s="1162"/>
      <c r="D61" s="1163"/>
      <c r="E61" s="263"/>
      <c r="F61" s="244">
        <v>311110</v>
      </c>
      <c r="G61" s="1193" t="s">
        <v>17</v>
      </c>
      <c r="H61" s="1193"/>
      <c r="I61" s="264" t="e">
        <f t="shared" si="8"/>
        <v>#VALUE!</v>
      </c>
      <c r="J61" s="264">
        <f t="shared" si="8"/>
        <v>0</v>
      </c>
      <c r="K61" s="961">
        <f t="shared" si="8"/>
        <v>0</v>
      </c>
      <c r="L61" s="962"/>
      <c r="M61" s="961">
        <f t="shared" si="9"/>
        <v>0</v>
      </c>
      <c r="N61" s="962"/>
      <c r="O61" s="961">
        <f t="shared" si="10"/>
        <v>0</v>
      </c>
      <c r="P61" s="962"/>
    </row>
    <row r="62" spans="1:16" ht="15.75" hidden="1" customHeight="1" x14ac:dyDescent="0.25">
      <c r="A62" s="1044" t="s">
        <v>164</v>
      </c>
      <c r="B62" s="1162"/>
      <c r="C62" s="1162"/>
      <c r="D62" s="1163"/>
      <c r="E62" s="263"/>
      <c r="F62" s="244">
        <v>311120</v>
      </c>
      <c r="G62" s="1193" t="s">
        <v>17</v>
      </c>
      <c r="H62" s="1193"/>
      <c r="I62" s="264" t="e">
        <f t="shared" si="8"/>
        <v>#VALUE!</v>
      </c>
      <c r="J62" s="264">
        <f t="shared" si="8"/>
        <v>0</v>
      </c>
      <c r="K62" s="961">
        <f t="shared" si="8"/>
        <v>0</v>
      </c>
      <c r="L62" s="962"/>
      <c r="M62" s="961">
        <f t="shared" si="9"/>
        <v>0</v>
      </c>
      <c r="N62" s="962"/>
      <c r="O62" s="961">
        <f t="shared" si="10"/>
        <v>0</v>
      </c>
      <c r="P62" s="962"/>
    </row>
    <row r="63" spans="1:16" ht="15.75" hidden="1" customHeight="1" x14ac:dyDescent="0.25">
      <c r="A63" s="1044" t="s">
        <v>165</v>
      </c>
      <c r="B63" s="1162"/>
      <c r="C63" s="1162"/>
      <c r="D63" s="1163"/>
      <c r="E63" s="263"/>
      <c r="F63" s="244">
        <v>311210</v>
      </c>
      <c r="G63" s="1193" t="s">
        <v>17</v>
      </c>
      <c r="H63" s="1193"/>
      <c r="I63" s="264" t="e">
        <f t="shared" si="8"/>
        <v>#VALUE!</v>
      </c>
      <c r="J63" s="264">
        <f t="shared" si="8"/>
        <v>0</v>
      </c>
      <c r="K63" s="961">
        <f t="shared" si="8"/>
        <v>0</v>
      </c>
      <c r="L63" s="962"/>
      <c r="M63" s="961">
        <f t="shared" si="9"/>
        <v>0</v>
      </c>
      <c r="N63" s="962"/>
      <c r="O63" s="961">
        <f t="shared" si="10"/>
        <v>0</v>
      </c>
      <c r="P63" s="962"/>
    </row>
    <row r="64" spans="1:16" ht="15.75" hidden="1" customHeight="1" x14ac:dyDescent="0.25">
      <c r="A64" s="1044" t="s">
        <v>166</v>
      </c>
      <c r="B64" s="1162"/>
      <c r="C64" s="1162"/>
      <c r="D64" s="1163"/>
      <c r="E64" s="263"/>
      <c r="F64" s="244">
        <v>312120</v>
      </c>
      <c r="G64" s="1193" t="s">
        <v>17</v>
      </c>
      <c r="H64" s="1193"/>
      <c r="I64" s="264" t="e">
        <f t="shared" si="8"/>
        <v>#VALUE!</v>
      </c>
      <c r="J64" s="264">
        <f t="shared" si="8"/>
        <v>0</v>
      </c>
      <c r="K64" s="961">
        <f t="shared" si="8"/>
        <v>0</v>
      </c>
      <c r="L64" s="962"/>
      <c r="M64" s="961">
        <f t="shared" si="9"/>
        <v>0</v>
      </c>
      <c r="N64" s="962"/>
      <c r="O64" s="961">
        <f t="shared" si="10"/>
        <v>0</v>
      </c>
      <c r="P64" s="962"/>
    </row>
    <row r="65" spans="1:16" ht="15.75" hidden="1" customHeight="1" x14ac:dyDescent="0.25">
      <c r="A65" s="1044" t="s">
        <v>167</v>
      </c>
      <c r="B65" s="1162"/>
      <c r="C65" s="1162"/>
      <c r="D65" s="1163"/>
      <c r="E65" s="263"/>
      <c r="F65" s="244">
        <v>313000</v>
      </c>
      <c r="G65" s="1193" t="s">
        <v>17</v>
      </c>
      <c r="H65" s="1193"/>
      <c r="I65" s="264" t="e">
        <f t="shared" si="8"/>
        <v>#VALUE!</v>
      </c>
      <c r="J65" s="264">
        <f t="shared" si="8"/>
        <v>0</v>
      </c>
      <c r="K65" s="961">
        <f t="shared" si="8"/>
        <v>0</v>
      </c>
      <c r="L65" s="962"/>
      <c r="M65" s="961">
        <f t="shared" si="9"/>
        <v>0</v>
      </c>
      <c r="N65" s="962"/>
      <c r="O65" s="961">
        <f t="shared" si="10"/>
        <v>0</v>
      </c>
      <c r="P65" s="962"/>
    </row>
    <row r="66" spans="1:16" ht="15.75" hidden="1" customHeight="1" x14ac:dyDescent="0.25">
      <c r="A66" s="1044" t="s">
        <v>168</v>
      </c>
      <c r="B66" s="1162"/>
      <c r="C66" s="1162"/>
      <c r="D66" s="1163"/>
      <c r="E66" s="263"/>
      <c r="F66" s="244">
        <v>313100</v>
      </c>
      <c r="G66" s="1193" t="s">
        <v>17</v>
      </c>
      <c r="H66" s="1193"/>
      <c r="I66" s="264" t="e">
        <f t="shared" si="8"/>
        <v>#VALUE!</v>
      </c>
      <c r="J66" s="264">
        <f t="shared" si="8"/>
        <v>0</v>
      </c>
      <c r="K66" s="961">
        <f t="shared" si="8"/>
        <v>0</v>
      </c>
      <c r="L66" s="962"/>
      <c r="M66" s="961">
        <f t="shared" si="9"/>
        <v>0</v>
      </c>
      <c r="N66" s="962"/>
      <c r="O66" s="961">
        <f t="shared" si="10"/>
        <v>0</v>
      </c>
      <c r="P66" s="962"/>
    </row>
    <row r="67" spans="1:16" ht="15.75" hidden="1" customHeight="1" x14ac:dyDescent="0.25">
      <c r="A67" s="1044" t="s">
        <v>169</v>
      </c>
      <c r="B67" s="1162"/>
      <c r="C67" s="1162"/>
      <c r="D67" s="1163"/>
      <c r="E67" s="263"/>
      <c r="F67" s="244">
        <v>313110</v>
      </c>
      <c r="G67" s="1193" t="s">
        <v>17</v>
      </c>
      <c r="H67" s="1193"/>
      <c r="I67" s="264" t="e">
        <f t="shared" si="8"/>
        <v>#VALUE!</v>
      </c>
      <c r="J67" s="264">
        <f t="shared" si="8"/>
        <v>0</v>
      </c>
      <c r="K67" s="961">
        <f t="shared" si="8"/>
        <v>0</v>
      </c>
      <c r="L67" s="962"/>
      <c r="M67" s="961">
        <f t="shared" si="9"/>
        <v>0</v>
      </c>
      <c r="N67" s="962"/>
      <c r="O67" s="961">
        <f t="shared" si="10"/>
        <v>0</v>
      </c>
      <c r="P67" s="962"/>
    </row>
    <row r="68" spans="1:16" ht="15.75" hidden="1" customHeight="1" x14ac:dyDescent="0.25">
      <c r="A68" s="1044" t="s">
        <v>170</v>
      </c>
      <c r="B68" s="1162"/>
      <c r="C68" s="1162"/>
      <c r="D68" s="1163"/>
      <c r="E68" s="263"/>
      <c r="F68" s="244">
        <v>313120</v>
      </c>
      <c r="G68" s="1193" t="s">
        <v>17</v>
      </c>
      <c r="H68" s="1193"/>
      <c r="I68" s="264" t="e">
        <f t="shared" si="8"/>
        <v>#VALUE!</v>
      </c>
      <c r="J68" s="264">
        <f t="shared" si="8"/>
        <v>0</v>
      </c>
      <c r="K68" s="961">
        <f t="shared" si="8"/>
        <v>0</v>
      </c>
      <c r="L68" s="962"/>
      <c r="M68" s="961">
        <f t="shared" si="9"/>
        <v>0</v>
      </c>
      <c r="N68" s="962"/>
      <c r="O68" s="961">
        <f t="shared" si="10"/>
        <v>0</v>
      </c>
      <c r="P68" s="962"/>
    </row>
    <row r="69" spans="1:16" ht="15.75" hidden="1" customHeight="1" x14ac:dyDescent="0.25">
      <c r="A69" s="1044" t="s">
        <v>171</v>
      </c>
      <c r="B69" s="1162"/>
      <c r="C69" s="1162"/>
      <c r="D69" s="1163"/>
      <c r="E69" s="263"/>
      <c r="F69" s="244">
        <v>313200</v>
      </c>
      <c r="G69" s="1193" t="s">
        <v>17</v>
      </c>
      <c r="H69" s="1193"/>
      <c r="I69" s="264" t="e">
        <f t="shared" si="8"/>
        <v>#VALUE!</v>
      </c>
      <c r="J69" s="264">
        <f t="shared" si="8"/>
        <v>0</v>
      </c>
      <c r="K69" s="961">
        <f t="shared" si="8"/>
        <v>0</v>
      </c>
      <c r="L69" s="962"/>
      <c r="M69" s="961">
        <f t="shared" si="9"/>
        <v>0</v>
      </c>
      <c r="N69" s="962"/>
      <c r="O69" s="961">
        <f t="shared" si="10"/>
        <v>0</v>
      </c>
      <c r="P69" s="962"/>
    </row>
    <row r="70" spans="1:16" ht="15.75" hidden="1" customHeight="1" x14ac:dyDescent="0.25">
      <c r="A70" s="1044" t="s">
        <v>172</v>
      </c>
      <c r="B70" s="1162"/>
      <c r="C70" s="1162"/>
      <c r="D70" s="1163"/>
      <c r="E70" s="263"/>
      <c r="F70" s="244">
        <v>313210</v>
      </c>
      <c r="G70" s="1193" t="s">
        <v>17</v>
      </c>
      <c r="H70" s="1193"/>
      <c r="I70" s="264" t="e">
        <f t="shared" si="8"/>
        <v>#VALUE!</v>
      </c>
      <c r="J70" s="264">
        <f t="shared" si="8"/>
        <v>0</v>
      </c>
      <c r="K70" s="961">
        <f t="shared" si="8"/>
        <v>0</v>
      </c>
      <c r="L70" s="962"/>
      <c r="M70" s="961">
        <f t="shared" si="9"/>
        <v>0</v>
      </c>
      <c r="N70" s="962"/>
      <c r="O70" s="961">
        <f t="shared" si="10"/>
        <v>0</v>
      </c>
      <c r="P70" s="962"/>
    </row>
    <row r="71" spans="1:16" ht="15.75" hidden="1" customHeight="1" x14ac:dyDescent="0.25">
      <c r="A71" s="1044" t="s">
        <v>173</v>
      </c>
      <c r="B71" s="1162"/>
      <c r="C71" s="1162"/>
      <c r="D71" s="1163"/>
      <c r="E71" s="263"/>
      <c r="F71" s="244">
        <v>314000</v>
      </c>
      <c r="G71" s="1193" t="s">
        <v>17</v>
      </c>
      <c r="H71" s="1193"/>
      <c r="I71" s="264" t="e">
        <f t="shared" si="8"/>
        <v>#VALUE!</v>
      </c>
      <c r="J71" s="264">
        <f t="shared" si="8"/>
        <v>0</v>
      </c>
      <c r="K71" s="961">
        <f t="shared" si="8"/>
        <v>0</v>
      </c>
      <c r="L71" s="962"/>
      <c r="M71" s="961">
        <f t="shared" si="9"/>
        <v>0</v>
      </c>
      <c r="N71" s="962"/>
      <c r="O71" s="961">
        <f t="shared" si="10"/>
        <v>0</v>
      </c>
      <c r="P71" s="962"/>
    </row>
    <row r="72" spans="1:16" ht="15.75" hidden="1" customHeight="1" x14ac:dyDescent="0.25">
      <c r="A72" s="1044" t="s">
        <v>174</v>
      </c>
      <c r="B72" s="1162"/>
      <c r="C72" s="1162"/>
      <c r="D72" s="1163"/>
      <c r="E72" s="263"/>
      <c r="F72" s="244">
        <v>314110</v>
      </c>
      <c r="G72" s="1193" t="s">
        <v>17</v>
      </c>
      <c r="H72" s="1193"/>
      <c r="I72" s="264" t="e">
        <f t="shared" si="8"/>
        <v>#VALUE!</v>
      </c>
      <c r="J72" s="264">
        <f t="shared" si="8"/>
        <v>0</v>
      </c>
      <c r="K72" s="961">
        <f t="shared" si="8"/>
        <v>0</v>
      </c>
      <c r="L72" s="962"/>
      <c r="M72" s="961">
        <f t="shared" si="9"/>
        <v>0</v>
      </c>
      <c r="N72" s="962"/>
      <c r="O72" s="961">
        <f t="shared" si="10"/>
        <v>0</v>
      </c>
      <c r="P72" s="962"/>
    </row>
    <row r="73" spans="1:16" ht="15.75" hidden="1" customHeight="1" x14ac:dyDescent="0.25">
      <c r="A73" s="1044" t="s">
        <v>175</v>
      </c>
      <c r="B73" s="1162"/>
      <c r="C73" s="1162"/>
      <c r="D73" s="1163"/>
      <c r="E73" s="263"/>
      <c r="F73" s="244">
        <v>314120</v>
      </c>
      <c r="G73" s="1193" t="s">
        <v>17</v>
      </c>
      <c r="H73" s="1193"/>
      <c r="I73" s="264" t="e">
        <f t="shared" si="8"/>
        <v>#VALUE!</v>
      </c>
      <c r="J73" s="264">
        <f t="shared" si="8"/>
        <v>0</v>
      </c>
      <c r="K73" s="961">
        <f t="shared" si="8"/>
        <v>0</v>
      </c>
      <c r="L73" s="962"/>
      <c r="M73" s="961">
        <f t="shared" si="9"/>
        <v>0</v>
      </c>
      <c r="N73" s="962"/>
      <c r="O73" s="961">
        <f t="shared" si="10"/>
        <v>0</v>
      </c>
      <c r="P73" s="962"/>
    </row>
    <row r="74" spans="1:16" ht="15.75" hidden="1" customHeight="1" x14ac:dyDescent="0.25">
      <c r="A74" s="1044" t="s">
        <v>176</v>
      </c>
      <c r="B74" s="1162"/>
      <c r="C74" s="1162"/>
      <c r="D74" s="1163"/>
      <c r="E74" s="263"/>
      <c r="F74" s="244">
        <v>314200</v>
      </c>
      <c r="G74" s="1193" t="s">
        <v>17</v>
      </c>
      <c r="H74" s="1193"/>
      <c r="I74" s="264" t="e">
        <f t="shared" si="8"/>
        <v>#VALUE!</v>
      </c>
      <c r="J74" s="264">
        <f t="shared" si="8"/>
        <v>0</v>
      </c>
      <c r="K74" s="961">
        <f t="shared" si="8"/>
        <v>0</v>
      </c>
      <c r="L74" s="962"/>
      <c r="M74" s="961">
        <f t="shared" si="9"/>
        <v>0</v>
      </c>
      <c r="N74" s="962"/>
      <c r="O74" s="961">
        <f t="shared" si="10"/>
        <v>0</v>
      </c>
      <c r="P74" s="962"/>
    </row>
    <row r="75" spans="1:16" ht="15.75" hidden="1" customHeight="1" x14ac:dyDescent="0.25">
      <c r="A75" s="1044" t="s">
        <v>177</v>
      </c>
      <c r="B75" s="1162"/>
      <c r="C75" s="1162"/>
      <c r="D75" s="1163"/>
      <c r="E75" s="263"/>
      <c r="F75" s="244">
        <v>315000</v>
      </c>
      <c r="G75" s="1193" t="s">
        <v>17</v>
      </c>
      <c r="H75" s="1193"/>
      <c r="I75" s="264" t="e">
        <f t="shared" ref="I75:K88" si="11">I205+I334</f>
        <v>#VALUE!</v>
      </c>
      <c r="J75" s="264">
        <f t="shared" si="11"/>
        <v>0</v>
      </c>
      <c r="K75" s="961">
        <f t="shared" si="11"/>
        <v>0</v>
      </c>
      <c r="L75" s="962"/>
      <c r="M75" s="961">
        <f t="shared" si="9"/>
        <v>0</v>
      </c>
      <c r="N75" s="962"/>
      <c r="O75" s="961">
        <f t="shared" si="10"/>
        <v>0</v>
      </c>
      <c r="P75" s="962"/>
    </row>
    <row r="76" spans="1:16" ht="15.75" hidden="1" customHeight="1" x14ac:dyDescent="0.25">
      <c r="A76" s="1044" t="s">
        <v>178</v>
      </c>
      <c r="B76" s="1162"/>
      <c r="C76" s="1162"/>
      <c r="D76" s="1163"/>
      <c r="E76" s="267"/>
      <c r="F76" s="267">
        <v>315110</v>
      </c>
      <c r="G76" s="1193" t="s">
        <v>17</v>
      </c>
      <c r="H76" s="1193"/>
      <c r="I76" s="264" t="e">
        <f t="shared" si="11"/>
        <v>#VALUE!</v>
      </c>
      <c r="J76" s="264">
        <f t="shared" si="11"/>
        <v>0</v>
      </c>
      <c r="K76" s="961">
        <f t="shared" si="11"/>
        <v>0</v>
      </c>
      <c r="L76" s="962"/>
      <c r="M76" s="961">
        <f t="shared" si="9"/>
        <v>0</v>
      </c>
      <c r="N76" s="962"/>
      <c r="O76" s="961">
        <f t="shared" si="10"/>
        <v>0</v>
      </c>
      <c r="P76" s="962"/>
    </row>
    <row r="77" spans="1:16" ht="15.75" hidden="1" customHeight="1" x14ac:dyDescent="0.25">
      <c r="A77" s="1044" t="s">
        <v>179</v>
      </c>
      <c r="B77" s="1162"/>
      <c r="C77" s="1162"/>
      <c r="D77" s="1163"/>
      <c r="E77" s="267"/>
      <c r="F77" s="267">
        <v>315120</v>
      </c>
      <c r="G77" s="1193" t="s">
        <v>17</v>
      </c>
      <c r="H77" s="1193"/>
      <c r="I77" s="264" t="e">
        <f t="shared" si="11"/>
        <v>#VALUE!</v>
      </c>
      <c r="J77" s="264">
        <f t="shared" si="11"/>
        <v>0</v>
      </c>
      <c r="K77" s="961">
        <f t="shared" si="11"/>
        <v>0</v>
      </c>
      <c r="L77" s="962"/>
      <c r="M77" s="961">
        <f t="shared" si="9"/>
        <v>0</v>
      </c>
      <c r="N77" s="962"/>
      <c r="O77" s="961">
        <f t="shared" si="10"/>
        <v>0</v>
      </c>
      <c r="P77" s="962"/>
    </row>
    <row r="78" spans="1:16" ht="15.75" hidden="1" customHeight="1" x14ac:dyDescent="0.25">
      <c r="A78" s="1044" t="s">
        <v>180</v>
      </c>
      <c r="B78" s="1162"/>
      <c r="C78" s="1162"/>
      <c r="D78" s="1163"/>
      <c r="E78" s="267"/>
      <c r="F78" s="267">
        <v>316000</v>
      </c>
      <c r="G78" s="1193" t="s">
        <v>17</v>
      </c>
      <c r="H78" s="1193"/>
      <c r="I78" s="264" t="e">
        <f t="shared" si="11"/>
        <v>#VALUE!</v>
      </c>
      <c r="J78" s="264">
        <f t="shared" si="11"/>
        <v>0</v>
      </c>
      <c r="K78" s="961">
        <f t="shared" si="11"/>
        <v>0</v>
      </c>
      <c r="L78" s="962"/>
      <c r="M78" s="961">
        <f t="shared" si="9"/>
        <v>0</v>
      </c>
      <c r="N78" s="962"/>
      <c r="O78" s="961">
        <f t="shared" si="10"/>
        <v>0</v>
      </c>
      <c r="P78" s="962"/>
    </row>
    <row r="79" spans="1:16" ht="15.75" hidden="1" customHeight="1" x14ac:dyDescent="0.25">
      <c r="A79" s="1044" t="s">
        <v>181</v>
      </c>
      <c r="B79" s="1162"/>
      <c r="C79" s="1162"/>
      <c r="D79" s="1163"/>
      <c r="E79" s="263"/>
      <c r="F79" s="244">
        <v>316110</v>
      </c>
      <c r="G79" s="1193" t="s">
        <v>17</v>
      </c>
      <c r="H79" s="1193"/>
      <c r="I79" s="264" t="e">
        <f t="shared" si="11"/>
        <v>#VALUE!</v>
      </c>
      <c r="J79" s="264">
        <f t="shared" si="11"/>
        <v>0</v>
      </c>
      <c r="K79" s="961">
        <f t="shared" si="11"/>
        <v>0</v>
      </c>
      <c r="L79" s="962"/>
      <c r="M79" s="961">
        <f t="shared" si="9"/>
        <v>0</v>
      </c>
      <c r="N79" s="962"/>
      <c r="O79" s="961">
        <f t="shared" si="10"/>
        <v>0</v>
      </c>
      <c r="P79" s="962"/>
    </row>
    <row r="80" spans="1:16" ht="15.75" hidden="1" customHeight="1" x14ac:dyDescent="0.25">
      <c r="A80" s="1044" t="s">
        <v>182</v>
      </c>
      <c r="B80" s="1162"/>
      <c r="C80" s="1162"/>
      <c r="D80" s="1163"/>
      <c r="E80" s="267"/>
      <c r="F80" s="267">
        <v>316120</v>
      </c>
      <c r="G80" s="1193" t="s">
        <v>17</v>
      </c>
      <c r="H80" s="1193"/>
      <c r="I80" s="264" t="e">
        <f t="shared" si="11"/>
        <v>#VALUE!</v>
      </c>
      <c r="J80" s="264">
        <f t="shared" si="11"/>
        <v>0</v>
      </c>
      <c r="K80" s="961">
        <f t="shared" si="11"/>
        <v>0</v>
      </c>
      <c r="L80" s="962"/>
      <c r="M80" s="961">
        <f t="shared" si="9"/>
        <v>0</v>
      </c>
      <c r="N80" s="962"/>
      <c r="O80" s="961">
        <f t="shared" si="10"/>
        <v>0</v>
      </c>
      <c r="P80" s="962"/>
    </row>
    <row r="81" spans="1:16" ht="15.75" hidden="1" customHeight="1" x14ac:dyDescent="0.25">
      <c r="A81" s="1044" t="s">
        <v>183</v>
      </c>
      <c r="B81" s="1162"/>
      <c r="C81" s="1162"/>
      <c r="D81" s="1163"/>
      <c r="E81" s="263"/>
      <c r="F81" s="244">
        <v>316210</v>
      </c>
      <c r="G81" s="1193" t="s">
        <v>17</v>
      </c>
      <c r="H81" s="1193"/>
      <c r="I81" s="264" t="e">
        <f t="shared" si="11"/>
        <v>#VALUE!</v>
      </c>
      <c r="J81" s="264">
        <f t="shared" si="11"/>
        <v>0</v>
      </c>
      <c r="K81" s="961">
        <f t="shared" si="11"/>
        <v>0</v>
      </c>
      <c r="L81" s="962"/>
      <c r="M81" s="961">
        <f t="shared" si="9"/>
        <v>0</v>
      </c>
      <c r="N81" s="962"/>
      <c r="O81" s="961">
        <f t="shared" si="10"/>
        <v>0</v>
      </c>
      <c r="P81" s="962"/>
    </row>
    <row r="82" spans="1:16" ht="15.75" hidden="1" customHeight="1" x14ac:dyDescent="0.25">
      <c r="A82" s="1044" t="s">
        <v>184</v>
      </c>
      <c r="B82" s="1162"/>
      <c r="C82" s="1162"/>
      <c r="D82" s="1163"/>
      <c r="E82" s="263"/>
      <c r="F82" s="244">
        <v>317000</v>
      </c>
      <c r="G82" s="1193" t="s">
        <v>17</v>
      </c>
      <c r="H82" s="1193"/>
      <c r="I82" s="264" t="e">
        <f t="shared" si="11"/>
        <v>#VALUE!</v>
      </c>
      <c r="J82" s="264">
        <f t="shared" si="11"/>
        <v>0</v>
      </c>
      <c r="K82" s="961">
        <f t="shared" si="11"/>
        <v>0</v>
      </c>
      <c r="L82" s="962"/>
      <c r="M82" s="961">
        <f t="shared" si="9"/>
        <v>0</v>
      </c>
      <c r="N82" s="962"/>
      <c r="O82" s="961">
        <f t="shared" si="10"/>
        <v>0</v>
      </c>
      <c r="P82" s="962"/>
    </row>
    <row r="83" spans="1:16" ht="15.75" hidden="1" customHeight="1" x14ac:dyDescent="0.25">
      <c r="A83" s="1044" t="s">
        <v>185</v>
      </c>
      <c r="B83" s="1162"/>
      <c r="C83" s="1162"/>
      <c r="D83" s="1163"/>
      <c r="E83" s="263"/>
      <c r="F83" s="244">
        <v>318000</v>
      </c>
      <c r="G83" s="1193" t="s">
        <v>17</v>
      </c>
      <c r="H83" s="1193"/>
      <c r="I83" s="264" t="e">
        <f t="shared" si="11"/>
        <v>#VALUE!</v>
      </c>
      <c r="J83" s="264">
        <f t="shared" si="11"/>
        <v>0</v>
      </c>
      <c r="K83" s="961">
        <f t="shared" si="11"/>
        <v>0</v>
      </c>
      <c r="L83" s="962"/>
      <c r="M83" s="961">
        <f t="shared" si="9"/>
        <v>0</v>
      </c>
      <c r="N83" s="962"/>
      <c r="O83" s="961">
        <f t="shared" si="10"/>
        <v>0</v>
      </c>
      <c r="P83" s="962"/>
    </row>
    <row r="84" spans="1:16" ht="15.75" hidden="1" customHeight="1" x14ac:dyDescent="0.25">
      <c r="A84" s="1044" t="s">
        <v>186</v>
      </c>
      <c r="B84" s="1162"/>
      <c r="C84" s="1162"/>
      <c r="D84" s="1163"/>
      <c r="E84" s="267"/>
      <c r="F84" s="267">
        <v>318110</v>
      </c>
      <c r="G84" s="1193" t="s">
        <v>17</v>
      </c>
      <c r="H84" s="1193"/>
      <c r="I84" s="264" t="e">
        <f t="shared" si="11"/>
        <v>#VALUE!</v>
      </c>
      <c r="J84" s="264">
        <f t="shared" si="11"/>
        <v>0</v>
      </c>
      <c r="K84" s="961">
        <f t="shared" si="11"/>
        <v>0</v>
      </c>
      <c r="L84" s="962"/>
      <c r="M84" s="961">
        <f t="shared" si="9"/>
        <v>0</v>
      </c>
      <c r="N84" s="962"/>
      <c r="O84" s="961">
        <f t="shared" si="10"/>
        <v>0</v>
      </c>
      <c r="P84" s="962"/>
    </row>
    <row r="85" spans="1:16" ht="15.75" hidden="1" customHeight="1" x14ac:dyDescent="0.25">
      <c r="A85" s="1044" t="s">
        <v>187</v>
      </c>
      <c r="B85" s="1162"/>
      <c r="C85" s="1162"/>
      <c r="D85" s="1163"/>
      <c r="E85" s="263"/>
      <c r="F85" s="244">
        <v>318120</v>
      </c>
      <c r="G85" s="1193" t="s">
        <v>17</v>
      </c>
      <c r="H85" s="1193"/>
      <c r="I85" s="264" t="e">
        <f t="shared" si="11"/>
        <v>#VALUE!</v>
      </c>
      <c r="J85" s="264">
        <f t="shared" si="11"/>
        <v>0</v>
      </c>
      <c r="K85" s="961">
        <f t="shared" si="11"/>
        <v>0</v>
      </c>
      <c r="L85" s="962"/>
      <c r="M85" s="961">
        <f t="shared" si="9"/>
        <v>0</v>
      </c>
      <c r="N85" s="962"/>
      <c r="O85" s="961">
        <f t="shared" si="10"/>
        <v>0</v>
      </c>
      <c r="P85" s="962"/>
    </row>
    <row r="86" spans="1:16" ht="15.75" hidden="1" customHeight="1" x14ac:dyDescent="0.25">
      <c r="A86" s="1044" t="s">
        <v>188</v>
      </c>
      <c r="B86" s="1162"/>
      <c r="C86" s="1162"/>
      <c r="D86" s="1163"/>
      <c r="E86" s="263"/>
      <c r="F86" s="244">
        <v>319000</v>
      </c>
      <c r="G86" s="1193" t="s">
        <v>17</v>
      </c>
      <c r="H86" s="1193"/>
      <c r="I86" s="264" t="e">
        <f t="shared" si="11"/>
        <v>#VALUE!</v>
      </c>
      <c r="J86" s="264">
        <f t="shared" si="11"/>
        <v>0</v>
      </c>
      <c r="K86" s="961">
        <f t="shared" si="11"/>
        <v>0</v>
      </c>
      <c r="L86" s="962"/>
      <c r="M86" s="961">
        <f t="shared" si="9"/>
        <v>0</v>
      </c>
      <c r="N86" s="962"/>
      <c r="O86" s="961">
        <f t="shared" si="10"/>
        <v>0</v>
      </c>
      <c r="P86" s="962"/>
    </row>
    <row r="87" spans="1:16" ht="15.75" hidden="1" customHeight="1" x14ac:dyDescent="0.25">
      <c r="A87" s="1044" t="s">
        <v>189</v>
      </c>
      <c r="B87" s="1162"/>
      <c r="C87" s="1162"/>
      <c r="D87" s="1163"/>
      <c r="E87" s="263"/>
      <c r="F87" s="244">
        <v>319100</v>
      </c>
      <c r="G87" s="1193" t="s">
        <v>17</v>
      </c>
      <c r="H87" s="1193"/>
      <c r="I87" s="264" t="e">
        <f t="shared" si="11"/>
        <v>#VALUE!</v>
      </c>
      <c r="J87" s="264">
        <f t="shared" si="11"/>
        <v>0</v>
      </c>
      <c r="K87" s="961">
        <f t="shared" si="11"/>
        <v>0</v>
      </c>
      <c r="L87" s="962"/>
      <c r="M87" s="961">
        <f t="shared" si="9"/>
        <v>0</v>
      </c>
      <c r="N87" s="962"/>
      <c r="O87" s="961">
        <f t="shared" si="10"/>
        <v>0</v>
      </c>
      <c r="P87" s="962"/>
    </row>
    <row r="88" spans="1:16" ht="15.75" hidden="1" customHeight="1" x14ac:dyDescent="0.25">
      <c r="A88" s="1044" t="s">
        <v>190</v>
      </c>
      <c r="B88" s="1162"/>
      <c r="C88" s="1162"/>
      <c r="D88" s="1163"/>
      <c r="E88" s="263"/>
      <c r="F88" s="244">
        <v>319200</v>
      </c>
      <c r="G88" s="1193" t="s">
        <v>17</v>
      </c>
      <c r="H88" s="1193"/>
      <c r="I88" s="264" t="e">
        <f t="shared" si="11"/>
        <v>#VALUE!</v>
      </c>
      <c r="J88" s="264">
        <f t="shared" si="11"/>
        <v>0</v>
      </c>
      <c r="K88" s="961">
        <f t="shared" si="11"/>
        <v>0</v>
      </c>
      <c r="L88" s="962"/>
      <c r="M88" s="961">
        <f t="shared" si="9"/>
        <v>0</v>
      </c>
      <c r="N88" s="962"/>
      <c r="O88" s="961">
        <f t="shared" si="10"/>
        <v>0</v>
      </c>
      <c r="P88" s="962"/>
    </row>
    <row r="89" spans="1:16" ht="15.75" hidden="1" customHeight="1" x14ac:dyDescent="0.25">
      <c r="A89" s="1084" t="s">
        <v>191</v>
      </c>
      <c r="B89" s="1169"/>
      <c r="C89" s="1169"/>
      <c r="D89" s="1170"/>
      <c r="E89" s="268"/>
      <c r="F89" s="269">
        <v>330000</v>
      </c>
      <c r="G89" s="1200" t="s">
        <v>17</v>
      </c>
      <c r="H89" s="1200"/>
      <c r="I89" s="266" t="e">
        <f>SUM(I90:I109)</f>
        <v>#VALUE!</v>
      </c>
      <c r="J89" s="266">
        <f>SUM(J90:J109)</f>
        <v>0</v>
      </c>
      <c r="K89" s="1201">
        <f>SUM(K90:L109)</f>
        <v>0</v>
      </c>
      <c r="L89" s="1202"/>
      <c r="M89" s="1201">
        <f>SUM(M90:N109)</f>
        <v>0</v>
      </c>
      <c r="N89" s="1202"/>
      <c r="O89" s="1201">
        <f>SUM(O90:P109)</f>
        <v>0</v>
      </c>
      <c r="P89" s="1202"/>
    </row>
    <row r="90" spans="1:16" ht="15.75" hidden="1" customHeight="1" x14ac:dyDescent="0.25">
      <c r="A90" s="1044" t="s">
        <v>192</v>
      </c>
      <c r="B90" s="1162"/>
      <c r="C90" s="1162"/>
      <c r="D90" s="1163"/>
      <c r="E90" s="263"/>
      <c r="F90" s="244">
        <v>331000</v>
      </c>
      <c r="G90" s="1193" t="s">
        <v>17</v>
      </c>
      <c r="H90" s="1193"/>
      <c r="I90" s="264" t="e">
        <f t="shared" ref="I90:K105" si="12">I220+I349</f>
        <v>#VALUE!</v>
      </c>
      <c r="J90" s="264">
        <f t="shared" si="12"/>
        <v>0</v>
      </c>
      <c r="K90" s="961">
        <f t="shared" si="12"/>
        <v>0</v>
      </c>
      <c r="L90" s="962"/>
      <c r="M90" s="961">
        <f t="shared" ref="M90:M109" si="13">M220+M349</f>
        <v>0</v>
      </c>
      <c r="N90" s="962"/>
      <c r="O90" s="961">
        <f t="shared" ref="O90:O109" si="14">O220+O349</f>
        <v>0</v>
      </c>
      <c r="P90" s="962"/>
    </row>
    <row r="91" spans="1:16" ht="15.75" hidden="1" customHeight="1" x14ac:dyDescent="0.25">
      <c r="A91" s="1044" t="s">
        <v>193</v>
      </c>
      <c r="B91" s="1162"/>
      <c r="C91" s="1162"/>
      <c r="D91" s="1163"/>
      <c r="E91" s="263"/>
      <c r="F91" s="244">
        <v>331110</v>
      </c>
      <c r="G91" s="1193" t="s">
        <v>17</v>
      </c>
      <c r="H91" s="1193"/>
      <c r="I91" s="264" t="e">
        <f t="shared" si="12"/>
        <v>#VALUE!</v>
      </c>
      <c r="J91" s="264">
        <f t="shared" si="12"/>
        <v>0</v>
      </c>
      <c r="K91" s="961">
        <f t="shared" si="12"/>
        <v>0</v>
      </c>
      <c r="L91" s="962"/>
      <c r="M91" s="961">
        <f t="shared" si="13"/>
        <v>0</v>
      </c>
      <c r="N91" s="962"/>
      <c r="O91" s="961">
        <f t="shared" si="14"/>
        <v>0</v>
      </c>
      <c r="P91" s="962"/>
    </row>
    <row r="92" spans="1:16" ht="15.75" hidden="1" customHeight="1" x14ac:dyDescent="0.25">
      <c r="A92" s="1044" t="s">
        <v>194</v>
      </c>
      <c r="B92" s="1162"/>
      <c r="C92" s="1162"/>
      <c r="D92" s="1163"/>
      <c r="E92" s="267"/>
      <c r="F92" s="267">
        <v>331210</v>
      </c>
      <c r="G92" s="1193" t="s">
        <v>17</v>
      </c>
      <c r="H92" s="1193"/>
      <c r="I92" s="264" t="e">
        <f t="shared" si="12"/>
        <v>#VALUE!</v>
      </c>
      <c r="J92" s="264">
        <f t="shared" si="12"/>
        <v>0</v>
      </c>
      <c r="K92" s="961">
        <f t="shared" si="12"/>
        <v>0</v>
      </c>
      <c r="L92" s="962"/>
      <c r="M92" s="961">
        <f t="shared" si="13"/>
        <v>0</v>
      </c>
      <c r="N92" s="962"/>
      <c r="O92" s="961">
        <f t="shared" si="14"/>
        <v>0</v>
      </c>
      <c r="P92" s="962"/>
    </row>
    <row r="93" spans="1:16" ht="15.75" hidden="1" customHeight="1" x14ac:dyDescent="0.25">
      <c r="A93" s="1044" t="s">
        <v>195</v>
      </c>
      <c r="B93" s="1162"/>
      <c r="C93" s="1162"/>
      <c r="D93" s="1163"/>
      <c r="E93" s="267"/>
      <c r="F93" s="267">
        <v>332000</v>
      </c>
      <c r="G93" s="1193" t="s">
        <v>17</v>
      </c>
      <c r="H93" s="1193"/>
      <c r="I93" s="264" t="e">
        <f t="shared" si="12"/>
        <v>#VALUE!</v>
      </c>
      <c r="J93" s="264">
        <f t="shared" si="12"/>
        <v>0</v>
      </c>
      <c r="K93" s="961">
        <f t="shared" si="12"/>
        <v>0</v>
      </c>
      <c r="L93" s="962"/>
      <c r="M93" s="961">
        <f t="shared" si="13"/>
        <v>0</v>
      </c>
      <c r="N93" s="962"/>
      <c r="O93" s="961">
        <f t="shared" si="14"/>
        <v>0</v>
      </c>
      <c r="P93" s="962"/>
    </row>
    <row r="94" spans="1:16" ht="15.75" hidden="1" customHeight="1" x14ac:dyDescent="0.25">
      <c r="A94" s="1044" t="s">
        <v>196</v>
      </c>
      <c r="B94" s="1162"/>
      <c r="C94" s="1162"/>
      <c r="D94" s="1163"/>
      <c r="E94" s="267"/>
      <c r="F94" s="267">
        <v>332110</v>
      </c>
      <c r="G94" s="1193" t="s">
        <v>17</v>
      </c>
      <c r="H94" s="1193"/>
      <c r="I94" s="264" t="e">
        <f t="shared" si="12"/>
        <v>#VALUE!</v>
      </c>
      <c r="J94" s="264">
        <f t="shared" si="12"/>
        <v>0</v>
      </c>
      <c r="K94" s="961">
        <f t="shared" si="12"/>
        <v>0</v>
      </c>
      <c r="L94" s="962"/>
      <c r="M94" s="961">
        <f t="shared" si="13"/>
        <v>0</v>
      </c>
      <c r="N94" s="962"/>
      <c r="O94" s="961">
        <f t="shared" si="14"/>
        <v>0</v>
      </c>
      <c r="P94" s="962"/>
    </row>
    <row r="95" spans="1:16" ht="15.75" hidden="1" customHeight="1" x14ac:dyDescent="0.25">
      <c r="A95" s="1044" t="s">
        <v>197</v>
      </c>
      <c r="B95" s="1162"/>
      <c r="C95" s="1162"/>
      <c r="D95" s="1163"/>
      <c r="E95" s="263"/>
      <c r="F95" s="244">
        <v>332210</v>
      </c>
      <c r="G95" s="1193" t="s">
        <v>17</v>
      </c>
      <c r="H95" s="1193"/>
      <c r="I95" s="264" t="e">
        <f t="shared" si="12"/>
        <v>#VALUE!</v>
      </c>
      <c r="J95" s="264">
        <f t="shared" si="12"/>
        <v>0</v>
      </c>
      <c r="K95" s="961">
        <f t="shared" si="12"/>
        <v>0</v>
      </c>
      <c r="L95" s="962"/>
      <c r="M95" s="961">
        <f t="shared" si="13"/>
        <v>0</v>
      </c>
      <c r="N95" s="962"/>
      <c r="O95" s="961">
        <f t="shared" si="14"/>
        <v>0</v>
      </c>
      <c r="P95" s="962"/>
    </row>
    <row r="96" spans="1:16" ht="15.75" hidden="1" customHeight="1" x14ac:dyDescent="0.25">
      <c r="A96" s="1044" t="s">
        <v>198</v>
      </c>
      <c r="B96" s="1162"/>
      <c r="C96" s="1162"/>
      <c r="D96" s="1163"/>
      <c r="E96" s="263"/>
      <c r="F96" s="244">
        <v>333000</v>
      </c>
      <c r="G96" s="1193" t="s">
        <v>17</v>
      </c>
      <c r="H96" s="1193"/>
      <c r="I96" s="264" t="e">
        <f t="shared" si="12"/>
        <v>#VALUE!</v>
      </c>
      <c r="J96" s="264">
        <f t="shared" si="12"/>
        <v>0</v>
      </c>
      <c r="K96" s="961">
        <f t="shared" si="12"/>
        <v>0</v>
      </c>
      <c r="L96" s="962"/>
      <c r="M96" s="961">
        <f t="shared" si="13"/>
        <v>0</v>
      </c>
      <c r="N96" s="962"/>
      <c r="O96" s="961">
        <f t="shared" si="14"/>
        <v>0</v>
      </c>
      <c r="P96" s="962"/>
    </row>
    <row r="97" spans="1:16" ht="15.75" hidden="1" customHeight="1" x14ac:dyDescent="0.25">
      <c r="A97" s="1044" t="s">
        <v>199</v>
      </c>
      <c r="B97" s="1162"/>
      <c r="C97" s="1162"/>
      <c r="D97" s="1163"/>
      <c r="E97" s="263"/>
      <c r="F97" s="244">
        <v>333100</v>
      </c>
      <c r="G97" s="1193" t="s">
        <v>17</v>
      </c>
      <c r="H97" s="1193"/>
      <c r="I97" s="264" t="e">
        <f t="shared" si="12"/>
        <v>#VALUE!</v>
      </c>
      <c r="J97" s="264">
        <f t="shared" si="12"/>
        <v>0</v>
      </c>
      <c r="K97" s="961">
        <f t="shared" si="12"/>
        <v>0</v>
      </c>
      <c r="L97" s="962"/>
      <c r="M97" s="961">
        <f t="shared" si="13"/>
        <v>0</v>
      </c>
      <c r="N97" s="962"/>
      <c r="O97" s="961">
        <f t="shared" si="14"/>
        <v>0</v>
      </c>
      <c r="P97" s="962"/>
    </row>
    <row r="98" spans="1:16" ht="15.75" hidden="1" customHeight="1" x14ac:dyDescent="0.25">
      <c r="A98" s="1044" t="s">
        <v>200</v>
      </c>
      <c r="B98" s="1162"/>
      <c r="C98" s="1162"/>
      <c r="D98" s="1163"/>
      <c r="E98" s="263"/>
      <c r="F98" s="244">
        <v>333110</v>
      </c>
      <c r="G98" s="1193" t="s">
        <v>17</v>
      </c>
      <c r="H98" s="1193"/>
      <c r="I98" s="264" t="e">
        <f t="shared" si="12"/>
        <v>#VALUE!</v>
      </c>
      <c r="J98" s="264">
        <f t="shared" si="12"/>
        <v>0</v>
      </c>
      <c r="K98" s="961">
        <f t="shared" si="12"/>
        <v>0</v>
      </c>
      <c r="L98" s="962"/>
      <c r="M98" s="961">
        <f t="shared" si="13"/>
        <v>0</v>
      </c>
      <c r="N98" s="962"/>
      <c r="O98" s="961">
        <f t="shared" si="14"/>
        <v>0</v>
      </c>
      <c r="P98" s="962"/>
    </row>
    <row r="99" spans="1:16" ht="15.75" hidden="1" customHeight="1" x14ac:dyDescent="0.25">
      <c r="A99" s="1044" t="s">
        <v>201</v>
      </c>
      <c r="B99" s="1162"/>
      <c r="C99" s="1162"/>
      <c r="D99" s="1163"/>
      <c r="E99" s="263"/>
      <c r="F99" s="244">
        <v>334000</v>
      </c>
      <c r="G99" s="1193" t="s">
        <v>17</v>
      </c>
      <c r="H99" s="1193"/>
      <c r="I99" s="264" t="e">
        <f t="shared" si="12"/>
        <v>#VALUE!</v>
      </c>
      <c r="J99" s="264">
        <f t="shared" si="12"/>
        <v>0</v>
      </c>
      <c r="K99" s="961">
        <f t="shared" si="12"/>
        <v>0</v>
      </c>
      <c r="L99" s="962"/>
      <c r="M99" s="961">
        <f t="shared" si="13"/>
        <v>0</v>
      </c>
      <c r="N99" s="962"/>
      <c r="O99" s="961">
        <f t="shared" si="14"/>
        <v>0</v>
      </c>
      <c r="P99" s="962"/>
    </row>
    <row r="100" spans="1:16" ht="15.75" hidden="1" customHeight="1" x14ac:dyDescent="0.25">
      <c r="A100" s="1044" t="s">
        <v>202</v>
      </c>
      <c r="B100" s="1162"/>
      <c r="C100" s="1162"/>
      <c r="D100" s="1163"/>
      <c r="E100" s="263"/>
      <c r="F100" s="244">
        <v>334110</v>
      </c>
      <c r="G100" s="1193" t="s">
        <v>17</v>
      </c>
      <c r="H100" s="1193"/>
      <c r="I100" s="264" t="e">
        <f t="shared" si="12"/>
        <v>#VALUE!</v>
      </c>
      <c r="J100" s="264">
        <f t="shared" si="12"/>
        <v>0</v>
      </c>
      <c r="K100" s="961">
        <f t="shared" si="12"/>
        <v>0</v>
      </c>
      <c r="L100" s="962"/>
      <c r="M100" s="961">
        <f t="shared" si="13"/>
        <v>0</v>
      </c>
      <c r="N100" s="962"/>
      <c r="O100" s="961">
        <f t="shared" si="14"/>
        <v>0</v>
      </c>
      <c r="P100" s="962"/>
    </row>
    <row r="101" spans="1:16" ht="15.75" hidden="1" customHeight="1" x14ac:dyDescent="0.25">
      <c r="A101" s="1044" t="s">
        <v>203</v>
      </c>
      <c r="B101" s="1162"/>
      <c r="C101" s="1162"/>
      <c r="D101" s="1163"/>
      <c r="E101" s="263"/>
      <c r="F101" s="244">
        <v>335000</v>
      </c>
      <c r="G101" s="1193" t="s">
        <v>17</v>
      </c>
      <c r="H101" s="1193"/>
      <c r="I101" s="264" t="e">
        <f t="shared" si="12"/>
        <v>#VALUE!</v>
      </c>
      <c r="J101" s="264">
        <f t="shared" si="12"/>
        <v>0</v>
      </c>
      <c r="K101" s="961">
        <f t="shared" si="12"/>
        <v>0</v>
      </c>
      <c r="L101" s="962"/>
      <c r="M101" s="961">
        <f t="shared" si="13"/>
        <v>0</v>
      </c>
      <c r="N101" s="962"/>
      <c r="O101" s="961">
        <f t="shared" si="14"/>
        <v>0</v>
      </c>
      <c r="P101" s="962"/>
    </row>
    <row r="102" spans="1:16" ht="15.75" hidden="1" customHeight="1" x14ac:dyDescent="0.25">
      <c r="A102" s="1044" t="s">
        <v>204</v>
      </c>
      <c r="B102" s="1162"/>
      <c r="C102" s="1162"/>
      <c r="D102" s="1163"/>
      <c r="E102" s="263"/>
      <c r="F102" s="244">
        <v>335110</v>
      </c>
      <c r="G102" s="1193" t="s">
        <v>17</v>
      </c>
      <c r="H102" s="1193"/>
      <c r="I102" s="264" t="e">
        <f t="shared" si="12"/>
        <v>#VALUE!</v>
      </c>
      <c r="J102" s="264">
        <f t="shared" si="12"/>
        <v>0</v>
      </c>
      <c r="K102" s="961">
        <f t="shared" si="12"/>
        <v>0</v>
      </c>
      <c r="L102" s="962"/>
      <c r="M102" s="961">
        <f t="shared" si="13"/>
        <v>0</v>
      </c>
      <c r="N102" s="962"/>
      <c r="O102" s="961">
        <f t="shared" si="14"/>
        <v>0</v>
      </c>
      <c r="P102" s="962"/>
    </row>
    <row r="103" spans="1:16" ht="15.75" hidden="1" customHeight="1" x14ac:dyDescent="0.25">
      <c r="A103" s="1044" t="s">
        <v>205</v>
      </c>
      <c r="B103" s="1162"/>
      <c r="C103" s="1162"/>
      <c r="D103" s="1163"/>
      <c r="E103" s="263"/>
      <c r="F103" s="244">
        <v>336000</v>
      </c>
      <c r="G103" s="1193" t="s">
        <v>17</v>
      </c>
      <c r="H103" s="1193"/>
      <c r="I103" s="264" t="e">
        <f t="shared" si="12"/>
        <v>#VALUE!</v>
      </c>
      <c r="J103" s="264">
        <f t="shared" si="12"/>
        <v>0</v>
      </c>
      <c r="K103" s="961">
        <f t="shared" si="12"/>
        <v>0</v>
      </c>
      <c r="L103" s="962"/>
      <c r="M103" s="961">
        <f t="shared" si="13"/>
        <v>0</v>
      </c>
      <c r="N103" s="962"/>
      <c r="O103" s="961">
        <f t="shared" si="14"/>
        <v>0</v>
      </c>
      <c r="P103" s="962"/>
    </row>
    <row r="104" spans="1:16" ht="15.75" hidden="1" customHeight="1" x14ac:dyDescent="0.25">
      <c r="A104" s="1044" t="s">
        <v>206</v>
      </c>
      <c r="B104" s="1162"/>
      <c r="C104" s="1162"/>
      <c r="D104" s="1163"/>
      <c r="E104" s="263"/>
      <c r="F104" s="244">
        <v>336100</v>
      </c>
      <c r="G104" s="1193" t="s">
        <v>17</v>
      </c>
      <c r="H104" s="1193"/>
      <c r="I104" s="264" t="e">
        <f t="shared" si="12"/>
        <v>#VALUE!</v>
      </c>
      <c r="J104" s="264">
        <f t="shared" si="12"/>
        <v>0</v>
      </c>
      <c r="K104" s="961">
        <f t="shared" si="12"/>
        <v>0</v>
      </c>
      <c r="L104" s="962"/>
      <c r="M104" s="961">
        <f t="shared" si="13"/>
        <v>0</v>
      </c>
      <c r="N104" s="962"/>
      <c r="O104" s="961">
        <f t="shared" si="14"/>
        <v>0</v>
      </c>
      <c r="P104" s="962"/>
    </row>
    <row r="105" spans="1:16" ht="15.75" hidden="1" customHeight="1" x14ac:dyDescent="0.25">
      <c r="A105" s="1044" t="s">
        <v>207</v>
      </c>
      <c r="B105" s="1162"/>
      <c r="C105" s="1162"/>
      <c r="D105" s="1163"/>
      <c r="E105" s="263"/>
      <c r="F105" s="244">
        <v>336110</v>
      </c>
      <c r="G105" s="1193" t="s">
        <v>17</v>
      </c>
      <c r="H105" s="1193"/>
      <c r="I105" s="264" t="e">
        <f t="shared" si="12"/>
        <v>#VALUE!</v>
      </c>
      <c r="J105" s="264">
        <f t="shared" si="12"/>
        <v>0</v>
      </c>
      <c r="K105" s="961">
        <f t="shared" si="12"/>
        <v>0</v>
      </c>
      <c r="L105" s="962"/>
      <c r="M105" s="961">
        <f t="shared" si="13"/>
        <v>0</v>
      </c>
      <c r="N105" s="962"/>
      <c r="O105" s="961">
        <f t="shared" si="14"/>
        <v>0</v>
      </c>
      <c r="P105" s="962"/>
    </row>
    <row r="106" spans="1:16" ht="15.75" hidden="1" customHeight="1" x14ac:dyDescent="0.25">
      <c r="A106" s="1044" t="s">
        <v>208</v>
      </c>
      <c r="B106" s="1162"/>
      <c r="C106" s="1162"/>
      <c r="D106" s="1163"/>
      <c r="E106" s="267"/>
      <c r="F106" s="267">
        <v>337000</v>
      </c>
      <c r="G106" s="1193" t="s">
        <v>17</v>
      </c>
      <c r="H106" s="1193"/>
      <c r="I106" s="264" t="e">
        <f t="shared" ref="I106:K109" si="15">I236+I365</f>
        <v>#VALUE!</v>
      </c>
      <c r="J106" s="264">
        <f t="shared" si="15"/>
        <v>0</v>
      </c>
      <c r="K106" s="961">
        <f t="shared" si="15"/>
        <v>0</v>
      </c>
      <c r="L106" s="962"/>
      <c r="M106" s="961">
        <f t="shared" si="13"/>
        <v>0</v>
      </c>
      <c r="N106" s="962"/>
      <c r="O106" s="961">
        <f t="shared" si="14"/>
        <v>0</v>
      </c>
      <c r="P106" s="962"/>
    </row>
    <row r="107" spans="1:16" s="273" customFormat="1" ht="15.75" hidden="1" customHeight="1" x14ac:dyDescent="0.25">
      <c r="A107" s="1044" t="s">
        <v>209</v>
      </c>
      <c r="B107" s="1162"/>
      <c r="C107" s="1162"/>
      <c r="D107" s="1163"/>
      <c r="E107" s="263"/>
      <c r="F107" s="244">
        <v>337110</v>
      </c>
      <c r="G107" s="1193" t="s">
        <v>17</v>
      </c>
      <c r="H107" s="1193"/>
      <c r="I107" s="264" t="e">
        <f t="shared" si="15"/>
        <v>#VALUE!</v>
      </c>
      <c r="J107" s="264">
        <f t="shared" si="15"/>
        <v>0</v>
      </c>
      <c r="K107" s="961">
        <f t="shared" si="15"/>
        <v>0</v>
      </c>
      <c r="L107" s="962"/>
      <c r="M107" s="961">
        <f t="shared" si="13"/>
        <v>0</v>
      </c>
      <c r="N107" s="962"/>
      <c r="O107" s="961">
        <f t="shared" si="14"/>
        <v>0</v>
      </c>
      <c r="P107" s="962"/>
    </row>
    <row r="108" spans="1:16" s="273" customFormat="1" ht="15.75" hidden="1" customHeight="1" x14ac:dyDescent="0.25">
      <c r="A108" s="1044" t="s">
        <v>210</v>
      </c>
      <c r="B108" s="1162"/>
      <c r="C108" s="1162"/>
      <c r="D108" s="1163"/>
      <c r="E108" s="267"/>
      <c r="F108" s="267">
        <v>338000</v>
      </c>
      <c r="G108" s="1193" t="s">
        <v>17</v>
      </c>
      <c r="H108" s="1193"/>
      <c r="I108" s="264" t="e">
        <f t="shared" si="15"/>
        <v>#VALUE!</v>
      </c>
      <c r="J108" s="264">
        <f t="shared" si="15"/>
        <v>0</v>
      </c>
      <c r="K108" s="961">
        <f t="shared" si="15"/>
        <v>0</v>
      </c>
      <c r="L108" s="962"/>
      <c r="M108" s="961">
        <f t="shared" si="13"/>
        <v>0</v>
      </c>
      <c r="N108" s="962"/>
      <c r="O108" s="961">
        <f t="shared" si="14"/>
        <v>0</v>
      </c>
      <c r="P108" s="962"/>
    </row>
    <row r="109" spans="1:16" s="273" customFormat="1" ht="15.75" hidden="1" customHeight="1" x14ac:dyDescent="0.25">
      <c r="A109" s="1044" t="s">
        <v>211</v>
      </c>
      <c r="B109" s="1162"/>
      <c r="C109" s="1162"/>
      <c r="D109" s="1163"/>
      <c r="E109" s="263"/>
      <c r="F109" s="244">
        <v>338110</v>
      </c>
      <c r="G109" s="1193" t="s">
        <v>17</v>
      </c>
      <c r="H109" s="1193"/>
      <c r="I109" s="264" t="e">
        <f t="shared" si="15"/>
        <v>#VALUE!</v>
      </c>
      <c r="J109" s="264">
        <f t="shared" si="15"/>
        <v>0</v>
      </c>
      <c r="K109" s="961">
        <f t="shared" si="15"/>
        <v>0</v>
      </c>
      <c r="L109" s="962"/>
      <c r="M109" s="961">
        <f t="shared" si="13"/>
        <v>0</v>
      </c>
      <c r="N109" s="962"/>
      <c r="O109" s="961">
        <f t="shared" si="14"/>
        <v>0</v>
      </c>
      <c r="P109" s="962"/>
    </row>
    <row r="110" spans="1:16" s="273" customFormat="1" ht="51.75" customHeight="1" x14ac:dyDescent="0.25">
      <c r="A110" s="1194" t="s">
        <v>392</v>
      </c>
      <c r="B110" s="1195"/>
      <c r="C110" s="1195"/>
      <c r="D110" s="1196"/>
      <c r="E110" s="309" t="s">
        <v>303</v>
      </c>
      <c r="F110" s="310"/>
      <c r="G110" s="1197">
        <f>G111</f>
        <v>0</v>
      </c>
      <c r="H110" s="1197"/>
      <c r="I110" s="311">
        <f>I111</f>
        <v>0</v>
      </c>
      <c r="J110" s="311">
        <f>J111</f>
        <v>10000</v>
      </c>
      <c r="K110" s="1198">
        <f>K111</f>
        <v>10000</v>
      </c>
      <c r="L110" s="1199"/>
      <c r="M110" s="1198">
        <f>M111</f>
        <v>10000</v>
      </c>
      <c r="N110" s="1199"/>
      <c r="O110" s="1198">
        <f>O111</f>
        <v>10000</v>
      </c>
      <c r="P110" s="1199"/>
    </row>
    <row r="111" spans="1:16" s="273" customFormat="1" ht="16.5" customHeight="1" x14ac:dyDescent="0.25">
      <c r="A111" s="1139" t="s">
        <v>88</v>
      </c>
      <c r="B111" s="1140"/>
      <c r="C111" s="1140"/>
      <c r="D111" s="1141"/>
      <c r="E111" s="274"/>
      <c r="F111" s="625">
        <v>20</v>
      </c>
      <c r="G111" s="1192">
        <f>G134+G379</f>
        <v>0</v>
      </c>
      <c r="H111" s="1192"/>
      <c r="I111" s="237">
        <f>I134+I379</f>
        <v>0</v>
      </c>
      <c r="J111" s="237">
        <f>J134+J379</f>
        <v>10000</v>
      </c>
      <c r="K111" s="1142">
        <f>K134+K379</f>
        <v>10000</v>
      </c>
      <c r="L111" s="1143"/>
      <c r="M111" s="1142">
        <f>M134+M379</f>
        <v>10000</v>
      </c>
      <c r="N111" s="1143"/>
      <c r="O111" s="1142">
        <f>O134+O379</f>
        <v>10000</v>
      </c>
      <c r="P111" s="1143"/>
    </row>
    <row r="112" spans="1:16" s="273" customFormat="1" ht="15.75" hidden="1" customHeight="1" x14ac:dyDescent="0.25">
      <c r="A112" s="1139" t="s">
        <v>89</v>
      </c>
      <c r="B112" s="1140"/>
      <c r="C112" s="1140"/>
      <c r="D112" s="1141"/>
      <c r="E112" s="274"/>
      <c r="F112" s="275">
        <v>210000</v>
      </c>
      <c r="G112" s="1192" t="s">
        <v>17</v>
      </c>
      <c r="H112" s="1192"/>
      <c r="I112" s="237">
        <f>I113+I130</f>
        <v>0</v>
      </c>
      <c r="J112" s="237">
        <f>J113+J130</f>
        <v>0</v>
      </c>
      <c r="K112" s="1142">
        <f>K113+K130</f>
        <v>0</v>
      </c>
      <c r="L112" s="1143"/>
      <c r="M112" s="1142">
        <f>M113+M130</f>
        <v>0</v>
      </c>
      <c r="N112" s="1143"/>
      <c r="O112" s="1142">
        <f>O113+O130</f>
        <v>0</v>
      </c>
      <c r="P112" s="1143"/>
    </row>
    <row r="113" spans="1:16" s="273" customFormat="1" ht="15.75" hidden="1" customHeight="1" x14ac:dyDescent="0.25">
      <c r="A113" s="1095" t="s">
        <v>90</v>
      </c>
      <c r="B113" s="1096"/>
      <c r="C113" s="1096"/>
      <c r="D113" s="1097"/>
      <c r="E113" s="276"/>
      <c r="F113" s="277">
        <v>211000</v>
      </c>
      <c r="G113" s="1184" t="s">
        <v>17</v>
      </c>
      <c r="H113" s="1184"/>
      <c r="I113" s="278"/>
      <c r="J113" s="278"/>
      <c r="K113" s="1187"/>
      <c r="L113" s="1188"/>
      <c r="M113" s="1187"/>
      <c r="N113" s="1188"/>
      <c r="O113" s="1187"/>
      <c r="P113" s="1188"/>
    </row>
    <row r="114" spans="1:16" s="273" customFormat="1" ht="15.75" hidden="1" customHeight="1" x14ac:dyDescent="0.25">
      <c r="A114" s="1095" t="s">
        <v>91</v>
      </c>
      <c r="B114" s="1096"/>
      <c r="C114" s="1096"/>
      <c r="D114" s="1097"/>
      <c r="E114" s="276"/>
      <c r="F114" s="277">
        <v>211100</v>
      </c>
      <c r="G114" s="1184" t="s">
        <v>17</v>
      </c>
      <c r="H114" s="1184"/>
      <c r="I114" s="278"/>
      <c r="J114" s="278"/>
      <c r="K114" s="1187"/>
      <c r="L114" s="1188"/>
      <c r="M114" s="1187"/>
      <c r="N114" s="1188"/>
      <c r="O114" s="1187"/>
      <c r="P114" s="1188"/>
    </row>
    <row r="115" spans="1:16" s="273" customFormat="1" ht="15.75" hidden="1" customHeight="1" x14ac:dyDescent="0.25">
      <c r="A115" s="1095" t="s">
        <v>92</v>
      </c>
      <c r="B115" s="1096"/>
      <c r="C115" s="1096"/>
      <c r="D115" s="1097"/>
      <c r="E115" s="276"/>
      <c r="F115" s="277">
        <v>211110</v>
      </c>
      <c r="G115" s="1184" t="s">
        <v>17</v>
      </c>
      <c r="H115" s="1184"/>
      <c r="I115" s="278"/>
      <c r="J115" s="278"/>
      <c r="K115" s="1187"/>
      <c r="L115" s="1188"/>
      <c r="M115" s="1187"/>
      <c r="N115" s="1188"/>
      <c r="O115" s="1187"/>
      <c r="P115" s="1188"/>
    </row>
    <row r="116" spans="1:16" s="273" customFormat="1" ht="15.75" hidden="1" customHeight="1" x14ac:dyDescent="0.25">
      <c r="A116" s="1095" t="s">
        <v>93</v>
      </c>
      <c r="B116" s="1096"/>
      <c r="C116" s="1096"/>
      <c r="D116" s="1097"/>
      <c r="E116" s="276"/>
      <c r="F116" s="277">
        <v>211120</v>
      </c>
      <c r="G116" s="1184" t="s">
        <v>17</v>
      </c>
      <c r="H116" s="1184"/>
      <c r="I116" s="278"/>
      <c r="J116" s="278"/>
      <c r="K116" s="1187"/>
      <c r="L116" s="1188"/>
      <c r="M116" s="1187"/>
      <c r="N116" s="1188"/>
      <c r="O116" s="1187"/>
      <c r="P116" s="1188"/>
    </row>
    <row r="117" spans="1:16" s="273" customFormat="1" ht="15.75" hidden="1" customHeight="1" x14ac:dyDescent="0.25">
      <c r="A117" s="279"/>
      <c r="B117" s="280"/>
      <c r="C117" s="280"/>
      <c r="D117" s="281"/>
      <c r="E117" s="276"/>
      <c r="F117" s="277"/>
      <c r="G117" s="236"/>
      <c r="H117" s="236"/>
      <c r="I117" s="278"/>
      <c r="J117" s="278"/>
      <c r="K117" s="1187"/>
      <c r="L117" s="1188"/>
      <c r="M117" s="1187"/>
      <c r="N117" s="1188"/>
      <c r="O117" s="1187"/>
      <c r="P117" s="1188"/>
    </row>
    <row r="118" spans="1:16" s="273" customFormat="1" ht="15.75" hidden="1" customHeight="1" x14ac:dyDescent="0.25">
      <c r="A118" s="1095" t="s">
        <v>94</v>
      </c>
      <c r="B118" s="1096"/>
      <c r="C118" s="1096"/>
      <c r="D118" s="1097"/>
      <c r="E118" s="276"/>
      <c r="F118" s="277">
        <v>211130</v>
      </c>
      <c r="G118" s="1184" t="s">
        <v>17</v>
      </c>
      <c r="H118" s="1184"/>
      <c r="I118" s="278"/>
      <c r="J118" s="278"/>
      <c r="K118" s="1187"/>
      <c r="L118" s="1188"/>
      <c r="M118" s="1187"/>
      <c r="N118" s="1188"/>
      <c r="O118" s="1187"/>
      <c r="P118" s="1188"/>
    </row>
    <row r="119" spans="1:16" s="273" customFormat="1" ht="15.75" hidden="1" customHeight="1" x14ac:dyDescent="0.25">
      <c r="A119" s="1095" t="s">
        <v>95</v>
      </c>
      <c r="B119" s="1096"/>
      <c r="C119" s="1096"/>
      <c r="D119" s="1097"/>
      <c r="E119" s="276"/>
      <c r="F119" s="277">
        <v>211140</v>
      </c>
      <c r="G119" s="1184" t="s">
        <v>17</v>
      </c>
      <c r="H119" s="1184"/>
      <c r="I119" s="278"/>
      <c r="J119" s="278"/>
      <c r="K119" s="1187"/>
      <c r="L119" s="1188"/>
      <c r="M119" s="1187"/>
      <c r="N119" s="1188"/>
      <c r="O119" s="1187"/>
      <c r="P119" s="1188"/>
    </row>
    <row r="120" spans="1:16" s="273" customFormat="1" ht="15.75" hidden="1" customHeight="1" x14ac:dyDescent="0.25">
      <c r="A120" s="1095" t="s">
        <v>214</v>
      </c>
      <c r="B120" s="1096"/>
      <c r="C120" s="1096"/>
      <c r="D120" s="1097"/>
      <c r="E120" s="276"/>
      <c r="F120" s="197">
        <v>211150</v>
      </c>
      <c r="G120" s="1184" t="s">
        <v>17</v>
      </c>
      <c r="H120" s="1184"/>
      <c r="I120" s="278"/>
      <c r="J120" s="278"/>
      <c r="K120" s="1187"/>
      <c r="L120" s="1188"/>
      <c r="M120" s="1187"/>
      <c r="N120" s="1188"/>
      <c r="O120" s="1187"/>
      <c r="P120" s="1188"/>
    </row>
    <row r="121" spans="1:16" s="273" customFormat="1" ht="15.75" hidden="1" customHeight="1" x14ac:dyDescent="0.25">
      <c r="A121" s="1095" t="s">
        <v>97</v>
      </c>
      <c r="B121" s="1096"/>
      <c r="C121" s="1096"/>
      <c r="D121" s="1097"/>
      <c r="E121" s="276"/>
      <c r="F121" s="197">
        <v>211190</v>
      </c>
      <c r="G121" s="1184" t="s">
        <v>17</v>
      </c>
      <c r="H121" s="1184"/>
      <c r="I121" s="278"/>
      <c r="J121" s="278"/>
      <c r="K121" s="1187"/>
      <c r="L121" s="1188"/>
      <c r="M121" s="1187"/>
      <c r="N121" s="1188"/>
      <c r="O121" s="1187"/>
      <c r="P121" s="1188"/>
    </row>
    <row r="122" spans="1:16" s="273" customFormat="1" ht="15.75" hidden="1" customHeight="1" x14ac:dyDescent="0.25">
      <c r="A122" s="1095" t="s">
        <v>98</v>
      </c>
      <c r="B122" s="1096"/>
      <c r="C122" s="1096"/>
      <c r="D122" s="1097"/>
      <c r="E122" s="276"/>
      <c r="F122" s="197">
        <v>211200</v>
      </c>
      <c r="G122" s="1184" t="s">
        <v>17</v>
      </c>
      <c r="H122" s="1184"/>
      <c r="I122" s="278"/>
      <c r="J122" s="278"/>
      <c r="K122" s="1187"/>
      <c r="L122" s="1188"/>
      <c r="M122" s="1187"/>
      <c r="N122" s="1188"/>
      <c r="O122" s="1187"/>
      <c r="P122" s="1188"/>
    </row>
    <row r="123" spans="1:16" s="273" customFormat="1" ht="15.75" hidden="1" customHeight="1" x14ac:dyDescent="0.25">
      <c r="A123" s="1095" t="s">
        <v>99</v>
      </c>
      <c r="B123" s="1096"/>
      <c r="C123" s="1096"/>
      <c r="D123" s="1097"/>
      <c r="E123" s="276"/>
      <c r="F123" s="197">
        <v>211300</v>
      </c>
      <c r="G123" s="1184" t="s">
        <v>17</v>
      </c>
      <c r="H123" s="1184"/>
      <c r="I123" s="278"/>
      <c r="J123" s="278"/>
      <c r="K123" s="1187"/>
      <c r="L123" s="1188"/>
      <c r="M123" s="1187"/>
      <c r="N123" s="1188"/>
      <c r="O123" s="1187"/>
      <c r="P123" s="1188"/>
    </row>
    <row r="124" spans="1:16" s="273" customFormat="1" ht="15.75" hidden="1" customHeight="1" x14ac:dyDescent="0.25">
      <c r="A124" s="1095" t="s">
        <v>215</v>
      </c>
      <c r="B124" s="1096"/>
      <c r="C124" s="1096"/>
      <c r="D124" s="1097"/>
      <c r="E124" s="276"/>
      <c r="F124" s="197">
        <v>211310</v>
      </c>
      <c r="G124" s="1184" t="s">
        <v>17</v>
      </c>
      <c r="H124" s="1184"/>
      <c r="I124" s="278"/>
      <c r="J124" s="278"/>
      <c r="K124" s="1187"/>
      <c r="L124" s="1188"/>
      <c r="M124" s="1187"/>
      <c r="N124" s="1188"/>
      <c r="O124" s="1187"/>
      <c r="P124" s="1188"/>
    </row>
    <row r="125" spans="1:16" s="273" customFormat="1" ht="15.75" hidden="1" customHeight="1" x14ac:dyDescent="0.25">
      <c r="A125" s="1095" t="s">
        <v>216</v>
      </c>
      <c r="B125" s="1096"/>
      <c r="C125" s="1096"/>
      <c r="D125" s="1097"/>
      <c r="E125" s="276"/>
      <c r="F125" s="197">
        <v>211320</v>
      </c>
      <c r="G125" s="1184" t="s">
        <v>17</v>
      </c>
      <c r="H125" s="1184"/>
      <c r="I125" s="278"/>
      <c r="J125" s="278"/>
      <c r="K125" s="1187"/>
      <c r="L125" s="1188"/>
      <c r="M125" s="1187"/>
      <c r="N125" s="1188"/>
      <c r="O125" s="1187"/>
      <c r="P125" s="1188"/>
    </row>
    <row r="126" spans="1:16" s="273" customFormat="1" ht="15.75" hidden="1" customHeight="1" x14ac:dyDescent="0.25">
      <c r="A126" s="1095" t="s">
        <v>100</v>
      </c>
      <c r="B126" s="1096"/>
      <c r="C126" s="1096"/>
      <c r="D126" s="1097"/>
      <c r="E126" s="276"/>
      <c r="F126" s="197">
        <v>211330</v>
      </c>
      <c r="G126" s="1184" t="s">
        <v>17</v>
      </c>
      <c r="H126" s="1184"/>
      <c r="I126" s="278"/>
      <c r="J126" s="278"/>
      <c r="K126" s="1187"/>
      <c r="L126" s="1188"/>
      <c r="M126" s="1187"/>
      <c r="N126" s="1188"/>
      <c r="O126" s="1187"/>
      <c r="P126" s="1188"/>
    </row>
    <row r="127" spans="1:16" s="273" customFormat="1" ht="15.75" hidden="1" customHeight="1" x14ac:dyDescent="0.25">
      <c r="A127" s="1095" t="s">
        <v>101</v>
      </c>
      <c r="B127" s="1096"/>
      <c r="C127" s="1096"/>
      <c r="D127" s="1097"/>
      <c r="E127" s="276"/>
      <c r="F127" s="197">
        <v>211340</v>
      </c>
      <c r="G127" s="1184" t="s">
        <v>17</v>
      </c>
      <c r="H127" s="1184"/>
      <c r="I127" s="278"/>
      <c r="J127" s="278"/>
      <c r="K127" s="1187"/>
      <c r="L127" s="1188"/>
      <c r="M127" s="1187"/>
      <c r="N127" s="1188"/>
      <c r="O127" s="1187"/>
      <c r="P127" s="1188"/>
    </row>
    <row r="128" spans="1:16" s="273" customFormat="1" ht="15.75" hidden="1" customHeight="1" x14ac:dyDescent="0.25">
      <c r="A128" s="1095" t="s">
        <v>217</v>
      </c>
      <c r="B128" s="1096"/>
      <c r="C128" s="1096"/>
      <c r="D128" s="1097"/>
      <c r="E128" s="276"/>
      <c r="F128" s="197">
        <v>211350</v>
      </c>
      <c r="G128" s="1184" t="s">
        <v>17</v>
      </c>
      <c r="H128" s="1184"/>
      <c r="I128" s="278"/>
      <c r="J128" s="278"/>
      <c r="K128" s="1187"/>
      <c r="L128" s="1188"/>
      <c r="M128" s="1187"/>
      <c r="N128" s="1188"/>
      <c r="O128" s="1187"/>
      <c r="P128" s="1188"/>
    </row>
    <row r="129" spans="1:16" s="273" customFormat="1" ht="15.75" hidden="1" customHeight="1" x14ac:dyDescent="0.25">
      <c r="A129" s="1095" t="s">
        <v>102</v>
      </c>
      <c r="B129" s="1096"/>
      <c r="C129" s="1096"/>
      <c r="D129" s="1097"/>
      <c r="E129" s="276"/>
      <c r="F129" s="197">
        <v>211390</v>
      </c>
      <c r="G129" s="1184" t="s">
        <v>17</v>
      </c>
      <c r="H129" s="1184"/>
      <c r="I129" s="278"/>
      <c r="J129" s="278"/>
      <c r="K129" s="1187"/>
      <c r="L129" s="1188"/>
      <c r="M129" s="1187"/>
      <c r="N129" s="1188"/>
      <c r="O129" s="1187"/>
      <c r="P129" s="1188"/>
    </row>
    <row r="130" spans="1:16" s="273" customFormat="1" ht="15.75" hidden="1" customHeight="1" x14ac:dyDescent="0.25">
      <c r="A130" s="1139" t="s">
        <v>103</v>
      </c>
      <c r="B130" s="1140"/>
      <c r="C130" s="1140"/>
      <c r="D130" s="1141"/>
      <c r="E130" s="274"/>
      <c r="F130" s="275">
        <v>212000</v>
      </c>
      <c r="G130" s="1192" t="s">
        <v>17</v>
      </c>
      <c r="H130" s="1192"/>
      <c r="I130" s="237">
        <f>I131+I133</f>
        <v>0</v>
      </c>
      <c r="J130" s="237">
        <f>J131+J133</f>
        <v>0</v>
      </c>
      <c r="K130" s="1142">
        <f>K131+K133</f>
        <v>0</v>
      </c>
      <c r="L130" s="1143"/>
      <c r="M130" s="1142">
        <f>M131+M133</f>
        <v>0</v>
      </c>
      <c r="N130" s="1143"/>
      <c r="O130" s="1142">
        <f>O131+O133</f>
        <v>0</v>
      </c>
      <c r="P130" s="1143"/>
    </row>
    <row r="131" spans="1:16" s="273" customFormat="1" ht="15.75" hidden="1" customHeight="1" x14ac:dyDescent="0.25">
      <c r="A131" s="1095" t="s">
        <v>104</v>
      </c>
      <c r="B131" s="1096"/>
      <c r="C131" s="1096"/>
      <c r="D131" s="1097"/>
      <c r="E131" s="276"/>
      <c r="F131" s="197">
        <v>212100</v>
      </c>
      <c r="G131" s="1184" t="s">
        <v>17</v>
      </c>
      <c r="H131" s="1184"/>
      <c r="I131" s="278"/>
      <c r="J131" s="278"/>
      <c r="K131" s="1187"/>
      <c r="L131" s="1188"/>
      <c r="M131" s="1187"/>
      <c r="N131" s="1188"/>
      <c r="O131" s="1187"/>
      <c r="P131" s="1188"/>
    </row>
    <row r="132" spans="1:16" s="273" customFormat="1" ht="15.75" hidden="1" customHeight="1" x14ac:dyDescent="0.25">
      <c r="A132" s="1095" t="s">
        <v>105</v>
      </c>
      <c r="B132" s="1096"/>
      <c r="C132" s="1096"/>
      <c r="D132" s="1097"/>
      <c r="E132" s="276"/>
      <c r="F132" s="197">
        <v>212200</v>
      </c>
      <c r="G132" s="1184" t="s">
        <v>17</v>
      </c>
      <c r="H132" s="1184"/>
      <c r="I132" s="278"/>
      <c r="J132" s="278"/>
      <c r="K132" s="1187"/>
      <c r="L132" s="1188"/>
      <c r="M132" s="1187"/>
      <c r="N132" s="1188"/>
      <c r="O132" s="1187"/>
      <c r="P132" s="1188"/>
    </row>
    <row r="133" spans="1:16" s="273" customFormat="1" ht="15.75" hidden="1" customHeight="1" x14ac:dyDescent="0.25">
      <c r="A133" s="1095" t="s">
        <v>106</v>
      </c>
      <c r="B133" s="1096"/>
      <c r="C133" s="1096"/>
      <c r="D133" s="1097"/>
      <c r="E133" s="276"/>
      <c r="F133" s="197">
        <v>212210</v>
      </c>
      <c r="G133" s="1184" t="s">
        <v>17</v>
      </c>
      <c r="H133" s="1184"/>
      <c r="I133" s="278"/>
      <c r="J133" s="278"/>
      <c r="K133" s="1187"/>
      <c r="L133" s="1188"/>
      <c r="M133" s="1187"/>
      <c r="N133" s="1188"/>
      <c r="O133" s="1187"/>
      <c r="P133" s="1188"/>
    </row>
    <row r="134" spans="1:16" s="273" customFormat="1" x14ac:dyDescent="0.25">
      <c r="A134" s="1139" t="s">
        <v>107</v>
      </c>
      <c r="B134" s="1140"/>
      <c r="C134" s="1140"/>
      <c r="D134" s="1141"/>
      <c r="E134" s="274"/>
      <c r="F134" s="275">
        <v>22</v>
      </c>
      <c r="G134" s="1192">
        <f>G152</f>
        <v>0</v>
      </c>
      <c r="H134" s="1192"/>
      <c r="I134" s="237">
        <f>I152</f>
        <v>0</v>
      </c>
      <c r="J134" s="237">
        <f>J152</f>
        <v>10000</v>
      </c>
      <c r="K134" s="1142">
        <f>K152</f>
        <v>10000</v>
      </c>
      <c r="L134" s="1143"/>
      <c r="M134" s="1142">
        <f>M152</f>
        <v>10000</v>
      </c>
      <c r="N134" s="1143"/>
      <c r="O134" s="1142">
        <f>O152</f>
        <v>10000</v>
      </c>
      <c r="P134" s="1143"/>
    </row>
    <row r="135" spans="1:16" s="273" customFormat="1" ht="15.75" hidden="1" customHeight="1" x14ac:dyDescent="0.25">
      <c r="A135" s="1095" t="s">
        <v>108</v>
      </c>
      <c r="B135" s="1096"/>
      <c r="C135" s="1096"/>
      <c r="D135" s="1097"/>
      <c r="E135" s="276"/>
      <c r="F135" s="197">
        <v>222000</v>
      </c>
      <c r="G135" s="1184" t="s">
        <v>17</v>
      </c>
      <c r="H135" s="1184"/>
      <c r="I135" s="278"/>
      <c r="J135" s="278"/>
      <c r="K135" s="1187"/>
      <c r="L135" s="1188"/>
      <c r="M135" s="1187"/>
      <c r="N135" s="1188"/>
      <c r="O135" s="1187"/>
      <c r="P135" s="1188"/>
    </row>
    <row r="136" spans="1:16" s="273" customFormat="1" ht="15.75" hidden="1" customHeight="1" x14ac:dyDescent="0.25">
      <c r="A136" s="1095" t="s">
        <v>109</v>
      </c>
      <c r="B136" s="1096"/>
      <c r="C136" s="1096"/>
      <c r="D136" s="1097"/>
      <c r="E136" s="276"/>
      <c r="F136" s="197">
        <v>222100</v>
      </c>
      <c r="G136" s="1184" t="s">
        <v>17</v>
      </c>
      <c r="H136" s="1184"/>
      <c r="I136" s="278"/>
      <c r="J136" s="278"/>
      <c r="K136" s="1187"/>
      <c r="L136" s="1188"/>
      <c r="M136" s="1187"/>
      <c r="N136" s="1188"/>
      <c r="O136" s="1187"/>
      <c r="P136" s="1188"/>
    </row>
    <row r="137" spans="1:16" s="273" customFormat="1" ht="15.75" hidden="1" customHeight="1" x14ac:dyDescent="0.25">
      <c r="A137" s="1095" t="s">
        <v>110</v>
      </c>
      <c r="B137" s="1096"/>
      <c r="C137" s="1096"/>
      <c r="D137" s="1097"/>
      <c r="E137" s="276"/>
      <c r="F137" s="197">
        <v>222110</v>
      </c>
      <c r="G137" s="1184" t="s">
        <v>17</v>
      </c>
      <c r="H137" s="1184"/>
      <c r="I137" s="278"/>
      <c r="J137" s="278"/>
      <c r="K137" s="1187"/>
      <c r="L137" s="1188"/>
      <c r="M137" s="1187"/>
      <c r="N137" s="1188"/>
      <c r="O137" s="1187"/>
      <c r="P137" s="1188"/>
    </row>
    <row r="138" spans="1:16" s="273" customFormat="1" ht="15.75" hidden="1" customHeight="1" x14ac:dyDescent="0.25">
      <c r="A138" s="1095" t="s">
        <v>111</v>
      </c>
      <c r="B138" s="1096"/>
      <c r="C138" s="1096"/>
      <c r="D138" s="1097"/>
      <c r="E138" s="276"/>
      <c r="F138" s="197">
        <v>222120</v>
      </c>
      <c r="G138" s="1184" t="s">
        <v>17</v>
      </c>
      <c r="H138" s="1184"/>
      <c r="I138" s="278"/>
      <c r="J138" s="278"/>
      <c r="K138" s="1187"/>
      <c r="L138" s="1188"/>
      <c r="M138" s="1187"/>
      <c r="N138" s="1188"/>
      <c r="O138" s="1187"/>
      <c r="P138" s="1188"/>
    </row>
    <row r="139" spans="1:16" s="273" customFormat="1" ht="15.75" hidden="1" customHeight="1" x14ac:dyDescent="0.25">
      <c r="A139" s="1095" t="s">
        <v>112</v>
      </c>
      <c r="B139" s="1096"/>
      <c r="C139" s="1096"/>
      <c r="D139" s="1097"/>
      <c r="E139" s="276"/>
      <c r="F139" s="197">
        <v>222130</v>
      </c>
      <c r="G139" s="1184" t="s">
        <v>17</v>
      </c>
      <c r="H139" s="1184"/>
      <c r="I139" s="278"/>
      <c r="J139" s="278"/>
      <c r="K139" s="1187"/>
      <c r="L139" s="1188"/>
      <c r="M139" s="1187"/>
      <c r="N139" s="1188"/>
      <c r="O139" s="1187"/>
      <c r="P139" s="1188"/>
    </row>
    <row r="140" spans="1:16" s="273" customFormat="1" ht="15.75" hidden="1" customHeight="1" x14ac:dyDescent="0.25">
      <c r="A140" s="1095" t="s">
        <v>113</v>
      </c>
      <c r="B140" s="1096"/>
      <c r="C140" s="1096"/>
      <c r="D140" s="1097"/>
      <c r="E140" s="276"/>
      <c r="F140" s="197">
        <v>222140</v>
      </c>
      <c r="G140" s="1184" t="s">
        <v>17</v>
      </c>
      <c r="H140" s="1184"/>
      <c r="I140" s="278"/>
      <c r="J140" s="278"/>
      <c r="K140" s="1187"/>
      <c r="L140" s="1188"/>
      <c r="M140" s="1187"/>
      <c r="N140" s="1188"/>
      <c r="O140" s="1187"/>
      <c r="P140" s="1188"/>
    </row>
    <row r="141" spans="1:16" s="273" customFormat="1" ht="15.75" hidden="1" customHeight="1" x14ac:dyDescent="0.25">
      <c r="A141" s="1095" t="s">
        <v>114</v>
      </c>
      <c r="B141" s="1096"/>
      <c r="C141" s="1096"/>
      <c r="D141" s="1097"/>
      <c r="E141" s="276"/>
      <c r="F141" s="197">
        <v>222190</v>
      </c>
      <c r="G141" s="1184" t="s">
        <v>17</v>
      </c>
      <c r="H141" s="1184"/>
      <c r="I141" s="278"/>
      <c r="J141" s="278"/>
      <c r="K141" s="1187"/>
      <c r="L141" s="1188"/>
      <c r="M141" s="1187"/>
      <c r="N141" s="1188"/>
      <c r="O141" s="1187"/>
      <c r="P141" s="1188"/>
    </row>
    <row r="142" spans="1:16" s="273" customFormat="1" ht="15.75" hidden="1" customHeight="1" x14ac:dyDescent="0.25">
      <c r="A142" s="1095" t="s">
        <v>115</v>
      </c>
      <c r="B142" s="1096"/>
      <c r="C142" s="1096"/>
      <c r="D142" s="1097"/>
      <c r="E142" s="276"/>
      <c r="F142" s="197">
        <v>222200</v>
      </c>
      <c r="G142" s="1184" t="s">
        <v>17</v>
      </c>
      <c r="H142" s="1184"/>
      <c r="I142" s="278"/>
      <c r="J142" s="278"/>
      <c r="K142" s="1187"/>
      <c r="L142" s="1188"/>
      <c r="M142" s="1187"/>
      <c r="N142" s="1188"/>
      <c r="O142" s="1187"/>
      <c r="P142" s="1188"/>
    </row>
    <row r="143" spans="1:16" s="273" customFormat="1" ht="15.75" hidden="1" customHeight="1" x14ac:dyDescent="0.25">
      <c r="A143" s="1095" t="s">
        <v>116</v>
      </c>
      <c r="B143" s="1096"/>
      <c r="C143" s="1096"/>
      <c r="D143" s="1097"/>
      <c r="E143" s="276"/>
      <c r="F143" s="197">
        <v>222210</v>
      </c>
      <c r="G143" s="1184" t="s">
        <v>17</v>
      </c>
      <c r="H143" s="1184"/>
      <c r="I143" s="278"/>
      <c r="J143" s="278"/>
      <c r="K143" s="1187"/>
      <c r="L143" s="1188"/>
      <c r="M143" s="1187"/>
      <c r="N143" s="1188"/>
      <c r="O143" s="1187"/>
      <c r="P143" s="1188"/>
    </row>
    <row r="144" spans="1:16" s="273" customFormat="1" ht="15.75" hidden="1" customHeight="1" x14ac:dyDescent="0.25">
      <c r="A144" s="1095" t="s">
        <v>117</v>
      </c>
      <c r="B144" s="1096"/>
      <c r="C144" s="1096"/>
      <c r="D144" s="1097"/>
      <c r="E144" s="276"/>
      <c r="F144" s="197">
        <v>222220</v>
      </c>
      <c r="G144" s="1184" t="s">
        <v>17</v>
      </c>
      <c r="H144" s="1184"/>
      <c r="I144" s="278"/>
      <c r="J144" s="278"/>
      <c r="K144" s="1187"/>
      <c r="L144" s="1188"/>
      <c r="M144" s="1187"/>
      <c r="N144" s="1188"/>
      <c r="O144" s="1187"/>
      <c r="P144" s="1188"/>
    </row>
    <row r="145" spans="1:16" s="273" customFormat="1" ht="15.75" hidden="1" customHeight="1" x14ac:dyDescent="0.25">
      <c r="A145" s="1095" t="s">
        <v>118</v>
      </c>
      <c r="B145" s="1096"/>
      <c r="C145" s="1096"/>
      <c r="D145" s="1097"/>
      <c r="E145" s="276"/>
      <c r="F145" s="197">
        <v>222300</v>
      </c>
      <c r="G145" s="1184" t="s">
        <v>17</v>
      </c>
      <c r="H145" s="1184"/>
      <c r="I145" s="278"/>
      <c r="J145" s="278"/>
      <c r="K145" s="1187"/>
      <c r="L145" s="1188"/>
      <c r="M145" s="1187"/>
      <c r="N145" s="1188"/>
      <c r="O145" s="1187"/>
      <c r="P145" s="1188"/>
    </row>
    <row r="146" spans="1:16" s="273" customFormat="1" ht="15.75" hidden="1" customHeight="1" x14ac:dyDescent="0.25">
      <c r="A146" s="1095" t="s">
        <v>119</v>
      </c>
      <c r="B146" s="1096"/>
      <c r="C146" s="1096"/>
      <c r="D146" s="1097"/>
      <c r="E146" s="276"/>
      <c r="F146" s="197">
        <v>222400</v>
      </c>
      <c r="G146" s="1184" t="s">
        <v>17</v>
      </c>
      <c r="H146" s="1184"/>
      <c r="I146" s="278"/>
      <c r="J146" s="278"/>
      <c r="K146" s="1187"/>
      <c r="L146" s="1188"/>
      <c r="M146" s="1187"/>
      <c r="N146" s="1188"/>
      <c r="O146" s="1187"/>
      <c r="P146" s="1188"/>
    </row>
    <row r="147" spans="1:16" s="273" customFormat="1" ht="15.75" hidden="1" customHeight="1" x14ac:dyDescent="0.25">
      <c r="A147" s="1095" t="s">
        <v>120</v>
      </c>
      <c r="B147" s="1096"/>
      <c r="C147" s="1096"/>
      <c r="D147" s="1097"/>
      <c r="E147" s="276"/>
      <c r="F147" s="197">
        <v>222500</v>
      </c>
      <c r="G147" s="1184" t="s">
        <v>17</v>
      </c>
      <c r="H147" s="1184"/>
      <c r="I147" s="278"/>
      <c r="J147" s="278"/>
      <c r="K147" s="1187"/>
      <c r="L147" s="1188"/>
      <c r="M147" s="1187"/>
      <c r="N147" s="1188"/>
      <c r="O147" s="1187"/>
      <c r="P147" s="1188"/>
    </row>
    <row r="148" spans="1:16" s="273" customFormat="1" ht="15.75" hidden="1" customHeight="1" x14ac:dyDescent="0.25">
      <c r="A148" s="1095" t="s">
        <v>121</v>
      </c>
      <c r="B148" s="1096"/>
      <c r="C148" s="1096"/>
      <c r="D148" s="1097"/>
      <c r="E148" s="276"/>
      <c r="F148" s="197">
        <v>222600</v>
      </c>
      <c r="G148" s="1184" t="s">
        <v>17</v>
      </c>
      <c r="H148" s="1184"/>
      <c r="I148" s="278"/>
      <c r="J148" s="278"/>
      <c r="K148" s="1187"/>
      <c r="L148" s="1188"/>
      <c r="M148" s="1187"/>
      <c r="N148" s="1188"/>
      <c r="O148" s="1187"/>
      <c r="P148" s="1188"/>
    </row>
    <row r="149" spans="1:16" s="273" customFormat="1" ht="15.75" hidden="1" customHeight="1" x14ac:dyDescent="0.25">
      <c r="A149" s="1095" t="s">
        <v>122</v>
      </c>
      <c r="B149" s="1096"/>
      <c r="C149" s="1096"/>
      <c r="D149" s="1097"/>
      <c r="E149" s="276"/>
      <c r="F149" s="197">
        <v>222700</v>
      </c>
      <c r="G149" s="1184" t="s">
        <v>17</v>
      </c>
      <c r="H149" s="1184"/>
      <c r="I149" s="278"/>
      <c r="J149" s="278"/>
      <c r="K149" s="1187"/>
      <c r="L149" s="1188"/>
      <c r="M149" s="1187"/>
      <c r="N149" s="1188"/>
      <c r="O149" s="1187"/>
      <c r="P149" s="1188"/>
    </row>
    <row r="150" spans="1:16" s="273" customFormat="1" ht="15.75" hidden="1" customHeight="1" x14ac:dyDescent="0.25">
      <c r="A150" s="1095" t="s">
        <v>123</v>
      </c>
      <c r="B150" s="1096"/>
      <c r="C150" s="1096"/>
      <c r="D150" s="1097"/>
      <c r="E150" s="276"/>
      <c r="F150" s="197">
        <v>222710</v>
      </c>
      <c r="G150" s="1184" t="s">
        <v>17</v>
      </c>
      <c r="H150" s="1184"/>
      <c r="I150" s="278"/>
      <c r="J150" s="278"/>
      <c r="K150" s="1187"/>
      <c r="L150" s="1188"/>
      <c r="M150" s="1187"/>
      <c r="N150" s="1188"/>
      <c r="O150" s="1187"/>
      <c r="P150" s="1188"/>
    </row>
    <row r="151" spans="1:16" s="273" customFormat="1" ht="15.75" hidden="1" customHeight="1" x14ac:dyDescent="0.25">
      <c r="A151" s="1095" t="s">
        <v>124</v>
      </c>
      <c r="B151" s="1096"/>
      <c r="C151" s="1096"/>
      <c r="D151" s="1097"/>
      <c r="E151" s="276"/>
      <c r="F151" s="197">
        <v>222720</v>
      </c>
      <c r="G151" s="1184" t="s">
        <v>17</v>
      </c>
      <c r="H151" s="1184"/>
      <c r="I151" s="278"/>
      <c r="J151" s="278"/>
      <c r="K151" s="1187"/>
      <c r="L151" s="1188"/>
      <c r="M151" s="1187"/>
      <c r="N151" s="1188"/>
      <c r="O151" s="1187"/>
      <c r="P151" s="1188"/>
    </row>
    <row r="152" spans="1:16" s="273" customFormat="1" ht="18.75" customHeight="1" x14ac:dyDescent="0.25">
      <c r="A152" s="1189" t="s">
        <v>125</v>
      </c>
      <c r="B152" s="1190"/>
      <c r="C152" s="1190"/>
      <c r="D152" s="1191"/>
      <c r="E152" s="318"/>
      <c r="F152" s="319">
        <v>222800</v>
      </c>
      <c r="G152" s="1184">
        <f>G153</f>
        <v>0</v>
      </c>
      <c r="H152" s="1184"/>
      <c r="I152" s="278">
        <f>I153</f>
        <v>0</v>
      </c>
      <c r="J152" s="278">
        <f>J153</f>
        <v>10000</v>
      </c>
      <c r="K152" s="1187">
        <f>K153</f>
        <v>10000</v>
      </c>
      <c r="L152" s="1188"/>
      <c r="M152" s="1187">
        <f>M153</f>
        <v>10000</v>
      </c>
      <c r="N152" s="1188"/>
      <c r="O152" s="1187">
        <f>O153</f>
        <v>10000</v>
      </c>
      <c r="P152" s="1188"/>
    </row>
    <row r="153" spans="1:16" s="273" customFormat="1" ht="17.25" customHeight="1" x14ac:dyDescent="0.25">
      <c r="A153" s="1095" t="s">
        <v>125</v>
      </c>
      <c r="B153" s="1096"/>
      <c r="C153" s="1096"/>
      <c r="D153" s="1097"/>
      <c r="E153" s="276"/>
      <c r="F153" s="197">
        <v>222810</v>
      </c>
      <c r="G153" s="1184">
        <v>0</v>
      </c>
      <c r="H153" s="1184"/>
      <c r="I153" s="278">
        <v>0</v>
      </c>
      <c r="J153" s="278">
        <v>10000</v>
      </c>
      <c r="K153" s="1185">
        <v>10000</v>
      </c>
      <c r="L153" s="1186"/>
      <c r="M153" s="1185">
        <v>10000</v>
      </c>
      <c r="N153" s="1186"/>
      <c r="O153" s="1185">
        <v>10000</v>
      </c>
      <c r="P153" s="1186"/>
    </row>
    <row r="154" spans="1:16" s="273" customFormat="1" hidden="1" x14ac:dyDescent="0.25">
      <c r="A154" s="1044" t="s">
        <v>126</v>
      </c>
      <c r="B154" s="1162"/>
      <c r="C154" s="1162"/>
      <c r="D154" s="1163"/>
      <c r="E154" s="282"/>
      <c r="F154" s="244">
        <v>222820</v>
      </c>
      <c r="G154" s="1164" t="s">
        <v>17</v>
      </c>
      <c r="H154" s="1164"/>
      <c r="I154" s="190" t="s">
        <v>17</v>
      </c>
      <c r="J154" s="283"/>
      <c r="K154" s="1165"/>
      <c r="L154" s="1166"/>
      <c r="M154" s="1167"/>
      <c r="N154" s="1168"/>
      <c r="O154" s="1167"/>
      <c r="P154" s="1168"/>
    </row>
    <row r="155" spans="1:16" s="273" customFormat="1" hidden="1" x14ac:dyDescent="0.25">
      <c r="A155" s="1044" t="s">
        <v>127</v>
      </c>
      <c r="B155" s="1162"/>
      <c r="C155" s="1162"/>
      <c r="D155" s="1163"/>
      <c r="E155" s="282"/>
      <c r="F155" s="244">
        <v>222900</v>
      </c>
      <c r="G155" s="1164" t="s">
        <v>17</v>
      </c>
      <c r="H155" s="1164"/>
      <c r="I155" s="190" t="s">
        <v>17</v>
      </c>
      <c r="J155" s="283"/>
      <c r="K155" s="1165"/>
      <c r="L155" s="1166"/>
      <c r="M155" s="1167"/>
      <c r="N155" s="1168"/>
      <c r="O155" s="1167"/>
      <c r="P155" s="1168"/>
    </row>
    <row r="156" spans="1:16" s="273" customFormat="1" hidden="1" x14ac:dyDescent="0.25">
      <c r="A156" s="1044" t="s">
        <v>128</v>
      </c>
      <c r="B156" s="1162"/>
      <c r="C156" s="1162"/>
      <c r="D156" s="1163"/>
      <c r="E156" s="282"/>
      <c r="F156" s="244">
        <v>222910</v>
      </c>
      <c r="G156" s="1164" t="s">
        <v>17</v>
      </c>
      <c r="H156" s="1164"/>
      <c r="I156" s="190" t="s">
        <v>17</v>
      </c>
      <c r="J156" s="283"/>
      <c r="K156" s="1165"/>
      <c r="L156" s="1166"/>
      <c r="M156" s="1167"/>
      <c r="N156" s="1168"/>
      <c r="O156" s="1167"/>
      <c r="P156" s="1168"/>
    </row>
    <row r="157" spans="1:16" s="273" customFormat="1" ht="15.75" hidden="1" customHeight="1" x14ac:dyDescent="0.25">
      <c r="A157" s="1044" t="s">
        <v>129</v>
      </c>
      <c r="B157" s="1162"/>
      <c r="C157" s="1162"/>
      <c r="D157" s="1163"/>
      <c r="E157" s="282"/>
      <c r="F157" s="244">
        <v>222920</v>
      </c>
      <c r="G157" s="1164" t="s">
        <v>17</v>
      </c>
      <c r="H157" s="1164"/>
      <c r="I157" s="190" t="s">
        <v>17</v>
      </c>
      <c r="J157" s="283"/>
      <c r="K157" s="1165"/>
      <c r="L157" s="1166"/>
      <c r="M157" s="1167"/>
      <c r="N157" s="1168"/>
      <c r="O157" s="1167"/>
      <c r="P157" s="1168"/>
    </row>
    <row r="158" spans="1:16" s="273" customFormat="1" hidden="1" x14ac:dyDescent="0.25">
      <c r="A158" s="1044" t="s">
        <v>130</v>
      </c>
      <c r="B158" s="1162"/>
      <c r="C158" s="1162"/>
      <c r="D158" s="1163"/>
      <c r="E158" s="282"/>
      <c r="F158" s="244">
        <v>222930</v>
      </c>
      <c r="G158" s="1164" t="s">
        <v>17</v>
      </c>
      <c r="H158" s="1164"/>
      <c r="I158" s="190" t="s">
        <v>17</v>
      </c>
      <c r="J158" s="283"/>
      <c r="K158" s="1165"/>
      <c r="L158" s="1166"/>
      <c r="M158" s="1167"/>
      <c r="N158" s="1168"/>
      <c r="O158" s="1167"/>
      <c r="P158" s="1168"/>
    </row>
    <row r="159" spans="1:16" s="273" customFormat="1" hidden="1" x14ac:dyDescent="0.25">
      <c r="A159" s="1044" t="s">
        <v>131</v>
      </c>
      <c r="B159" s="1162"/>
      <c r="C159" s="1162"/>
      <c r="D159" s="1163"/>
      <c r="E159" s="282"/>
      <c r="F159" s="244">
        <v>222940</v>
      </c>
      <c r="G159" s="1164" t="s">
        <v>17</v>
      </c>
      <c r="H159" s="1164"/>
      <c r="I159" s="190" t="s">
        <v>17</v>
      </c>
      <c r="J159" s="283"/>
      <c r="K159" s="1165"/>
      <c r="L159" s="1166"/>
      <c r="M159" s="1167"/>
      <c r="N159" s="1168"/>
      <c r="O159" s="1167"/>
      <c r="P159" s="1168"/>
    </row>
    <row r="160" spans="1:16" s="273" customFormat="1" hidden="1" x14ac:dyDescent="0.25">
      <c r="A160" s="1044" t="s">
        <v>132</v>
      </c>
      <c r="B160" s="1162"/>
      <c r="C160" s="1162"/>
      <c r="D160" s="1163"/>
      <c r="E160" s="282"/>
      <c r="F160" s="244">
        <v>222950</v>
      </c>
      <c r="G160" s="1164" t="s">
        <v>17</v>
      </c>
      <c r="H160" s="1164"/>
      <c r="I160" s="190" t="s">
        <v>17</v>
      </c>
      <c r="J160" s="283"/>
      <c r="K160" s="1165"/>
      <c r="L160" s="1166"/>
      <c r="M160" s="1167"/>
      <c r="N160" s="1168"/>
      <c r="O160" s="1167"/>
      <c r="P160" s="1168"/>
    </row>
    <row r="161" spans="1:16" s="273" customFormat="1" hidden="1" x14ac:dyDescent="0.25">
      <c r="A161" s="1044" t="s">
        <v>133</v>
      </c>
      <c r="B161" s="1162"/>
      <c r="C161" s="1162"/>
      <c r="D161" s="1163"/>
      <c r="E161" s="282"/>
      <c r="F161" s="244">
        <v>222960</v>
      </c>
      <c r="G161" s="1164" t="s">
        <v>17</v>
      </c>
      <c r="H161" s="1164"/>
      <c r="I161" s="190" t="s">
        <v>17</v>
      </c>
      <c r="J161" s="283"/>
      <c r="K161" s="1165"/>
      <c r="L161" s="1166"/>
      <c r="M161" s="1167"/>
      <c r="N161" s="1168"/>
      <c r="O161" s="1167"/>
      <c r="P161" s="1168"/>
    </row>
    <row r="162" spans="1:16" s="273" customFormat="1" hidden="1" x14ac:dyDescent="0.25">
      <c r="A162" s="1044" t="s">
        <v>134</v>
      </c>
      <c r="B162" s="1162"/>
      <c r="C162" s="1162"/>
      <c r="D162" s="1163"/>
      <c r="E162" s="282"/>
      <c r="F162" s="244">
        <v>222970</v>
      </c>
      <c r="G162" s="1164" t="s">
        <v>17</v>
      </c>
      <c r="H162" s="1164"/>
      <c r="I162" s="190" t="s">
        <v>17</v>
      </c>
      <c r="J162" s="283"/>
      <c r="K162" s="1165"/>
      <c r="L162" s="1166"/>
      <c r="M162" s="1167"/>
      <c r="N162" s="1168"/>
      <c r="O162" s="1167"/>
      <c r="P162" s="1168"/>
    </row>
    <row r="163" spans="1:16" s="273" customFormat="1" hidden="1" x14ac:dyDescent="0.25">
      <c r="A163" s="1044" t="s">
        <v>135</v>
      </c>
      <c r="B163" s="1162"/>
      <c r="C163" s="1162"/>
      <c r="D163" s="1163"/>
      <c r="E163" s="282"/>
      <c r="F163" s="244">
        <v>222980</v>
      </c>
      <c r="G163" s="1164" t="s">
        <v>17</v>
      </c>
      <c r="H163" s="1164"/>
      <c r="I163" s="190" t="s">
        <v>17</v>
      </c>
      <c r="J163" s="283"/>
      <c r="K163" s="1165"/>
      <c r="L163" s="1166"/>
      <c r="M163" s="1167"/>
      <c r="N163" s="1168"/>
      <c r="O163" s="1167"/>
      <c r="P163" s="1168"/>
    </row>
    <row r="164" spans="1:16" s="273" customFormat="1" hidden="1" x14ac:dyDescent="0.25">
      <c r="A164" s="1044" t="s">
        <v>136</v>
      </c>
      <c r="B164" s="1162"/>
      <c r="C164" s="1162"/>
      <c r="D164" s="1163"/>
      <c r="E164" s="282"/>
      <c r="F164" s="244">
        <v>222990</v>
      </c>
      <c r="G164" s="1164" t="s">
        <v>17</v>
      </c>
      <c r="H164" s="1164"/>
      <c r="I164" s="190" t="s">
        <v>17</v>
      </c>
      <c r="J164" s="283"/>
      <c r="K164" s="1165"/>
      <c r="L164" s="1166"/>
      <c r="M164" s="1167"/>
      <c r="N164" s="1168"/>
      <c r="O164" s="1167"/>
      <c r="P164" s="1168"/>
    </row>
    <row r="165" spans="1:16" s="273" customFormat="1" hidden="1" x14ac:dyDescent="0.25">
      <c r="A165" s="1084" t="s">
        <v>137</v>
      </c>
      <c r="B165" s="1169"/>
      <c r="C165" s="1169"/>
      <c r="D165" s="1170"/>
      <c r="E165" s="284"/>
      <c r="F165" s="265">
        <v>270000</v>
      </c>
      <c r="G165" s="1171" t="s">
        <v>17</v>
      </c>
      <c r="H165" s="1171"/>
      <c r="I165" s="285" t="s">
        <v>17</v>
      </c>
      <c r="J165" s="286">
        <f>SUM(J166:J167)</f>
        <v>0</v>
      </c>
      <c r="K165" s="1174">
        <f>SUM(K166:K167)</f>
        <v>0</v>
      </c>
      <c r="L165" s="1175"/>
      <c r="M165" s="1174">
        <f t="shared" ref="M165" si="16">SUM(M166:M167)</f>
        <v>0</v>
      </c>
      <c r="N165" s="1175"/>
      <c r="O165" s="1174">
        <f t="shared" ref="O165" si="17">SUM(O166:O167)</f>
        <v>0</v>
      </c>
      <c r="P165" s="1175"/>
    </row>
    <row r="166" spans="1:16" s="273" customFormat="1" hidden="1" x14ac:dyDescent="0.25">
      <c r="A166" s="1044" t="s">
        <v>138</v>
      </c>
      <c r="B166" s="1162"/>
      <c r="C166" s="1162"/>
      <c r="D166" s="1163"/>
      <c r="E166" s="282"/>
      <c r="F166" s="244">
        <v>271000</v>
      </c>
      <c r="G166" s="1164" t="s">
        <v>17</v>
      </c>
      <c r="H166" s="1164"/>
      <c r="I166" s="190" t="s">
        <v>17</v>
      </c>
      <c r="J166" s="283"/>
      <c r="K166" s="1165"/>
      <c r="L166" s="1166"/>
      <c r="M166" s="1167"/>
      <c r="N166" s="1168"/>
      <c r="O166" s="1167"/>
      <c r="P166" s="1168"/>
    </row>
    <row r="167" spans="1:16" s="273" customFormat="1" hidden="1" x14ac:dyDescent="0.25">
      <c r="A167" s="1044" t="s">
        <v>139</v>
      </c>
      <c r="B167" s="1162"/>
      <c r="C167" s="1162"/>
      <c r="D167" s="1163"/>
      <c r="E167" s="282"/>
      <c r="F167" s="267">
        <v>273500</v>
      </c>
      <c r="G167" s="1164" t="s">
        <v>17</v>
      </c>
      <c r="H167" s="1164"/>
      <c r="I167" s="190" t="s">
        <v>17</v>
      </c>
      <c r="J167" s="283"/>
      <c r="K167" s="1165"/>
      <c r="L167" s="1166"/>
      <c r="M167" s="1167"/>
      <c r="N167" s="1168"/>
      <c r="O167" s="1167"/>
      <c r="P167" s="1168"/>
    </row>
    <row r="168" spans="1:16" s="273" customFormat="1" hidden="1" x14ac:dyDescent="0.25">
      <c r="A168" s="1084" t="s">
        <v>140</v>
      </c>
      <c r="B168" s="1169"/>
      <c r="C168" s="1169"/>
      <c r="D168" s="1170"/>
      <c r="E168" s="284"/>
      <c r="F168" s="269">
        <v>280000</v>
      </c>
      <c r="G168" s="1171" t="s">
        <v>17</v>
      </c>
      <c r="H168" s="1171"/>
      <c r="I168" s="285" t="s">
        <v>17</v>
      </c>
      <c r="J168" s="286">
        <f>SUM(J169:J181)</f>
        <v>0</v>
      </c>
      <c r="K168" s="1172">
        <f>SUM(K169:L181)</f>
        <v>0</v>
      </c>
      <c r="L168" s="1173"/>
      <c r="M168" s="1172">
        <f t="shared" ref="M168" si="18">SUM(M169:N181)</f>
        <v>0</v>
      </c>
      <c r="N168" s="1173"/>
      <c r="O168" s="1172">
        <f t="shared" ref="O168" si="19">SUM(O169:P181)</f>
        <v>0</v>
      </c>
      <c r="P168" s="1173"/>
    </row>
    <row r="169" spans="1:16" s="273" customFormat="1" hidden="1" x14ac:dyDescent="0.25">
      <c r="A169" s="1044" t="s">
        <v>141</v>
      </c>
      <c r="B169" s="1162"/>
      <c r="C169" s="1162"/>
      <c r="D169" s="1163"/>
      <c r="E169" s="282"/>
      <c r="F169" s="244">
        <v>281000</v>
      </c>
      <c r="G169" s="1164" t="s">
        <v>17</v>
      </c>
      <c r="H169" s="1164"/>
      <c r="I169" s="190" t="s">
        <v>17</v>
      </c>
      <c r="J169" s="283"/>
      <c r="K169" s="1165"/>
      <c r="L169" s="1166"/>
      <c r="M169" s="1167"/>
      <c r="N169" s="1168"/>
      <c r="O169" s="1167"/>
      <c r="P169" s="1168"/>
    </row>
    <row r="170" spans="1:16" s="273" customFormat="1" hidden="1" x14ac:dyDescent="0.25">
      <c r="A170" s="1044" t="s">
        <v>142</v>
      </c>
      <c r="B170" s="1162"/>
      <c r="C170" s="1162"/>
      <c r="D170" s="1163"/>
      <c r="E170" s="282"/>
      <c r="F170" s="244">
        <v>281200</v>
      </c>
      <c r="G170" s="1164" t="s">
        <v>17</v>
      </c>
      <c r="H170" s="1164"/>
      <c r="I170" s="190" t="s">
        <v>17</v>
      </c>
      <c r="J170" s="283"/>
      <c r="K170" s="1165"/>
      <c r="L170" s="1166"/>
      <c r="M170" s="1167"/>
      <c r="N170" s="1168"/>
      <c r="O170" s="1167"/>
      <c r="P170" s="1168"/>
    </row>
    <row r="171" spans="1:16" s="273" customFormat="1" hidden="1" x14ac:dyDescent="0.25">
      <c r="A171" s="1044" t="s">
        <v>143</v>
      </c>
      <c r="B171" s="1162"/>
      <c r="C171" s="1162"/>
      <c r="D171" s="1163"/>
      <c r="E171" s="282"/>
      <c r="F171" s="244">
        <v>281210</v>
      </c>
      <c r="G171" s="1164" t="s">
        <v>17</v>
      </c>
      <c r="H171" s="1164"/>
      <c r="I171" s="190" t="s">
        <v>17</v>
      </c>
      <c r="J171" s="283"/>
      <c r="K171" s="1165"/>
      <c r="L171" s="1166"/>
      <c r="M171" s="1167"/>
      <c r="N171" s="1168"/>
      <c r="O171" s="1167"/>
      <c r="P171" s="1168"/>
    </row>
    <row r="172" spans="1:16" s="273" customFormat="1" hidden="1" x14ac:dyDescent="0.25">
      <c r="A172" s="1044" t="s">
        <v>144</v>
      </c>
      <c r="B172" s="1162"/>
      <c r="C172" s="1162"/>
      <c r="D172" s="1163"/>
      <c r="E172" s="282"/>
      <c r="F172" s="244">
        <v>281211</v>
      </c>
      <c r="G172" s="1164" t="s">
        <v>17</v>
      </c>
      <c r="H172" s="1164"/>
      <c r="I172" s="190" t="s">
        <v>17</v>
      </c>
      <c r="J172" s="283"/>
      <c r="K172" s="1165"/>
      <c r="L172" s="1166"/>
      <c r="M172" s="1167"/>
      <c r="N172" s="1168"/>
      <c r="O172" s="1167"/>
      <c r="P172" s="1168"/>
    </row>
    <row r="173" spans="1:16" s="273" customFormat="1" hidden="1" x14ac:dyDescent="0.25">
      <c r="A173" s="1044" t="s">
        <v>145</v>
      </c>
      <c r="B173" s="1162"/>
      <c r="C173" s="1162"/>
      <c r="D173" s="1163"/>
      <c r="E173" s="282"/>
      <c r="F173" s="244">
        <v>281212</v>
      </c>
      <c r="G173" s="1164" t="s">
        <v>17</v>
      </c>
      <c r="H173" s="1164"/>
      <c r="I173" s="190" t="s">
        <v>17</v>
      </c>
      <c r="J173" s="283"/>
      <c r="K173" s="1165"/>
      <c r="L173" s="1166"/>
      <c r="M173" s="1167"/>
      <c r="N173" s="1168"/>
      <c r="O173" s="1167"/>
      <c r="P173" s="1168"/>
    </row>
    <row r="174" spans="1:16" s="273" customFormat="1" hidden="1" x14ac:dyDescent="0.25">
      <c r="A174" s="1044" t="s">
        <v>146</v>
      </c>
      <c r="B174" s="1162"/>
      <c r="C174" s="1162"/>
      <c r="D174" s="1163"/>
      <c r="E174" s="282"/>
      <c r="F174" s="244">
        <v>281220</v>
      </c>
      <c r="G174" s="1164" t="s">
        <v>17</v>
      </c>
      <c r="H174" s="1164"/>
      <c r="I174" s="190" t="s">
        <v>17</v>
      </c>
      <c r="J174" s="283"/>
      <c r="K174" s="1165"/>
      <c r="L174" s="1166"/>
      <c r="M174" s="1167"/>
      <c r="N174" s="1168"/>
      <c r="O174" s="1167"/>
      <c r="P174" s="1168"/>
    </row>
    <row r="175" spans="1:16" s="273" customFormat="1" hidden="1" x14ac:dyDescent="0.25">
      <c r="A175" s="1044" t="s">
        <v>147</v>
      </c>
      <c r="B175" s="1162"/>
      <c r="C175" s="1162"/>
      <c r="D175" s="1163"/>
      <c r="E175" s="282"/>
      <c r="F175" s="244">
        <v>281221</v>
      </c>
      <c r="G175" s="1164" t="s">
        <v>17</v>
      </c>
      <c r="H175" s="1164"/>
      <c r="I175" s="190" t="s">
        <v>17</v>
      </c>
      <c r="J175" s="283"/>
      <c r="K175" s="1165"/>
      <c r="L175" s="1166"/>
      <c r="M175" s="1167"/>
      <c r="N175" s="1168"/>
      <c r="O175" s="1167"/>
      <c r="P175" s="1168"/>
    </row>
    <row r="176" spans="1:16" s="273" customFormat="1" hidden="1" x14ac:dyDescent="0.25">
      <c r="A176" s="1044" t="s">
        <v>148</v>
      </c>
      <c r="B176" s="1162"/>
      <c r="C176" s="1162"/>
      <c r="D176" s="1163"/>
      <c r="E176" s="282"/>
      <c r="F176" s="244">
        <v>281222</v>
      </c>
      <c r="G176" s="1164" t="s">
        <v>17</v>
      </c>
      <c r="H176" s="1164"/>
      <c r="I176" s="190" t="s">
        <v>17</v>
      </c>
      <c r="J176" s="283"/>
      <c r="K176" s="1165"/>
      <c r="L176" s="1166"/>
      <c r="M176" s="1167"/>
      <c r="N176" s="1168"/>
      <c r="O176" s="1167"/>
      <c r="P176" s="1168"/>
    </row>
    <row r="177" spans="1:16" s="273" customFormat="1" hidden="1" x14ac:dyDescent="0.25">
      <c r="A177" s="1044" t="s">
        <v>149</v>
      </c>
      <c r="B177" s="1162"/>
      <c r="C177" s="1162"/>
      <c r="D177" s="1163"/>
      <c r="E177" s="282"/>
      <c r="F177" s="244">
        <v>281230</v>
      </c>
      <c r="G177" s="1164" t="s">
        <v>17</v>
      </c>
      <c r="H177" s="1164"/>
      <c r="I177" s="190" t="s">
        <v>17</v>
      </c>
      <c r="J177" s="283"/>
      <c r="K177" s="1165"/>
      <c r="L177" s="1166"/>
      <c r="M177" s="1167"/>
      <c r="N177" s="1168"/>
      <c r="O177" s="1167"/>
      <c r="P177" s="1168"/>
    </row>
    <row r="178" spans="1:16" s="273" customFormat="1" hidden="1" x14ac:dyDescent="0.25">
      <c r="A178" s="1044" t="s">
        <v>150</v>
      </c>
      <c r="B178" s="1162"/>
      <c r="C178" s="1162"/>
      <c r="D178" s="1163"/>
      <c r="E178" s="282"/>
      <c r="F178" s="244">
        <v>281800</v>
      </c>
      <c r="G178" s="1164" t="s">
        <v>17</v>
      </c>
      <c r="H178" s="1164"/>
      <c r="I178" s="190" t="s">
        <v>17</v>
      </c>
      <c r="J178" s="283"/>
      <c r="K178" s="1165"/>
      <c r="L178" s="1166"/>
      <c r="M178" s="1167"/>
      <c r="N178" s="1168"/>
      <c r="O178" s="1167"/>
      <c r="P178" s="1168"/>
    </row>
    <row r="179" spans="1:16" s="273" customFormat="1" hidden="1" x14ac:dyDescent="0.25">
      <c r="A179" s="1044" t="s">
        <v>151</v>
      </c>
      <c r="B179" s="1162"/>
      <c r="C179" s="1162"/>
      <c r="D179" s="1163"/>
      <c r="E179" s="282"/>
      <c r="F179" s="244">
        <v>281900</v>
      </c>
      <c r="G179" s="1164" t="s">
        <v>17</v>
      </c>
      <c r="H179" s="1164"/>
      <c r="I179" s="190" t="s">
        <v>17</v>
      </c>
      <c r="J179" s="283"/>
      <c r="K179" s="1165"/>
      <c r="L179" s="1166"/>
      <c r="M179" s="1167"/>
      <c r="N179" s="1168"/>
      <c r="O179" s="1167"/>
      <c r="P179" s="1168"/>
    </row>
    <row r="180" spans="1:16" s="273" customFormat="1" hidden="1" x14ac:dyDescent="0.25">
      <c r="A180" s="1044" t="s">
        <v>152</v>
      </c>
      <c r="B180" s="1162"/>
      <c r="C180" s="1162"/>
      <c r="D180" s="1163"/>
      <c r="E180" s="282"/>
      <c r="F180" s="244">
        <v>282000</v>
      </c>
      <c r="G180" s="1164" t="s">
        <v>17</v>
      </c>
      <c r="H180" s="1164"/>
      <c r="I180" s="190" t="s">
        <v>17</v>
      </c>
      <c r="J180" s="283"/>
      <c r="K180" s="1165"/>
      <c r="L180" s="1166"/>
      <c r="M180" s="1167"/>
      <c r="N180" s="1168"/>
      <c r="O180" s="1167"/>
      <c r="P180" s="1168"/>
    </row>
    <row r="181" spans="1:16" s="273" customFormat="1" hidden="1" x14ac:dyDescent="0.25">
      <c r="A181" s="1044" t="s">
        <v>153</v>
      </c>
      <c r="B181" s="1162"/>
      <c r="C181" s="1162"/>
      <c r="D181" s="1163"/>
      <c r="E181" s="282"/>
      <c r="F181" s="244">
        <v>282100</v>
      </c>
      <c r="G181" s="1164" t="s">
        <v>17</v>
      </c>
      <c r="H181" s="1164"/>
      <c r="I181" s="190" t="s">
        <v>17</v>
      </c>
      <c r="J181" s="283"/>
      <c r="K181" s="1165"/>
      <c r="L181" s="1166"/>
      <c r="M181" s="1167"/>
      <c r="N181" s="1168"/>
      <c r="O181" s="1167"/>
      <c r="P181" s="1168"/>
    </row>
    <row r="182" spans="1:16" s="273" customFormat="1" hidden="1" x14ac:dyDescent="0.25">
      <c r="A182" s="1084" t="s">
        <v>154</v>
      </c>
      <c r="B182" s="1169"/>
      <c r="C182" s="1169"/>
      <c r="D182" s="1170"/>
      <c r="E182" s="284"/>
      <c r="F182" s="265">
        <v>290000</v>
      </c>
      <c r="G182" s="1171" t="s">
        <v>17</v>
      </c>
      <c r="H182" s="1171"/>
      <c r="I182" s="285" t="s">
        <v>17</v>
      </c>
      <c r="J182" s="286"/>
      <c r="K182" s="1172"/>
      <c r="L182" s="1173"/>
      <c r="M182" s="1174"/>
      <c r="N182" s="1175"/>
      <c r="O182" s="1174"/>
      <c r="P182" s="1175"/>
    </row>
    <row r="183" spans="1:16" s="273" customFormat="1" hidden="1" x14ac:dyDescent="0.25">
      <c r="A183" s="1044" t="s">
        <v>155</v>
      </c>
      <c r="B183" s="1162"/>
      <c r="C183" s="1162"/>
      <c r="D183" s="1163"/>
      <c r="E183" s="282"/>
      <c r="F183" s="244">
        <v>292220</v>
      </c>
      <c r="G183" s="1164" t="s">
        <v>17</v>
      </c>
      <c r="H183" s="1164"/>
      <c r="I183" s="190" t="s">
        <v>17</v>
      </c>
      <c r="J183" s="283"/>
      <c r="K183" s="1165"/>
      <c r="L183" s="1166"/>
      <c r="M183" s="1167"/>
      <c r="N183" s="1168"/>
      <c r="O183" s="1167"/>
      <c r="P183" s="1168"/>
    </row>
    <row r="184" spans="1:16" s="273" customFormat="1" hidden="1" x14ac:dyDescent="0.25">
      <c r="A184" s="1044" t="s">
        <v>156</v>
      </c>
      <c r="B184" s="1162"/>
      <c r="C184" s="1162"/>
      <c r="D184" s="1163"/>
      <c r="E184" s="282"/>
      <c r="F184" s="244">
        <v>300000</v>
      </c>
      <c r="G184" s="1164" t="s">
        <v>17</v>
      </c>
      <c r="H184" s="1164"/>
      <c r="I184" s="190" t="s">
        <v>17</v>
      </c>
      <c r="J184" s="283"/>
      <c r="K184" s="1165"/>
      <c r="L184" s="1166"/>
      <c r="M184" s="1167"/>
      <c r="N184" s="1168"/>
      <c r="O184" s="1167"/>
      <c r="P184" s="1168"/>
    </row>
    <row r="185" spans="1:16" s="273" customFormat="1" hidden="1" x14ac:dyDescent="0.25">
      <c r="A185" s="1044" t="s">
        <v>157</v>
      </c>
      <c r="B185" s="1162"/>
      <c r="C185" s="1162"/>
      <c r="D185" s="1163"/>
      <c r="E185" s="282"/>
      <c r="F185" s="244">
        <v>300000</v>
      </c>
      <c r="G185" s="1164" t="s">
        <v>17</v>
      </c>
      <c r="H185" s="1164"/>
      <c r="I185" s="190" t="s">
        <v>17</v>
      </c>
      <c r="J185" s="283"/>
      <c r="K185" s="1165"/>
      <c r="L185" s="1166"/>
      <c r="M185" s="1167"/>
      <c r="N185" s="1168"/>
      <c r="O185" s="1167"/>
      <c r="P185" s="1168"/>
    </row>
    <row r="186" spans="1:16" s="273" customFormat="1" hidden="1" x14ac:dyDescent="0.25">
      <c r="A186" s="1044" t="s">
        <v>158</v>
      </c>
      <c r="B186" s="1162"/>
      <c r="C186" s="1162"/>
      <c r="D186" s="1163"/>
      <c r="E186" s="282"/>
      <c r="F186" s="244">
        <v>319000</v>
      </c>
      <c r="G186" s="1164" t="s">
        <v>17</v>
      </c>
      <c r="H186" s="1164"/>
      <c r="I186" s="190" t="s">
        <v>17</v>
      </c>
      <c r="J186" s="283"/>
      <c r="K186" s="1165"/>
      <c r="L186" s="1166"/>
      <c r="M186" s="1167"/>
      <c r="N186" s="1168"/>
      <c r="O186" s="1167"/>
      <c r="P186" s="1168"/>
    </row>
    <row r="187" spans="1:16" s="273" customFormat="1" hidden="1" x14ac:dyDescent="0.25">
      <c r="A187" s="1044" t="s">
        <v>159</v>
      </c>
      <c r="B187" s="1162"/>
      <c r="C187" s="1162"/>
      <c r="D187" s="1163"/>
      <c r="E187" s="282"/>
      <c r="F187" s="244">
        <v>350000</v>
      </c>
      <c r="G187" s="1164" t="s">
        <v>17</v>
      </c>
      <c r="H187" s="1164"/>
      <c r="I187" s="190" t="s">
        <v>17</v>
      </c>
      <c r="J187" s="283"/>
      <c r="K187" s="1165"/>
      <c r="L187" s="1166"/>
      <c r="M187" s="1167"/>
      <c r="N187" s="1168"/>
      <c r="O187" s="1167"/>
      <c r="P187" s="1168"/>
    </row>
    <row r="188" spans="1:16" s="273" customFormat="1" hidden="1" x14ac:dyDescent="0.25">
      <c r="A188" s="1084" t="s">
        <v>218</v>
      </c>
      <c r="B188" s="1169"/>
      <c r="C188" s="1169"/>
      <c r="D188" s="1170"/>
      <c r="E188" s="284"/>
      <c r="F188" s="265">
        <v>310000</v>
      </c>
      <c r="G188" s="1171" t="s">
        <v>17</v>
      </c>
      <c r="H188" s="1171"/>
      <c r="I188" s="285" t="s">
        <v>17</v>
      </c>
      <c r="J188" s="286">
        <f>SUM(J189:J218)</f>
        <v>0</v>
      </c>
      <c r="K188" s="1172">
        <f>SUM(K189:L218)</f>
        <v>0</v>
      </c>
      <c r="L188" s="1173"/>
      <c r="M188" s="1172">
        <f t="shared" ref="M188" si="20">SUM(M189:N218)</f>
        <v>0</v>
      </c>
      <c r="N188" s="1173"/>
      <c r="O188" s="1172">
        <f t="shared" ref="O188" si="21">SUM(O189:P218)</f>
        <v>0</v>
      </c>
      <c r="P188" s="1173"/>
    </row>
    <row r="189" spans="1:16" s="273" customFormat="1" hidden="1" x14ac:dyDescent="0.25">
      <c r="A189" s="1044" t="s">
        <v>161</v>
      </c>
      <c r="B189" s="1162"/>
      <c r="C189" s="1162"/>
      <c r="D189" s="1163"/>
      <c r="E189" s="282"/>
      <c r="F189" s="244">
        <v>311000</v>
      </c>
      <c r="G189" s="1164" t="s">
        <v>17</v>
      </c>
      <c r="H189" s="1164"/>
      <c r="I189" s="190" t="s">
        <v>17</v>
      </c>
      <c r="J189" s="283"/>
      <c r="K189" s="1165"/>
      <c r="L189" s="1166"/>
      <c r="M189" s="1167"/>
      <c r="N189" s="1168"/>
      <c r="O189" s="1167"/>
      <c r="P189" s="1168"/>
    </row>
    <row r="190" spans="1:16" s="273" customFormat="1" hidden="1" x14ac:dyDescent="0.25">
      <c r="A190" s="1044" t="s">
        <v>162</v>
      </c>
      <c r="B190" s="1162"/>
      <c r="C190" s="1162"/>
      <c r="D190" s="1163"/>
      <c r="E190" s="282"/>
      <c r="F190" s="244">
        <v>311100</v>
      </c>
      <c r="G190" s="1164" t="s">
        <v>17</v>
      </c>
      <c r="H190" s="1164"/>
      <c r="I190" s="190" t="s">
        <v>17</v>
      </c>
      <c r="J190" s="283"/>
      <c r="K190" s="1165"/>
      <c r="L190" s="1166"/>
      <c r="M190" s="1167"/>
      <c r="N190" s="1168"/>
      <c r="O190" s="1167"/>
      <c r="P190" s="1168"/>
    </row>
    <row r="191" spans="1:16" s="273" customFormat="1" hidden="1" x14ac:dyDescent="0.25">
      <c r="A191" s="1044" t="s">
        <v>163</v>
      </c>
      <c r="B191" s="1162"/>
      <c r="C191" s="1162"/>
      <c r="D191" s="1163"/>
      <c r="E191" s="282"/>
      <c r="F191" s="244">
        <v>311110</v>
      </c>
      <c r="G191" s="1164" t="s">
        <v>17</v>
      </c>
      <c r="H191" s="1164"/>
      <c r="I191" s="190" t="s">
        <v>17</v>
      </c>
      <c r="J191" s="283"/>
      <c r="K191" s="1165"/>
      <c r="L191" s="1166"/>
      <c r="M191" s="1167"/>
      <c r="N191" s="1168"/>
      <c r="O191" s="1167"/>
      <c r="P191" s="1168"/>
    </row>
    <row r="192" spans="1:16" s="273" customFormat="1" hidden="1" x14ac:dyDescent="0.25">
      <c r="A192" s="1044" t="s">
        <v>164</v>
      </c>
      <c r="B192" s="1162"/>
      <c r="C192" s="1162"/>
      <c r="D192" s="1163"/>
      <c r="E192" s="282"/>
      <c r="F192" s="244">
        <v>311120</v>
      </c>
      <c r="G192" s="1164" t="s">
        <v>17</v>
      </c>
      <c r="H192" s="1164"/>
      <c r="I192" s="190" t="s">
        <v>17</v>
      </c>
      <c r="J192" s="283"/>
      <c r="K192" s="1165"/>
      <c r="L192" s="1166"/>
      <c r="M192" s="1167"/>
      <c r="N192" s="1168"/>
      <c r="O192" s="1167"/>
      <c r="P192" s="1168"/>
    </row>
    <row r="193" spans="1:16" s="273" customFormat="1" hidden="1" x14ac:dyDescent="0.25">
      <c r="A193" s="1044" t="s">
        <v>165</v>
      </c>
      <c r="B193" s="1162"/>
      <c r="C193" s="1162"/>
      <c r="D193" s="1163"/>
      <c r="E193" s="282"/>
      <c r="F193" s="244">
        <v>311210</v>
      </c>
      <c r="G193" s="1164" t="s">
        <v>17</v>
      </c>
      <c r="H193" s="1164"/>
      <c r="I193" s="190" t="s">
        <v>17</v>
      </c>
      <c r="J193" s="283"/>
      <c r="K193" s="1165"/>
      <c r="L193" s="1166"/>
      <c r="M193" s="1167"/>
      <c r="N193" s="1168"/>
      <c r="O193" s="1167"/>
      <c r="P193" s="1168"/>
    </row>
    <row r="194" spans="1:16" s="273" customFormat="1" hidden="1" x14ac:dyDescent="0.25">
      <c r="A194" s="1044" t="s">
        <v>166</v>
      </c>
      <c r="B194" s="1162"/>
      <c r="C194" s="1162"/>
      <c r="D194" s="1163"/>
      <c r="E194" s="282"/>
      <c r="F194" s="244">
        <v>312120</v>
      </c>
      <c r="G194" s="1164" t="s">
        <v>17</v>
      </c>
      <c r="H194" s="1164"/>
      <c r="I194" s="190" t="s">
        <v>17</v>
      </c>
      <c r="J194" s="283"/>
      <c r="K194" s="1165"/>
      <c r="L194" s="1166"/>
      <c r="M194" s="1167"/>
      <c r="N194" s="1168"/>
      <c r="O194" s="1167"/>
      <c r="P194" s="1168"/>
    </row>
    <row r="195" spans="1:16" s="273" customFormat="1" hidden="1" x14ac:dyDescent="0.25">
      <c r="A195" s="1044" t="s">
        <v>167</v>
      </c>
      <c r="B195" s="1162"/>
      <c r="C195" s="1162"/>
      <c r="D195" s="1163"/>
      <c r="E195" s="282"/>
      <c r="F195" s="244">
        <v>313000</v>
      </c>
      <c r="G195" s="1164" t="s">
        <v>17</v>
      </c>
      <c r="H195" s="1164"/>
      <c r="I195" s="190" t="s">
        <v>17</v>
      </c>
      <c r="J195" s="283"/>
      <c r="K195" s="1165"/>
      <c r="L195" s="1166"/>
      <c r="M195" s="1167"/>
      <c r="N195" s="1168"/>
      <c r="O195" s="1167"/>
      <c r="P195" s="1168"/>
    </row>
    <row r="196" spans="1:16" s="273" customFormat="1" hidden="1" x14ac:dyDescent="0.25">
      <c r="A196" s="1044" t="s">
        <v>168</v>
      </c>
      <c r="B196" s="1162"/>
      <c r="C196" s="1162"/>
      <c r="D196" s="1163"/>
      <c r="E196" s="282"/>
      <c r="F196" s="244">
        <v>313100</v>
      </c>
      <c r="G196" s="1164" t="s">
        <v>17</v>
      </c>
      <c r="H196" s="1164"/>
      <c r="I196" s="190" t="s">
        <v>17</v>
      </c>
      <c r="J196" s="283"/>
      <c r="K196" s="1165"/>
      <c r="L196" s="1166"/>
      <c r="M196" s="1167"/>
      <c r="N196" s="1168"/>
      <c r="O196" s="1167"/>
      <c r="P196" s="1168"/>
    </row>
    <row r="197" spans="1:16" s="273" customFormat="1" hidden="1" x14ac:dyDescent="0.25">
      <c r="A197" s="1044" t="s">
        <v>169</v>
      </c>
      <c r="B197" s="1162"/>
      <c r="C197" s="1162"/>
      <c r="D197" s="1163"/>
      <c r="E197" s="282"/>
      <c r="F197" s="244">
        <v>313110</v>
      </c>
      <c r="G197" s="1164" t="s">
        <v>17</v>
      </c>
      <c r="H197" s="1164"/>
      <c r="I197" s="190" t="s">
        <v>17</v>
      </c>
      <c r="J197" s="283"/>
      <c r="K197" s="1165"/>
      <c r="L197" s="1166"/>
      <c r="M197" s="1167"/>
      <c r="N197" s="1168"/>
      <c r="O197" s="1167"/>
      <c r="P197" s="1168"/>
    </row>
    <row r="198" spans="1:16" s="273" customFormat="1" hidden="1" x14ac:dyDescent="0.25">
      <c r="A198" s="1044" t="s">
        <v>170</v>
      </c>
      <c r="B198" s="1162"/>
      <c r="C198" s="1162"/>
      <c r="D198" s="1163"/>
      <c r="E198" s="282"/>
      <c r="F198" s="244">
        <v>313120</v>
      </c>
      <c r="G198" s="1164" t="s">
        <v>17</v>
      </c>
      <c r="H198" s="1164"/>
      <c r="I198" s="190" t="s">
        <v>17</v>
      </c>
      <c r="J198" s="283"/>
      <c r="K198" s="1165"/>
      <c r="L198" s="1166"/>
      <c r="M198" s="1167"/>
      <c r="N198" s="1168"/>
      <c r="O198" s="1167"/>
      <c r="P198" s="1168"/>
    </row>
    <row r="199" spans="1:16" s="273" customFormat="1" hidden="1" x14ac:dyDescent="0.25">
      <c r="A199" s="1044" t="s">
        <v>171</v>
      </c>
      <c r="B199" s="1162"/>
      <c r="C199" s="1162"/>
      <c r="D199" s="1163"/>
      <c r="E199" s="282"/>
      <c r="F199" s="244">
        <v>313200</v>
      </c>
      <c r="G199" s="1164" t="s">
        <v>17</v>
      </c>
      <c r="H199" s="1164"/>
      <c r="I199" s="190" t="s">
        <v>17</v>
      </c>
      <c r="J199" s="283"/>
      <c r="K199" s="1165"/>
      <c r="L199" s="1166"/>
      <c r="M199" s="1167"/>
      <c r="N199" s="1168"/>
      <c r="O199" s="1167"/>
      <c r="P199" s="1168"/>
    </row>
    <row r="200" spans="1:16" s="273" customFormat="1" hidden="1" x14ac:dyDescent="0.25">
      <c r="A200" s="1044" t="s">
        <v>172</v>
      </c>
      <c r="B200" s="1162"/>
      <c r="C200" s="1162"/>
      <c r="D200" s="1163"/>
      <c r="E200" s="282"/>
      <c r="F200" s="244">
        <v>313210</v>
      </c>
      <c r="G200" s="1164" t="s">
        <v>17</v>
      </c>
      <c r="H200" s="1164"/>
      <c r="I200" s="190" t="s">
        <v>17</v>
      </c>
      <c r="J200" s="283"/>
      <c r="K200" s="1165"/>
      <c r="L200" s="1166"/>
      <c r="M200" s="1167"/>
      <c r="N200" s="1168"/>
      <c r="O200" s="1167"/>
      <c r="P200" s="1168"/>
    </row>
    <row r="201" spans="1:16" s="273" customFormat="1" hidden="1" x14ac:dyDescent="0.25">
      <c r="A201" s="1044" t="s">
        <v>173</v>
      </c>
      <c r="B201" s="1162"/>
      <c r="C201" s="1162"/>
      <c r="D201" s="1163"/>
      <c r="E201" s="282"/>
      <c r="F201" s="244">
        <v>314000</v>
      </c>
      <c r="G201" s="1164" t="s">
        <v>17</v>
      </c>
      <c r="H201" s="1164"/>
      <c r="I201" s="190" t="s">
        <v>17</v>
      </c>
      <c r="J201" s="283"/>
      <c r="K201" s="1165"/>
      <c r="L201" s="1166"/>
      <c r="M201" s="1167"/>
      <c r="N201" s="1168"/>
      <c r="O201" s="1167"/>
      <c r="P201" s="1168"/>
    </row>
    <row r="202" spans="1:16" s="273" customFormat="1" hidden="1" x14ac:dyDescent="0.25">
      <c r="A202" s="1044" t="s">
        <v>174</v>
      </c>
      <c r="B202" s="1162"/>
      <c r="C202" s="1162"/>
      <c r="D202" s="1163"/>
      <c r="E202" s="282"/>
      <c r="F202" s="244">
        <v>314110</v>
      </c>
      <c r="G202" s="1164" t="s">
        <v>17</v>
      </c>
      <c r="H202" s="1164"/>
      <c r="I202" s="190" t="s">
        <v>17</v>
      </c>
      <c r="J202" s="283"/>
      <c r="K202" s="1165"/>
      <c r="L202" s="1166"/>
      <c r="M202" s="1167"/>
      <c r="N202" s="1168"/>
      <c r="O202" s="1167"/>
      <c r="P202" s="1168"/>
    </row>
    <row r="203" spans="1:16" s="273" customFormat="1" hidden="1" x14ac:dyDescent="0.25">
      <c r="A203" s="1044" t="s">
        <v>175</v>
      </c>
      <c r="B203" s="1162"/>
      <c r="C203" s="1162"/>
      <c r="D203" s="1163"/>
      <c r="E203" s="282"/>
      <c r="F203" s="244">
        <v>314120</v>
      </c>
      <c r="G203" s="1164" t="s">
        <v>17</v>
      </c>
      <c r="H203" s="1164"/>
      <c r="I203" s="190" t="s">
        <v>17</v>
      </c>
      <c r="J203" s="283"/>
      <c r="K203" s="1165"/>
      <c r="L203" s="1166"/>
      <c r="M203" s="1167"/>
      <c r="N203" s="1168"/>
      <c r="O203" s="1167"/>
      <c r="P203" s="1168"/>
    </row>
    <row r="204" spans="1:16" s="273" customFormat="1" hidden="1" x14ac:dyDescent="0.25">
      <c r="A204" s="1044" t="s">
        <v>176</v>
      </c>
      <c r="B204" s="1162"/>
      <c r="C204" s="1162"/>
      <c r="D204" s="1163"/>
      <c r="E204" s="282"/>
      <c r="F204" s="244">
        <v>314200</v>
      </c>
      <c r="G204" s="1164" t="s">
        <v>17</v>
      </c>
      <c r="H204" s="1164"/>
      <c r="I204" s="190" t="s">
        <v>17</v>
      </c>
      <c r="J204" s="283"/>
      <c r="K204" s="1165"/>
      <c r="L204" s="1166"/>
      <c r="M204" s="1167"/>
      <c r="N204" s="1168"/>
      <c r="O204" s="1167"/>
      <c r="P204" s="1168"/>
    </row>
    <row r="205" spans="1:16" s="273" customFormat="1" hidden="1" x14ac:dyDescent="0.25">
      <c r="A205" s="1044" t="s">
        <v>177</v>
      </c>
      <c r="B205" s="1162"/>
      <c r="C205" s="1162"/>
      <c r="D205" s="1163"/>
      <c r="E205" s="282"/>
      <c r="F205" s="244">
        <v>315000</v>
      </c>
      <c r="G205" s="1164" t="s">
        <v>17</v>
      </c>
      <c r="H205" s="1164"/>
      <c r="I205" s="190" t="s">
        <v>17</v>
      </c>
      <c r="J205" s="283"/>
      <c r="K205" s="1165"/>
      <c r="L205" s="1166"/>
      <c r="M205" s="1167"/>
      <c r="N205" s="1168"/>
      <c r="O205" s="1167"/>
      <c r="P205" s="1168"/>
    </row>
    <row r="206" spans="1:16" s="273" customFormat="1" hidden="1" x14ac:dyDescent="0.25">
      <c r="A206" s="1044" t="s">
        <v>178</v>
      </c>
      <c r="B206" s="1162"/>
      <c r="C206" s="1162"/>
      <c r="D206" s="1163"/>
      <c r="E206" s="282"/>
      <c r="F206" s="267">
        <v>315110</v>
      </c>
      <c r="G206" s="1164" t="s">
        <v>17</v>
      </c>
      <c r="H206" s="1164"/>
      <c r="I206" s="190" t="s">
        <v>17</v>
      </c>
      <c r="J206" s="283"/>
      <c r="K206" s="1165"/>
      <c r="L206" s="1166"/>
      <c r="M206" s="1167"/>
      <c r="N206" s="1168"/>
      <c r="O206" s="1167"/>
      <c r="P206" s="1168"/>
    </row>
    <row r="207" spans="1:16" s="273" customFormat="1" hidden="1" x14ac:dyDescent="0.25">
      <c r="A207" s="1044" t="s">
        <v>179</v>
      </c>
      <c r="B207" s="1162"/>
      <c r="C207" s="1162"/>
      <c r="D207" s="1163"/>
      <c r="E207" s="282"/>
      <c r="F207" s="267">
        <v>315120</v>
      </c>
      <c r="G207" s="1164" t="s">
        <v>17</v>
      </c>
      <c r="H207" s="1164"/>
      <c r="I207" s="190" t="s">
        <v>17</v>
      </c>
      <c r="J207" s="283"/>
      <c r="K207" s="1165"/>
      <c r="L207" s="1166"/>
      <c r="M207" s="1167"/>
      <c r="N207" s="1168"/>
      <c r="O207" s="1167"/>
      <c r="P207" s="1168"/>
    </row>
    <row r="208" spans="1:16" s="273" customFormat="1" hidden="1" x14ac:dyDescent="0.25">
      <c r="A208" s="1044" t="s">
        <v>180</v>
      </c>
      <c r="B208" s="1162"/>
      <c r="C208" s="1162"/>
      <c r="D208" s="1163"/>
      <c r="E208" s="282"/>
      <c r="F208" s="267">
        <v>316000</v>
      </c>
      <c r="G208" s="1164" t="s">
        <v>17</v>
      </c>
      <c r="H208" s="1164"/>
      <c r="I208" s="190" t="s">
        <v>17</v>
      </c>
      <c r="J208" s="283"/>
      <c r="K208" s="1165"/>
      <c r="L208" s="1166"/>
      <c r="M208" s="1167"/>
      <c r="N208" s="1168"/>
      <c r="O208" s="1167"/>
      <c r="P208" s="1168"/>
    </row>
    <row r="209" spans="1:16" s="273" customFormat="1" hidden="1" x14ac:dyDescent="0.25">
      <c r="A209" s="1044" t="s">
        <v>181</v>
      </c>
      <c r="B209" s="1162"/>
      <c r="C209" s="1162"/>
      <c r="D209" s="1163"/>
      <c r="E209" s="282"/>
      <c r="F209" s="244">
        <v>316110</v>
      </c>
      <c r="G209" s="1164" t="s">
        <v>17</v>
      </c>
      <c r="H209" s="1164"/>
      <c r="I209" s="190" t="s">
        <v>17</v>
      </c>
      <c r="J209" s="283"/>
      <c r="K209" s="1165"/>
      <c r="L209" s="1166"/>
      <c r="M209" s="1167"/>
      <c r="N209" s="1168"/>
      <c r="O209" s="1167"/>
      <c r="P209" s="1168"/>
    </row>
    <row r="210" spans="1:16" s="273" customFormat="1" hidden="1" x14ac:dyDescent="0.25">
      <c r="A210" s="1044" t="s">
        <v>182</v>
      </c>
      <c r="B210" s="1162"/>
      <c r="C210" s="1162"/>
      <c r="D210" s="1163"/>
      <c r="E210" s="282"/>
      <c r="F210" s="267">
        <v>316120</v>
      </c>
      <c r="G210" s="1164" t="s">
        <v>17</v>
      </c>
      <c r="H210" s="1164"/>
      <c r="I210" s="190" t="s">
        <v>17</v>
      </c>
      <c r="J210" s="283"/>
      <c r="K210" s="1165"/>
      <c r="L210" s="1166"/>
      <c r="M210" s="1167"/>
      <c r="N210" s="1168"/>
      <c r="O210" s="1167"/>
      <c r="P210" s="1168"/>
    </row>
    <row r="211" spans="1:16" s="273" customFormat="1" hidden="1" x14ac:dyDescent="0.25">
      <c r="A211" s="1044" t="s">
        <v>183</v>
      </c>
      <c r="B211" s="1162"/>
      <c r="C211" s="1162"/>
      <c r="D211" s="1163"/>
      <c r="E211" s="282"/>
      <c r="F211" s="244">
        <v>316210</v>
      </c>
      <c r="G211" s="1164" t="s">
        <v>17</v>
      </c>
      <c r="H211" s="1164"/>
      <c r="I211" s="190" t="s">
        <v>17</v>
      </c>
      <c r="J211" s="283"/>
      <c r="K211" s="1165"/>
      <c r="L211" s="1166"/>
      <c r="M211" s="1167"/>
      <c r="N211" s="1168"/>
      <c r="O211" s="1167"/>
      <c r="P211" s="1168"/>
    </row>
    <row r="212" spans="1:16" s="273" customFormat="1" hidden="1" x14ac:dyDescent="0.25">
      <c r="A212" s="1044" t="s">
        <v>184</v>
      </c>
      <c r="B212" s="1162"/>
      <c r="C212" s="1162"/>
      <c r="D212" s="1163"/>
      <c r="E212" s="282"/>
      <c r="F212" s="244">
        <v>317000</v>
      </c>
      <c r="G212" s="1164" t="s">
        <v>17</v>
      </c>
      <c r="H212" s="1164"/>
      <c r="I212" s="190" t="s">
        <v>17</v>
      </c>
      <c r="J212" s="283"/>
      <c r="K212" s="1165"/>
      <c r="L212" s="1166"/>
      <c r="M212" s="1167"/>
      <c r="N212" s="1168"/>
      <c r="O212" s="1167"/>
      <c r="P212" s="1168"/>
    </row>
    <row r="213" spans="1:16" s="273" customFormat="1" hidden="1" x14ac:dyDescent="0.25">
      <c r="A213" s="1044" t="s">
        <v>185</v>
      </c>
      <c r="B213" s="1162"/>
      <c r="C213" s="1162"/>
      <c r="D213" s="1163"/>
      <c r="E213" s="282"/>
      <c r="F213" s="244">
        <v>318000</v>
      </c>
      <c r="G213" s="1164" t="s">
        <v>17</v>
      </c>
      <c r="H213" s="1164"/>
      <c r="I213" s="190" t="s">
        <v>17</v>
      </c>
      <c r="J213" s="283"/>
      <c r="K213" s="1165"/>
      <c r="L213" s="1166"/>
      <c r="M213" s="1167"/>
      <c r="N213" s="1168"/>
      <c r="O213" s="1167"/>
      <c r="P213" s="1168"/>
    </row>
    <row r="214" spans="1:16" s="273" customFormat="1" hidden="1" x14ac:dyDescent="0.25">
      <c r="A214" s="1044" t="s">
        <v>186</v>
      </c>
      <c r="B214" s="1162"/>
      <c r="C214" s="1162"/>
      <c r="D214" s="1163"/>
      <c r="E214" s="282"/>
      <c r="F214" s="267">
        <v>318110</v>
      </c>
      <c r="G214" s="1164" t="s">
        <v>17</v>
      </c>
      <c r="H214" s="1164"/>
      <c r="I214" s="190" t="s">
        <v>17</v>
      </c>
      <c r="J214" s="283"/>
      <c r="K214" s="1165"/>
      <c r="L214" s="1166"/>
      <c r="M214" s="1167"/>
      <c r="N214" s="1168"/>
      <c r="O214" s="1167"/>
      <c r="P214" s="1168"/>
    </row>
    <row r="215" spans="1:16" s="273" customFormat="1" hidden="1" x14ac:dyDescent="0.25">
      <c r="A215" s="1044" t="s">
        <v>187</v>
      </c>
      <c r="B215" s="1162"/>
      <c r="C215" s="1162"/>
      <c r="D215" s="1163"/>
      <c r="E215" s="282"/>
      <c r="F215" s="244">
        <v>318120</v>
      </c>
      <c r="G215" s="1164" t="s">
        <v>17</v>
      </c>
      <c r="H215" s="1164"/>
      <c r="I215" s="190" t="s">
        <v>17</v>
      </c>
      <c r="J215" s="283"/>
      <c r="K215" s="1165"/>
      <c r="L215" s="1166"/>
      <c r="M215" s="1167"/>
      <c r="N215" s="1168"/>
      <c r="O215" s="1167"/>
      <c r="P215" s="1168"/>
    </row>
    <row r="216" spans="1:16" s="273" customFormat="1" hidden="1" x14ac:dyDescent="0.25">
      <c r="A216" s="1044" t="s">
        <v>188</v>
      </c>
      <c r="B216" s="1162"/>
      <c r="C216" s="1162"/>
      <c r="D216" s="1163"/>
      <c r="E216" s="282"/>
      <c r="F216" s="244">
        <v>319000</v>
      </c>
      <c r="G216" s="1164" t="s">
        <v>17</v>
      </c>
      <c r="H216" s="1164"/>
      <c r="I216" s="190" t="s">
        <v>17</v>
      </c>
      <c r="J216" s="283"/>
      <c r="K216" s="1165"/>
      <c r="L216" s="1166"/>
      <c r="M216" s="1167"/>
      <c r="N216" s="1168"/>
      <c r="O216" s="1167"/>
      <c r="P216" s="1168"/>
    </row>
    <row r="217" spans="1:16" s="273" customFormat="1" hidden="1" x14ac:dyDescent="0.25">
      <c r="A217" s="1044" t="s">
        <v>189</v>
      </c>
      <c r="B217" s="1162"/>
      <c r="C217" s="1162"/>
      <c r="D217" s="1163"/>
      <c r="E217" s="282"/>
      <c r="F217" s="244">
        <v>319100</v>
      </c>
      <c r="G217" s="1164" t="s">
        <v>17</v>
      </c>
      <c r="H217" s="1164"/>
      <c r="I217" s="190" t="s">
        <v>17</v>
      </c>
      <c r="J217" s="283"/>
      <c r="K217" s="1165"/>
      <c r="L217" s="1166"/>
      <c r="M217" s="1167"/>
      <c r="N217" s="1168"/>
      <c r="O217" s="1167"/>
      <c r="P217" s="1168"/>
    </row>
    <row r="218" spans="1:16" s="273" customFormat="1" hidden="1" x14ac:dyDescent="0.25">
      <c r="A218" s="1044" t="s">
        <v>190</v>
      </c>
      <c r="B218" s="1162"/>
      <c r="C218" s="1162"/>
      <c r="D218" s="1163"/>
      <c r="E218" s="282"/>
      <c r="F218" s="244">
        <v>319200</v>
      </c>
      <c r="G218" s="1164" t="s">
        <v>17</v>
      </c>
      <c r="H218" s="1164"/>
      <c r="I218" s="190" t="s">
        <v>17</v>
      </c>
      <c r="J218" s="283"/>
      <c r="K218" s="1165"/>
      <c r="L218" s="1166"/>
      <c r="M218" s="1167"/>
      <c r="N218" s="1168"/>
      <c r="O218" s="1167"/>
      <c r="P218" s="1168"/>
    </row>
    <row r="219" spans="1:16" s="273" customFormat="1" hidden="1" x14ac:dyDescent="0.25">
      <c r="A219" s="1084" t="s">
        <v>191</v>
      </c>
      <c r="B219" s="1169"/>
      <c r="C219" s="1169"/>
      <c r="D219" s="1170"/>
      <c r="E219" s="284"/>
      <c r="F219" s="269">
        <v>330000</v>
      </c>
      <c r="G219" s="1171" t="s">
        <v>17</v>
      </c>
      <c r="H219" s="1171"/>
      <c r="I219" s="285" t="s">
        <v>17</v>
      </c>
      <c r="J219" s="286">
        <f>SUM(J220:J239)</f>
        <v>0</v>
      </c>
      <c r="K219" s="1172">
        <f>SUM(K220:L239)</f>
        <v>0</v>
      </c>
      <c r="L219" s="1173"/>
      <c r="M219" s="1172">
        <f t="shared" ref="M219" si="22">SUM(M220:N239)</f>
        <v>0</v>
      </c>
      <c r="N219" s="1173"/>
      <c r="O219" s="1172">
        <f t="shared" ref="O219" si="23">SUM(O220:P239)</f>
        <v>0</v>
      </c>
      <c r="P219" s="1173"/>
    </row>
    <row r="220" spans="1:16" s="273" customFormat="1" hidden="1" x14ac:dyDescent="0.25">
      <c r="A220" s="1044" t="s">
        <v>192</v>
      </c>
      <c r="B220" s="1162"/>
      <c r="C220" s="1162"/>
      <c r="D220" s="1163"/>
      <c r="E220" s="282"/>
      <c r="F220" s="244">
        <v>331000</v>
      </c>
      <c r="G220" s="1164" t="s">
        <v>17</v>
      </c>
      <c r="H220" s="1164"/>
      <c r="I220" s="190" t="s">
        <v>17</v>
      </c>
      <c r="J220" s="283"/>
      <c r="K220" s="1165"/>
      <c r="L220" s="1166"/>
      <c r="M220" s="1167"/>
      <c r="N220" s="1168"/>
      <c r="O220" s="1167"/>
      <c r="P220" s="1168"/>
    </row>
    <row r="221" spans="1:16" s="273" customFormat="1" hidden="1" x14ac:dyDescent="0.25">
      <c r="A221" s="1044" t="s">
        <v>193</v>
      </c>
      <c r="B221" s="1162"/>
      <c r="C221" s="1162"/>
      <c r="D221" s="1163"/>
      <c r="E221" s="282"/>
      <c r="F221" s="244">
        <v>331110</v>
      </c>
      <c r="G221" s="1164" t="s">
        <v>17</v>
      </c>
      <c r="H221" s="1164"/>
      <c r="I221" s="190" t="s">
        <v>17</v>
      </c>
      <c r="J221" s="283"/>
      <c r="K221" s="1165"/>
      <c r="L221" s="1166"/>
      <c r="M221" s="1167"/>
      <c r="N221" s="1168"/>
      <c r="O221" s="1167"/>
      <c r="P221" s="1168"/>
    </row>
    <row r="222" spans="1:16" s="273" customFormat="1" hidden="1" x14ac:dyDescent="0.25">
      <c r="A222" s="1044" t="s">
        <v>194</v>
      </c>
      <c r="B222" s="1162"/>
      <c r="C222" s="1162"/>
      <c r="D222" s="1163"/>
      <c r="E222" s="282"/>
      <c r="F222" s="267">
        <v>331210</v>
      </c>
      <c r="G222" s="1164" t="s">
        <v>17</v>
      </c>
      <c r="H222" s="1164"/>
      <c r="I222" s="190" t="s">
        <v>17</v>
      </c>
      <c r="J222" s="283"/>
      <c r="K222" s="1165"/>
      <c r="L222" s="1166"/>
      <c r="M222" s="1167"/>
      <c r="N222" s="1168"/>
      <c r="O222" s="1167"/>
      <c r="P222" s="1168"/>
    </row>
    <row r="223" spans="1:16" s="273" customFormat="1" hidden="1" x14ac:dyDescent="0.25">
      <c r="A223" s="1044" t="s">
        <v>195</v>
      </c>
      <c r="B223" s="1162"/>
      <c r="C223" s="1162"/>
      <c r="D223" s="1163"/>
      <c r="E223" s="282"/>
      <c r="F223" s="267">
        <v>332000</v>
      </c>
      <c r="G223" s="1164" t="s">
        <v>17</v>
      </c>
      <c r="H223" s="1164"/>
      <c r="I223" s="190" t="s">
        <v>17</v>
      </c>
      <c r="J223" s="283"/>
      <c r="K223" s="1165"/>
      <c r="L223" s="1166"/>
      <c r="M223" s="1167"/>
      <c r="N223" s="1168"/>
      <c r="O223" s="1167"/>
      <c r="P223" s="1168"/>
    </row>
    <row r="224" spans="1:16" s="273" customFormat="1" hidden="1" x14ac:dyDescent="0.25">
      <c r="A224" s="1044" t="s">
        <v>196</v>
      </c>
      <c r="B224" s="1162"/>
      <c r="C224" s="1162"/>
      <c r="D224" s="1163"/>
      <c r="E224" s="282"/>
      <c r="F224" s="267">
        <v>332110</v>
      </c>
      <c r="G224" s="1164" t="s">
        <v>17</v>
      </c>
      <c r="H224" s="1164"/>
      <c r="I224" s="190" t="s">
        <v>17</v>
      </c>
      <c r="J224" s="283"/>
      <c r="K224" s="1165"/>
      <c r="L224" s="1166"/>
      <c r="M224" s="1167"/>
      <c r="N224" s="1168"/>
      <c r="O224" s="1167"/>
      <c r="P224" s="1168"/>
    </row>
    <row r="225" spans="1:16" s="273" customFormat="1" hidden="1" x14ac:dyDescent="0.25">
      <c r="A225" s="1044" t="s">
        <v>197</v>
      </c>
      <c r="B225" s="1162"/>
      <c r="C225" s="1162"/>
      <c r="D225" s="1163"/>
      <c r="E225" s="282"/>
      <c r="F225" s="244">
        <v>332210</v>
      </c>
      <c r="G225" s="1164" t="s">
        <v>17</v>
      </c>
      <c r="H225" s="1164"/>
      <c r="I225" s="190" t="s">
        <v>17</v>
      </c>
      <c r="J225" s="283"/>
      <c r="K225" s="1165"/>
      <c r="L225" s="1166"/>
      <c r="M225" s="1167"/>
      <c r="N225" s="1168"/>
      <c r="O225" s="1167"/>
      <c r="P225" s="1168"/>
    </row>
    <row r="226" spans="1:16" s="273" customFormat="1" hidden="1" x14ac:dyDescent="0.25">
      <c r="A226" s="1044" t="s">
        <v>198</v>
      </c>
      <c r="B226" s="1162"/>
      <c r="C226" s="1162"/>
      <c r="D226" s="1163"/>
      <c r="E226" s="282"/>
      <c r="F226" s="244">
        <v>333000</v>
      </c>
      <c r="G226" s="1164" t="s">
        <v>17</v>
      </c>
      <c r="H226" s="1164"/>
      <c r="I226" s="190" t="s">
        <v>17</v>
      </c>
      <c r="J226" s="283"/>
      <c r="K226" s="1165"/>
      <c r="L226" s="1166"/>
      <c r="M226" s="1167"/>
      <c r="N226" s="1168"/>
      <c r="O226" s="1167"/>
      <c r="P226" s="1168"/>
    </row>
    <row r="227" spans="1:16" s="273" customFormat="1" hidden="1" x14ac:dyDescent="0.25">
      <c r="A227" s="1044" t="s">
        <v>199</v>
      </c>
      <c r="B227" s="1162"/>
      <c r="C227" s="1162"/>
      <c r="D227" s="1163"/>
      <c r="E227" s="282"/>
      <c r="F227" s="244">
        <v>333100</v>
      </c>
      <c r="G227" s="1164" t="s">
        <v>17</v>
      </c>
      <c r="H227" s="1164"/>
      <c r="I227" s="190" t="s">
        <v>17</v>
      </c>
      <c r="J227" s="283"/>
      <c r="K227" s="1165"/>
      <c r="L227" s="1166"/>
      <c r="M227" s="1167"/>
      <c r="N227" s="1168"/>
      <c r="O227" s="1167"/>
      <c r="P227" s="1168"/>
    </row>
    <row r="228" spans="1:16" s="273" customFormat="1" hidden="1" x14ac:dyDescent="0.25">
      <c r="A228" s="1044" t="s">
        <v>200</v>
      </c>
      <c r="B228" s="1162"/>
      <c r="C228" s="1162"/>
      <c r="D228" s="1163"/>
      <c r="E228" s="282"/>
      <c r="F228" s="244">
        <v>333110</v>
      </c>
      <c r="G228" s="1164" t="s">
        <v>17</v>
      </c>
      <c r="H228" s="1164"/>
      <c r="I228" s="190" t="s">
        <v>17</v>
      </c>
      <c r="J228" s="283"/>
      <c r="K228" s="1165"/>
      <c r="L228" s="1166"/>
      <c r="M228" s="1167"/>
      <c r="N228" s="1168"/>
      <c r="O228" s="1167"/>
      <c r="P228" s="1168"/>
    </row>
    <row r="229" spans="1:16" s="273" customFormat="1" hidden="1" x14ac:dyDescent="0.25">
      <c r="A229" s="1044" t="s">
        <v>201</v>
      </c>
      <c r="B229" s="1162"/>
      <c r="C229" s="1162"/>
      <c r="D229" s="1163"/>
      <c r="E229" s="282"/>
      <c r="F229" s="244">
        <v>334000</v>
      </c>
      <c r="G229" s="1164" t="s">
        <v>17</v>
      </c>
      <c r="H229" s="1164"/>
      <c r="I229" s="190" t="s">
        <v>17</v>
      </c>
      <c r="J229" s="283"/>
      <c r="K229" s="1165"/>
      <c r="L229" s="1166"/>
      <c r="M229" s="1167"/>
      <c r="N229" s="1168"/>
      <c r="O229" s="1167"/>
      <c r="P229" s="1168"/>
    </row>
    <row r="230" spans="1:16" s="273" customFormat="1" hidden="1" x14ac:dyDescent="0.25">
      <c r="A230" s="1044" t="s">
        <v>202</v>
      </c>
      <c r="B230" s="1162"/>
      <c r="C230" s="1162"/>
      <c r="D230" s="1163"/>
      <c r="E230" s="282"/>
      <c r="F230" s="244">
        <v>334110</v>
      </c>
      <c r="G230" s="1164" t="s">
        <v>17</v>
      </c>
      <c r="H230" s="1164"/>
      <c r="I230" s="190" t="s">
        <v>17</v>
      </c>
      <c r="J230" s="283"/>
      <c r="K230" s="1165"/>
      <c r="L230" s="1166"/>
      <c r="M230" s="1167"/>
      <c r="N230" s="1168"/>
      <c r="O230" s="1167"/>
      <c r="P230" s="1168"/>
    </row>
    <row r="231" spans="1:16" s="273" customFormat="1" hidden="1" x14ac:dyDescent="0.25">
      <c r="A231" s="1044" t="s">
        <v>203</v>
      </c>
      <c r="B231" s="1162"/>
      <c r="C231" s="1162"/>
      <c r="D231" s="1163"/>
      <c r="E231" s="282"/>
      <c r="F231" s="244">
        <v>335000</v>
      </c>
      <c r="G231" s="1164" t="s">
        <v>17</v>
      </c>
      <c r="H231" s="1164"/>
      <c r="I231" s="190" t="s">
        <v>17</v>
      </c>
      <c r="J231" s="283"/>
      <c r="K231" s="1165"/>
      <c r="L231" s="1166"/>
      <c r="M231" s="1167"/>
      <c r="N231" s="1168"/>
      <c r="O231" s="1167"/>
      <c r="P231" s="1168"/>
    </row>
    <row r="232" spans="1:16" s="273" customFormat="1" hidden="1" x14ac:dyDescent="0.25">
      <c r="A232" s="1044" t="s">
        <v>204</v>
      </c>
      <c r="B232" s="1162"/>
      <c r="C232" s="1162"/>
      <c r="D232" s="1163"/>
      <c r="E232" s="282"/>
      <c r="F232" s="244">
        <v>335110</v>
      </c>
      <c r="G232" s="1164" t="s">
        <v>17</v>
      </c>
      <c r="H232" s="1164"/>
      <c r="I232" s="190" t="s">
        <v>17</v>
      </c>
      <c r="J232" s="283"/>
      <c r="K232" s="1165"/>
      <c r="L232" s="1166"/>
      <c r="M232" s="1167"/>
      <c r="N232" s="1168"/>
      <c r="O232" s="1167"/>
      <c r="P232" s="1168"/>
    </row>
    <row r="233" spans="1:16" s="273" customFormat="1" hidden="1" x14ac:dyDescent="0.25">
      <c r="A233" s="1044" t="s">
        <v>205</v>
      </c>
      <c r="B233" s="1162"/>
      <c r="C233" s="1162"/>
      <c r="D233" s="1163"/>
      <c r="E233" s="282"/>
      <c r="F233" s="244">
        <v>336000</v>
      </c>
      <c r="G233" s="1164" t="s">
        <v>17</v>
      </c>
      <c r="H233" s="1164"/>
      <c r="I233" s="190" t="s">
        <v>17</v>
      </c>
      <c r="J233" s="283"/>
      <c r="K233" s="1165"/>
      <c r="L233" s="1166"/>
      <c r="M233" s="1167"/>
      <c r="N233" s="1168"/>
      <c r="O233" s="1167"/>
      <c r="P233" s="1168"/>
    </row>
    <row r="234" spans="1:16" s="273" customFormat="1" hidden="1" x14ac:dyDescent="0.25">
      <c r="A234" s="1044" t="s">
        <v>206</v>
      </c>
      <c r="B234" s="1162"/>
      <c r="C234" s="1162"/>
      <c r="D234" s="1163"/>
      <c r="E234" s="282"/>
      <c r="F234" s="244">
        <v>336100</v>
      </c>
      <c r="G234" s="1164" t="s">
        <v>17</v>
      </c>
      <c r="H234" s="1164"/>
      <c r="I234" s="190" t="s">
        <v>17</v>
      </c>
      <c r="J234" s="283"/>
      <c r="K234" s="1165"/>
      <c r="L234" s="1166"/>
      <c r="M234" s="1167"/>
      <c r="N234" s="1168"/>
      <c r="O234" s="1167"/>
      <c r="P234" s="1168"/>
    </row>
    <row r="235" spans="1:16" s="273" customFormat="1" hidden="1" x14ac:dyDescent="0.25">
      <c r="A235" s="1044" t="s">
        <v>207</v>
      </c>
      <c r="B235" s="1162"/>
      <c r="C235" s="1162"/>
      <c r="D235" s="1163"/>
      <c r="E235" s="282"/>
      <c r="F235" s="244">
        <v>336110</v>
      </c>
      <c r="G235" s="1164" t="s">
        <v>17</v>
      </c>
      <c r="H235" s="1164"/>
      <c r="I235" s="190" t="s">
        <v>17</v>
      </c>
      <c r="J235" s="283"/>
      <c r="K235" s="1165"/>
      <c r="L235" s="1166"/>
      <c r="M235" s="1167"/>
      <c r="N235" s="1168"/>
      <c r="O235" s="1167"/>
      <c r="P235" s="1168"/>
    </row>
    <row r="236" spans="1:16" s="273" customFormat="1" hidden="1" x14ac:dyDescent="0.25">
      <c r="A236" s="1044" t="s">
        <v>208</v>
      </c>
      <c r="B236" s="1162"/>
      <c r="C236" s="1162"/>
      <c r="D236" s="1163"/>
      <c r="E236" s="282"/>
      <c r="F236" s="267">
        <v>337000</v>
      </c>
      <c r="G236" s="1164" t="s">
        <v>17</v>
      </c>
      <c r="H236" s="1164"/>
      <c r="I236" s="190" t="s">
        <v>17</v>
      </c>
      <c r="J236" s="283"/>
      <c r="K236" s="1165"/>
      <c r="L236" s="1166"/>
      <c r="M236" s="1167"/>
      <c r="N236" s="1168"/>
      <c r="O236" s="1167"/>
      <c r="P236" s="1168"/>
    </row>
    <row r="237" spans="1:16" s="273" customFormat="1" hidden="1" x14ac:dyDescent="0.25">
      <c r="A237" s="1044" t="s">
        <v>209</v>
      </c>
      <c r="B237" s="1162"/>
      <c r="C237" s="1162"/>
      <c r="D237" s="1163"/>
      <c r="E237" s="282"/>
      <c r="F237" s="244">
        <v>337110</v>
      </c>
      <c r="G237" s="1164" t="s">
        <v>17</v>
      </c>
      <c r="H237" s="1164"/>
      <c r="I237" s="190" t="s">
        <v>17</v>
      </c>
      <c r="J237" s="283"/>
      <c r="K237" s="1165"/>
      <c r="L237" s="1166"/>
      <c r="M237" s="1167"/>
      <c r="N237" s="1168"/>
      <c r="O237" s="1167"/>
      <c r="P237" s="1168"/>
    </row>
    <row r="238" spans="1:16" s="273" customFormat="1" hidden="1" x14ac:dyDescent="0.25">
      <c r="A238" s="1044" t="s">
        <v>210</v>
      </c>
      <c r="B238" s="1162"/>
      <c r="C238" s="1162"/>
      <c r="D238" s="1163"/>
      <c r="E238" s="282"/>
      <c r="F238" s="267">
        <v>338000</v>
      </c>
      <c r="G238" s="1164" t="s">
        <v>17</v>
      </c>
      <c r="H238" s="1164"/>
      <c r="I238" s="190" t="s">
        <v>17</v>
      </c>
      <c r="J238" s="283"/>
      <c r="K238" s="1165"/>
      <c r="L238" s="1166"/>
      <c r="M238" s="1167"/>
      <c r="N238" s="1168"/>
      <c r="O238" s="1167"/>
      <c r="P238" s="1168"/>
    </row>
    <row r="239" spans="1:16" s="273" customFormat="1" hidden="1" x14ac:dyDescent="0.25">
      <c r="A239" s="1044" t="s">
        <v>211</v>
      </c>
      <c r="B239" s="1162"/>
      <c r="C239" s="1162"/>
      <c r="D239" s="1163"/>
      <c r="E239" s="282"/>
      <c r="F239" s="244">
        <v>338110</v>
      </c>
      <c r="G239" s="1164" t="s">
        <v>17</v>
      </c>
      <c r="H239" s="1164"/>
      <c r="I239" s="190" t="s">
        <v>17</v>
      </c>
      <c r="J239" s="283"/>
      <c r="K239" s="1165"/>
      <c r="L239" s="1166"/>
      <c r="M239" s="1167"/>
      <c r="N239" s="1168"/>
      <c r="O239" s="1167"/>
      <c r="P239" s="1168"/>
    </row>
    <row r="240" spans="1:16" s="273" customFormat="1" hidden="1" x14ac:dyDescent="0.25">
      <c r="A240" s="1176"/>
      <c r="B240" s="1177"/>
      <c r="C240" s="1177"/>
      <c r="D240" s="1178"/>
      <c r="E240" s="287"/>
      <c r="F240" s="288"/>
      <c r="G240" s="1179" t="s">
        <v>17</v>
      </c>
      <c r="H240" s="1179"/>
      <c r="I240" s="289" t="s">
        <v>17</v>
      </c>
      <c r="J240" s="290">
        <f>J241</f>
        <v>0</v>
      </c>
      <c r="K240" s="1180">
        <f>K241</f>
        <v>0</v>
      </c>
      <c r="L240" s="1181"/>
      <c r="M240" s="1182">
        <f>M241</f>
        <v>0</v>
      </c>
      <c r="N240" s="1183"/>
      <c r="O240" s="1182">
        <f>O241</f>
        <v>0</v>
      </c>
      <c r="P240" s="1183"/>
    </row>
    <row r="241" spans="1:16" s="273" customFormat="1" hidden="1" x14ac:dyDescent="0.25">
      <c r="A241" s="1084" t="s">
        <v>88</v>
      </c>
      <c r="B241" s="1169"/>
      <c r="C241" s="1169"/>
      <c r="D241" s="1170"/>
      <c r="E241" s="284"/>
      <c r="F241" s="265">
        <v>200000</v>
      </c>
      <c r="G241" s="1171" t="s">
        <v>17</v>
      </c>
      <c r="H241" s="1171"/>
      <c r="I241" s="285" t="s">
        <v>17</v>
      </c>
      <c r="J241" s="286">
        <f>J242+J263+J294+J297+J311+J317+J348</f>
        <v>0</v>
      </c>
      <c r="K241" s="1172">
        <f>K242+K263+K294+K297+K311+K317+K348</f>
        <v>0</v>
      </c>
      <c r="L241" s="1173"/>
      <c r="M241" s="1172">
        <f t="shared" ref="M241" si="24">M242+M263+M294+M297+M311+M317+M348</f>
        <v>0</v>
      </c>
      <c r="N241" s="1173"/>
      <c r="O241" s="1172">
        <f t="shared" ref="O241" si="25">O242+O263+O294+O297+O311+O317+O348</f>
        <v>0</v>
      </c>
      <c r="P241" s="1173"/>
    </row>
    <row r="242" spans="1:16" s="273" customFormat="1" hidden="1" x14ac:dyDescent="0.25">
      <c r="A242" s="1084" t="s">
        <v>89</v>
      </c>
      <c r="B242" s="1169"/>
      <c r="C242" s="1169"/>
      <c r="D242" s="1170"/>
      <c r="E242" s="284"/>
      <c r="F242" s="265">
        <v>210000</v>
      </c>
      <c r="G242" s="1171" t="s">
        <v>17</v>
      </c>
      <c r="H242" s="1171"/>
      <c r="I242" s="285" t="s">
        <v>17</v>
      </c>
      <c r="J242" s="286">
        <f>J243+J259</f>
        <v>0</v>
      </c>
      <c r="K242" s="1172">
        <f>K243+K259</f>
        <v>0</v>
      </c>
      <c r="L242" s="1173"/>
      <c r="M242" s="1172">
        <f t="shared" ref="M242" si="26">M243+M259</f>
        <v>0</v>
      </c>
      <c r="N242" s="1173"/>
      <c r="O242" s="1172">
        <f t="shared" ref="O242" si="27">O243+O259</f>
        <v>0</v>
      </c>
      <c r="P242" s="1173"/>
    </row>
    <row r="243" spans="1:16" s="273" customFormat="1" hidden="1" x14ac:dyDescent="0.25">
      <c r="A243" s="1084" t="s">
        <v>90</v>
      </c>
      <c r="B243" s="1169"/>
      <c r="C243" s="1169"/>
      <c r="D243" s="1170"/>
      <c r="E243" s="284"/>
      <c r="F243" s="291">
        <v>211000</v>
      </c>
      <c r="G243" s="1171" t="s">
        <v>17</v>
      </c>
      <c r="H243" s="1171"/>
      <c r="I243" s="285" t="s">
        <v>17</v>
      </c>
      <c r="J243" s="286">
        <f>J244</f>
        <v>0</v>
      </c>
      <c r="K243" s="1172">
        <f>K244</f>
        <v>0</v>
      </c>
      <c r="L243" s="1173"/>
      <c r="M243" s="1172">
        <f t="shared" ref="M243" si="28">M244</f>
        <v>0</v>
      </c>
      <c r="N243" s="1173"/>
      <c r="O243" s="1172">
        <f t="shared" ref="O243" si="29">O244</f>
        <v>0</v>
      </c>
      <c r="P243" s="1173"/>
    </row>
    <row r="244" spans="1:16" s="273" customFormat="1" hidden="1" x14ac:dyDescent="0.25">
      <c r="A244" s="1044" t="s">
        <v>91</v>
      </c>
      <c r="B244" s="1162"/>
      <c r="C244" s="1162"/>
      <c r="D244" s="1163"/>
      <c r="E244" s="282"/>
      <c r="F244" s="292">
        <v>211100</v>
      </c>
      <c r="G244" s="1164" t="s">
        <v>17</v>
      </c>
      <c r="H244" s="1164"/>
      <c r="I244" s="190" t="s">
        <v>17</v>
      </c>
      <c r="J244" s="283"/>
      <c r="K244" s="1165"/>
      <c r="L244" s="1166"/>
      <c r="M244" s="1165"/>
      <c r="N244" s="1166"/>
      <c r="O244" s="1165"/>
      <c r="P244" s="1166"/>
    </row>
    <row r="245" spans="1:16" s="273" customFormat="1" hidden="1" x14ac:dyDescent="0.25">
      <c r="A245" s="1044" t="s">
        <v>92</v>
      </c>
      <c r="B245" s="1162"/>
      <c r="C245" s="1162"/>
      <c r="D245" s="1163"/>
      <c r="E245" s="282"/>
      <c r="F245" s="292">
        <v>211110</v>
      </c>
      <c r="G245" s="1164" t="s">
        <v>17</v>
      </c>
      <c r="H245" s="1164"/>
      <c r="I245" s="190" t="s">
        <v>17</v>
      </c>
      <c r="J245" s="283"/>
      <c r="K245" s="1165"/>
      <c r="L245" s="1166"/>
      <c r="M245" s="1167"/>
      <c r="N245" s="1168"/>
      <c r="O245" s="1167"/>
      <c r="P245" s="1168"/>
    </row>
    <row r="246" spans="1:16" s="273" customFormat="1" hidden="1" x14ac:dyDescent="0.25">
      <c r="A246" s="1044" t="s">
        <v>93</v>
      </c>
      <c r="B246" s="1162"/>
      <c r="C246" s="1162"/>
      <c r="D246" s="1163"/>
      <c r="E246" s="282"/>
      <c r="F246" s="292">
        <v>211120</v>
      </c>
      <c r="G246" s="1164" t="s">
        <v>17</v>
      </c>
      <c r="H246" s="1164"/>
      <c r="I246" s="190" t="s">
        <v>17</v>
      </c>
      <c r="J246" s="283"/>
      <c r="K246" s="1165"/>
      <c r="L246" s="1166"/>
      <c r="M246" s="1167"/>
      <c r="N246" s="1168"/>
      <c r="O246" s="1167"/>
      <c r="P246" s="1168"/>
    </row>
    <row r="247" spans="1:16" s="273" customFormat="1" hidden="1" x14ac:dyDescent="0.25">
      <c r="A247" s="1044" t="s">
        <v>94</v>
      </c>
      <c r="B247" s="1162"/>
      <c r="C247" s="1162"/>
      <c r="D247" s="1163"/>
      <c r="E247" s="282"/>
      <c r="F247" s="292">
        <v>211130</v>
      </c>
      <c r="G247" s="1164" t="s">
        <v>17</v>
      </c>
      <c r="H247" s="1164"/>
      <c r="I247" s="190" t="s">
        <v>17</v>
      </c>
      <c r="J247" s="283"/>
      <c r="K247" s="1165"/>
      <c r="L247" s="1166"/>
      <c r="M247" s="1167"/>
      <c r="N247" s="1168"/>
      <c r="O247" s="1167"/>
      <c r="P247" s="1168"/>
    </row>
    <row r="248" spans="1:16" s="273" customFormat="1" hidden="1" x14ac:dyDescent="0.25">
      <c r="A248" s="1044" t="s">
        <v>95</v>
      </c>
      <c r="B248" s="1162"/>
      <c r="C248" s="1162"/>
      <c r="D248" s="1163"/>
      <c r="E248" s="282"/>
      <c r="F248" s="292">
        <v>211140</v>
      </c>
      <c r="G248" s="1164" t="s">
        <v>17</v>
      </c>
      <c r="H248" s="1164"/>
      <c r="I248" s="190" t="s">
        <v>17</v>
      </c>
      <c r="J248" s="283"/>
      <c r="K248" s="1165"/>
      <c r="L248" s="1166"/>
      <c r="M248" s="1167"/>
      <c r="N248" s="1168"/>
      <c r="O248" s="1167"/>
      <c r="P248" s="1168"/>
    </row>
    <row r="249" spans="1:16" s="273" customFormat="1" hidden="1" x14ac:dyDescent="0.25">
      <c r="A249" s="1044" t="s">
        <v>96</v>
      </c>
      <c r="B249" s="1162"/>
      <c r="C249" s="1162"/>
      <c r="D249" s="1163"/>
      <c r="E249" s="282"/>
      <c r="F249" s="244">
        <v>211150</v>
      </c>
      <c r="G249" s="1164" t="s">
        <v>17</v>
      </c>
      <c r="H249" s="1164"/>
      <c r="I249" s="190" t="s">
        <v>17</v>
      </c>
      <c r="J249" s="283"/>
      <c r="K249" s="1165"/>
      <c r="L249" s="1166"/>
      <c r="M249" s="1167"/>
      <c r="N249" s="1168"/>
      <c r="O249" s="1167"/>
      <c r="P249" s="1168"/>
    </row>
    <row r="250" spans="1:16" s="273" customFormat="1" hidden="1" x14ac:dyDescent="0.25">
      <c r="A250" s="1044" t="s">
        <v>97</v>
      </c>
      <c r="B250" s="1162"/>
      <c r="C250" s="1162"/>
      <c r="D250" s="1163"/>
      <c r="E250" s="282"/>
      <c r="F250" s="244">
        <v>211190</v>
      </c>
      <c r="G250" s="1164" t="s">
        <v>17</v>
      </c>
      <c r="H250" s="1164"/>
      <c r="I250" s="190" t="s">
        <v>17</v>
      </c>
      <c r="J250" s="283"/>
      <c r="K250" s="1165"/>
      <c r="L250" s="1166"/>
      <c r="M250" s="1167"/>
      <c r="N250" s="1168"/>
      <c r="O250" s="1167"/>
      <c r="P250" s="1168"/>
    </row>
    <row r="251" spans="1:16" s="273" customFormat="1" hidden="1" x14ac:dyDescent="0.25">
      <c r="A251" s="1044" t="s">
        <v>98</v>
      </c>
      <c r="B251" s="1162"/>
      <c r="C251" s="1162"/>
      <c r="D251" s="1163"/>
      <c r="E251" s="282"/>
      <c r="F251" s="244">
        <v>211200</v>
      </c>
      <c r="G251" s="1164" t="s">
        <v>17</v>
      </c>
      <c r="H251" s="1164"/>
      <c r="I251" s="190" t="s">
        <v>17</v>
      </c>
      <c r="J251" s="283"/>
      <c r="K251" s="1165"/>
      <c r="L251" s="1166"/>
      <c r="M251" s="1167"/>
      <c r="N251" s="1168"/>
      <c r="O251" s="1167"/>
      <c r="P251" s="1168"/>
    </row>
    <row r="252" spans="1:16" s="273" customFormat="1" hidden="1" x14ac:dyDescent="0.25">
      <c r="A252" s="1044" t="s">
        <v>99</v>
      </c>
      <c r="B252" s="1162"/>
      <c r="C252" s="1162"/>
      <c r="D252" s="1163"/>
      <c r="E252" s="282"/>
      <c r="F252" s="244">
        <v>211300</v>
      </c>
      <c r="G252" s="1164" t="s">
        <v>17</v>
      </c>
      <c r="H252" s="1164"/>
      <c r="I252" s="190" t="s">
        <v>17</v>
      </c>
      <c r="J252" s="283"/>
      <c r="K252" s="1165"/>
      <c r="L252" s="1166"/>
      <c r="M252" s="1167"/>
      <c r="N252" s="1168"/>
      <c r="O252" s="1167"/>
      <c r="P252" s="1168"/>
    </row>
    <row r="253" spans="1:16" s="273" customFormat="1" hidden="1" x14ac:dyDescent="0.25">
      <c r="A253" s="1044" t="s">
        <v>215</v>
      </c>
      <c r="B253" s="1162"/>
      <c r="C253" s="1162"/>
      <c r="D253" s="1163"/>
      <c r="E253" s="282"/>
      <c r="F253" s="244">
        <v>211310</v>
      </c>
      <c r="G253" s="1164" t="s">
        <v>17</v>
      </c>
      <c r="H253" s="1164"/>
      <c r="I253" s="190" t="s">
        <v>17</v>
      </c>
      <c r="J253" s="283"/>
      <c r="K253" s="1165"/>
      <c r="L253" s="1166"/>
      <c r="M253" s="1167"/>
      <c r="N253" s="1168"/>
      <c r="O253" s="1167"/>
      <c r="P253" s="1168"/>
    </row>
    <row r="254" spans="1:16" s="273" customFormat="1" hidden="1" x14ac:dyDescent="0.25">
      <c r="A254" s="1044" t="s">
        <v>216</v>
      </c>
      <c r="B254" s="1162"/>
      <c r="C254" s="1162"/>
      <c r="D254" s="1163"/>
      <c r="E254" s="282"/>
      <c r="F254" s="244">
        <v>211320</v>
      </c>
      <c r="G254" s="1164" t="s">
        <v>17</v>
      </c>
      <c r="H254" s="1164"/>
      <c r="I254" s="190" t="s">
        <v>17</v>
      </c>
      <c r="J254" s="283"/>
      <c r="K254" s="1165"/>
      <c r="L254" s="1166"/>
      <c r="M254" s="1167"/>
      <c r="N254" s="1168"/>
      <c r="O254" s="1167"/>
      <c r="P254" s="1168"/>
    </row>
    <row r="255" spans="1:16" s="273" customFormat="1" hidden="1" x14ac:dyDescent="0.25">
      <c r="A255" s="1044" t="s">
        <v>100</v>
      </c>
      <c r="B255" s="1162"/>
      <c r="C255" s="1162"/>
      <c r="D255" s="1163"/>
      <c r="E255" s="282"/>
      <c r="F255" s="244">
        <v>211330</v>
      </c>
      <c r="G255" s="1164" t="s">
        <v>17</v>
      </c>
      <c r="H255" s="1164"/>
      <c r="I255" s="190" t="s">
        <v>17</v>
      </c>
      <c r="J255" s="283"/>
      <c r="K255" s="1165"/>
      <c r="L255" s="1166"/>
      <c r="M255" s="1167"/>
      <c r="N255" s="1168"/>
      <c r="O255" s="1167"/>
      <c r="P255" s="1168"/>
    </row>
    <row r="256" spans="1:16" s="273" customFormat="1" hidden="1" x14ac:dyDescent="0.25">
      <c r="A256" s="1044" t="s">
        <v>101</v>
      </c>
      <c r="B256" s="1162"/>
      <c r="C256" s="1162"/>
      <c r="D256" s="1163"/>
      <c r="E256" s="282"/>
      <c r="F256" s="244">
        <v>211340</v>
      </c>
      <c r="G256" s="1164" t="s">
        <v>17</v>
      </c>
      <c r="H256" s="1164"/>
      <c r="I256" s="190" t="s">
        <v>17</v>
      </c>
      <c r="J256" s="283"/>
      <c r="K256" s="1165"/>
      <c r="L256" s="1166"/>
      <c r="M256" s="1167"/>
      <c r="N256" s="1168"/>
      <c r="O256" s="1167"/>
      <c r="P256" s="1168"/>
    </row>
    <row r="257" spans="1:16" s="273" customFormat="1" hidden="1" x14ac:dyDescent="0.25">
      <c r="A257" s="1044" t="s">
        <v>217</v>
      </c>
      <c r="B257" s="1162"/>
      <c r="C257" s="1162"/>
      <c r="D257" s="1163"/>
      <c r="E257" s="282"/>
      <c r="F257" s="244">
        <v>211350</v>
      </c>
      <c r="G257" s="1164" t="s">
        <v>17</v>
      </c>
      <c r="H257" s="1164"/>
      <c r="I257" s="190" t="s">
        <v>17</v>
      </c>
      <c r="J257" s="283"/>
      <c r="K257" s="1165"/>
      <c r="L257" s="1166"/>
      <c r="M257" s="1167"/>
      <c r="N257" s="1168"/>
      <c r="O257" s="1167"/>
      <c r="P257" s="1168"/>
    </row>
    <row r="258" spans="1:16" s="273" customFormat="1" hidden="1" x14ac:dyDescent="0.25">
      <c r="A258" s="1044" t="s">
        <v>102</v>
      </c>
      <c r="B258" s="1162"/>
      <c r="C258" s="1162"/>
      <c r="D258" s="1163"/>
      <c r="E258" s="282"/>
      <c r="F258" s="244">
        <v>211390</v>
      </c>
      <c r="G258" s="1164" t="s">
        <v>17</v>
      </c>
      <c r="H258" s="1164"/>
      <c r="I258" s="190" t="s">
        <v>17</v>
      </c>
      <c r="J258" s="283"/>
      <c r="K258" s="1165"/>
      <c r="L258" s="1166"/>
      <c r="M258" s="1167"/>
      <c r="N258" s="1168"/>
      <c r="O258" s="1167"/>
      <c r="P258" s="1168"/>
    </row>
    <row r="259" spans="1:16" s="273" customFormat="1" hidden="1" x14ac:dyDescent="0.25">
      <c r="A259" s="1044" t="s">
        <v>103</v>
      </c>
      <c r="B259" s="1162"/>
      <c r="C259" s="1162"/>
      <c r="D259" s="1163"/>
      <c r="E259" s="282"/>
      <c r="F259" s="244">
        <v>212000</v>
      </c>
      <c r="G259" s="1164" t="s">
        <v>17</v>
      </c>
      <c r="H259" s="1164"/>
      <c r="I259" s="190" t="s">
        <v>17</v>
      </c>
      <c r="J259" s="283"/>
      <c r="K259" s="1165"/>
      <c r="L259" s="1166"/>
      <c r="M259" s="1165"/>
      <c r="N259" s="1166"/>
      <c r="O259" s="1165"/>
      <c r="P259" s="1166"/>
    </row>
    <row r="260" spans="1:16" s="273" customFormat="1" hidden="1" x14ac:dyDescent="0.25">
      <c r="A260" s="1044" t="s">
        <v>104</v>
      </c>
      <c r="B260" s="1162"/>
      <c r="C260" s="1162"/>
      <c r="D260" s="1163"/>
      <c r="E260" s="282"/>
      <c r="F260" s="244">
        <v>212100</v>
      </c>
      <c r="G260" s="1164" t="s">
        <v>17</v>
      </c>
      <c r="H260" s="1164"/>
      <c r="I260" s="190" t="s">
        <v>17</v>
      </c>
      <c r="J260" s="283"/>
      <c r="K260" s="1165"/>
      <c r="L260" s="1166"/>
      <c r="M260" s="1167"/>
      <c r="N260" s="1168"/>
      <c r="O260" s="1167"/>
      <c r="P260" s="1168"/>
    </row>
    <row r="261" spans="1:16" s="273" customFormat="1" hidden="1" x14ac:dyDescent="0.25">
      <c r="A261" s="1044" t="s">
        <v>105</v>
      </c>
      <c r="B261" s="1162"/>
      <c r="C261" s="1162"/>
      <c r="D261" s="1163"/>
      <c r="E261" s="282"/>
      <c r="F261" s="244">
        <v>212200</v>
      </c>
      <c r="G261" s="1164" t="s">
        <v>17</v>
      </c>
      <c r="H261" s="1164"/>
      <c r="I261" s="190" t="s">
        <v>17</v>
      </c>
      <c r="J261" s="283"/>
      <c r="K261" s="1165"/>
      <c r="L261" s="1166"/>
      <c r="M261" s="1167"/>
      <c r="N261" s="1168"/>
      <c r="O261" s="1167"/>
      <c r="P261" s="1168"/>
    </row>
    <row r="262" spans="1:16" s="273" customFormat="1" hidden="1" x14ac:dyDescent="0.25">
      <c r="A262" s="1044" t="s">
        <v>106</v>
      </c>
      <c r="B262" s="1162"/>
      <c r="C262" s="1162"/>
      <c r="D262" s="1163"/>
      <c r="E262" s="282"/>
      <c r="F262" s="244">
        <v>212210</v>
      </c>
      <c r="G262" s="1164" t="s">
        <v>17</v>
      </c>
      <c r="H262" s="1164"/>
      <c r="I262" s="190" t="s">
        <v>17</v>
      </c>
      <c r="J262" s="283"/>
      <c r="K262" s="1165"/>
      <c r="L262" s="1166"/>
      <c r="M262" s="1167"/>
      <c r="N262" s="1168"/>
      <c r="O262" s="1167"/>
      <c r="P262" s="1168"/>
    </row>
    <row r="263" spans="1:16" s="273" customFormat="1" hidden="1" x14ac:dyDescent="0.25">
      <c r="A263" s="1084" t="s">
        <v>107</v>
      </c>
      <c r="B263" s="1169"/>
      <c r="C263" s="1169"/>
      <c r="D263" s="1170"/>
      <c r="E263" s="284"/>
      <c r="F263" s="265">
        <v>220000</v>
      </c>
      <c r="G263" s="1171" t="s">
        <v>17</v>
      </c>
      <c r="H263" s="1171"/>
      <c r="I263" s="285" t="s">
        <v>17</v>
      </c>
      <c r="J263" s="286">
        <f>SUM(J264:J293)</f>
        <v>0</v>
      </c>
      <c r="K263" s="1172">
        <f>SUM(K264:L293)</f>
        <v>0</v>
      </c>
      <c r="L263" s="1173"/>
      <c r="M263" s="1172">
        <f t="shared" ref="M263" si="30">SUM(M264:N293)</f>
        <v>0</v>
      </c>
      <c r="N263" s="1173"/>
      <c r="O263" s="1172">
        <f t="shared" ref="O263" si="31">SUM(O264:P293)</f>
        <v>0</v>
      </c>
      <c r="P263" s="1173"/>
    </row>
    <row r="264" spans="1:16" s="273" customFormat="1" hidden="1" x14ac:dyDescent="0.25">
      <c r="A264" s="1044" t="s">
        <v>108</v>
      </c>
      <c r="B264" s="1162"/>
      <c r="C264" s="1162"/>
      <c r="D264" s="1163"/>
      <c r="E264" s="282"/>
      <c r="F264" s="244">
        <v>222000</v>
      </c>
      <c r="G264" s="1164" t="s">
        <v>17</v>
      </c>
      <c r="H264" s="1164"/>
      <c r="I264" s="190" t="s">
        <v>17</v>
      </c>
      <c r="J264" s="283"/>
      <c r="K264" s="1165"/>
      <c r="L264" s="1166"/>
      <c r="M264" s="1167"/>
      <c r="N264" s="1168"/>
      <c r="O264" s="1167"/>
      <c r="P264" s="1168"/>
    </row>
    <row r="265" spans="1:16" s="273" customFormat="1" hidden="1" x14ac:dyDescent="0.25">
      <c r="A265" s="1044" t="s">
        <v>109</v>
      </c>
      <c r="B265" s="1162"/>
      <c r="C265" s="1162"/>
      <c r="D265" s="1163"/>
      <c r="E265" s="282"/>
      <c r="F265" s="244">
        <v>222100</v>
      </c>
      <c r="G265" s="1164" t="s">
        <v>17</v>
      </c>
      <c r="H265" s="1164"/>
      <c r="I265" s="190" t="s">
        <v>17</v>
      </c>
      <c r="J265" s="283"/>
      <c r="K265" s="1165"/>
      <c r="L265" s="1166"/>
      <c r="M265" s="1167"/>
      <c r="N265" s="1168"/>
      <c r="O265" s="1167"/>
      <c r="P265" s="1168"/>
    </row>
    <row r="266" spans="1:16" s="273" customFormat="1" hidden="1" x14ac:dyDescent="0.25">
      <c r="A266" s="1044" t="s">
        <v>110</v>
      </c>
      <c r="B266" s="1162"/>
      <c r="C266" s="1162"/>
      <c r="D266" s="1163"/>
      <c r="E266" s="282"/>
      <c r="F266" s="244">
        <v>222110</v>
      </c>
      <c r="G266" s="1164" t="s">
        <v>17</v>
      </c>
      <c r="H266" s="1164"/>
      <c r="I266" s="190" t="s">
        <v>17</v>
      </c>
      <c r="J266" s="283"/>
      <c r="K266" s="1165"/>
      <c r="L266" s="1166"/>
      <c r="M266" s="1167"/>
      <c r="N266" s="1168"/>
      <c r="O266" s="1167"/>
      <c r="P266" s="1168"/>
    </row>
    <row r="267" spans="1:16" s="273" customFormat="1" hidden="1" x14ac:dyDescent="0.25">
      <c r="A267" s="1044" t="s">
        <v>111</v>
      </c>
      <c r="B267" s="1162"/>
      <c r="C267" s="1162"/>
      <c r="D267" s="1163"/>
      <c r="E267" s="282"/>
      <c r="F267" s="244">
        <v>222120</v>
      </c>
      <c r="G267" s="1164" t="s">
        <v>17</v>
      </c>
      <c r="H267" s="1164"/>
      <c r="I267" s="190" t="s">
        <v>17</v>
      </c>
      <c r="J267" s="283"/>
      <c r="K267" s="1165"/>
      <c r="L267" s="1166"/>
      <c r="M267" s="1167"/>
      <c r="N267" s="1168"/>
      <c r="O267" s="1167"/>
      <c r="P267" s="1168"/>
    </row>
    <row r="268" spans="1:16" s="273" customFormat="1" hidden="1" x14ac:dyDescent="0.25">
      <c r="A268" s="1044" t="s">
        <v>112</v>
      </c>
      <c r="B268" s="1162"/>
      <c r="C268" s="1162"/>
      <c r="D268" s="1163"/>
      <c r="E268" s="282"/>
      <c r="F268" s="244">
        <v>222130</v>
      </c>
      <c r="G268" s="1164" t="s">
        <v>17</v>
      </c>
      <c r="H268" s="1164"/>
      <c r="I268" s="190" t="s">
        <v>17</v>
      </c>
      <c r="J268" s="283"/>
      <c r="K268" s="1165"/>
      <c r="L268" s="1166"/>
      <c r="M268" s="1167"/>
      <c r="N268" s="1168"/>
      <c r="O268" s="1167"/>
      <c r="P268" s="1168"/>
    </row>
    <row r="269" spans="1:16" s="273" customFormat="1" hidden="1" x14ac:dyDescent="0.25">
      <c r="A269" s="1044" t="s">
        <v>113</v>
      </c>
      <c r="B269" s="1162"/>
      <c r="C269" s="1162"/>
      <c r="D269" s="1163"/>
      <c r="E269" s="282"/>
      <c r="F269" s="244">
        <v>222140</v>
      </c>
      <c r="G269" s="1164" t="s">
        <v>17</v>
      </c>
      <c r="H269" s="1164"/>
      <c r="I269" s="190" t="s">
        <v>17</v>
      </c>
      <c r="J269" s="283"/>
      <c r="K269" s="1165"/>
      <c r="L269" s="1166"/>
      <c r="M269" s="1167"/>
      <c r="N269" s="1168"/>
      <c r="O269" s="1167"/>
      <c r="P269" s="1168"/>
    </row>
    <row r="270" spans="1:16" s="273" customFormat="1" hidden="1" x14ac:dyDescent="0.25">
      <c r="A270" s="1044" t="s">
        <v>114</v>
      </c>
      <c r="B270" s="1162"/>
      <c r="C270" s="1162"/>
      <c r="D270" s="1163"/>
      <c r="E270" s="282"/>
      <c r="F270" s="244">
        <v>222190</v>
      </c>
      <c r="G270" s="1164" t="s">
        <v>17</v>
      </c>
      <c r="H270" s="1164"/>
      <c r="I270" s="190" t="s">
        <v>17</v>
      </c>
      <c r="J270" s="283"/>
      <c r="K270" s="1165"/>
      <c r="L270" s="1166"/>
      <c r="M270" s="1167"/>
      <c r="N270" s="1168"/>
      <c r="O270" s="1167"/>
      <c r="P270" s="1168"/>
    </row>
    <row r="271" spans="1:16" s="273" customFormat="1" hidden="1" x14ac:dyDescent="0.25">
      <c r="A271" s="1044" t="s">
        <v>115</v>
      </c>
      <c r="B271" s="1162"/>
      <c r="C271" s="1162"/>
      <c r="D271" s="1163"/>
      <c r="E271" s="282"/>
      <c r="F271" s="244">
        <v>222200</v>
      </c>
      <c r="G271" s="1164" t="s">
        <v>17</v>
      </c>
      <c r="H271" s="1164"/>
      <c r="I271" s="190" t="s">
        <v>17</v>
      </c>
      <c r="J271" s="283"/>
      <c r="K271" s="1165"/>
      <c r="L271" s="1166"/>
      <c r="M271" s="1167"/>
      <c r="N271" s="1168"/>
      <c r="O271" s="1167"/>
      <c r="P271" s="1168"/>
    </row>
    <row r="272" spans="1:16" s="273" customFormat="1" hidden="1" x14ac:dyDescent="0.25">
      <c r="A272" s="1044" t="s">
        <v>116</v>
      </c>
      <c r="B272" s="1162"/>
      <c r="C272" s="1162"/>
      <c r="D272" s="1163"/>
      <c r="E272" s="282"/>
      <c r="F272" s="244">
        <v>222210</v>
      </c>
      <c r="G272" s="1164" t="s">
        <v>17</v>
      </c>
      <c r="H272" s="1164"/>
      <c r="I272" s="190" t="s">
        <v>17</v>
      </c>
      <c r="J272" s="283"/>
      <c r="K272" s="1165"/>
      <c r="L272" s="1166"/>
      <c r="M272" s="1167"/>
      <c r="N272" s="1168"/>
      <c r="O272" s="1167"/>
      <c r="P272" s="1168"/>
    </row>
    <row r="273" spans="1:16" s="273" customFormat="1" hidden="1" x14ac:dyDescent="0.25">
      <c r="A273" s="1044" t="s">
        <v>117</v>
      </c>
      <c r="B273" s="1162"/>
      <c r="C273" s="1162"/>
      <c r="D273" s="1163"/>
      <c r="E273" s="282"/>
      <c r="F273" s="244">
        <v>222220</v>
      </c>
      <c r="G273" s="1164" t="s">
        <v>17</v>
      </c>
      <c r="H273" s="1164"/>
      <c r="I273" s="190" t="s">
        <v>17</v>
      </c>
      <c r="J273" s="283"/>
      <c r="K273" s="1165"/>
      <c r="L273" s="1166"/>
      <c r="M273" s="1167"/>
      <c r="N273" s="1168"/>
      <c r="O273" s="1167"/>
      <c r="P273" s="1168"/>
    </row>
    <row r="274" spans="1:16" s="273" customFormat="1" hidden="1" x14ac:dyDescent="0.25">
      <c r="A274" s="1044" t="s">
        <v>118</v>
      </c>
      <c r="B274" s="1162"/>
      <c r="C274" s="1162"/>
      <c r="D274" s="1163"/>
      <c r="E274" s="282"/>
      <c r="F274" s="244">
        <v>222300</v>
      </c>
      <c r="G274" s="1164" t="s">
        <v>17</v>
      </c>
      <c r="H274" s="1164"/>
      <c r="I274" s="190" t="s">
        <v>17</v>
      </c>
      <c r="J274" s="283"/>
      <c r="K274" s="1165"/>
      <c r="L274" s="1166"/>
      <c r="M274" s="1167"/>
      <c r="N274" s="1168"/>
      <c r="O274" s="1167"/>
      <c r="P274" s="1168"/>
    </row>
    <row r="275" spans="1:16" s="273" customFormat="1" hidden="1" x14ac:dyDescent="0.25">
      <c r="A275" s="1044" t="s">
        <v>119</v>
      </c>
      <c r="B275" s="1162"/>
      <c r="C275" s="1162"/>
      <c r="D275" s="1163"/>
      <c r="E275" s="282"/>
      <c r="F275" s="244">
        <v>222400</v>
      </c>
      <c r="G275" s="1164" t="s">
        <v>17</v>
      </c>
      <c r="H275" s="1164"/>
      <c r="I275" s="190" t="s">
        <v>17</v>
      </c>
      <c r="J275" s="283"/>
      <c r="K275" s="1165"/>
      <c r="L275" s="1166"/>
      <c r="M275" s="1167"/>
      <c r="N275" s="1168"/>
      <c r="O275" s="1167"/>
      <c r="P275" s="1168"/>
    </row>
    <row r="276" spans="1:16" s="273" customFormat="1" hidden="1" x14ac:dyDescent="0.25">
      <c r="A276" s="1044" t="s">
        <v>120</v>
      </c>
      <c r="B276" s="1162"/>
      <c r="C276" s="1162"/>
      <c r="D276" s="1163"/>
      <c r="E276" s="282"/>
      <c r="F276" s="244">
        <v>222500</v>
      </c>
      <c r="G276" s="1164" t="s">
        <v>17</v>
      </c>
      <c r="H276" s="1164"/>
      <c r="I276" s="190" t="s">
        <v>17</v>
      </c>
      <c r="J276" s="283"/>
      <c r="K276" s="1165"/>
      <c r="L276" s="1166"/>
      <c r="M276" s="1167"/>
      <c r="N276" s="1168"/>
      <c r="O276" s="1167"/>
      <c r="P276" s="1168"/>
    </row>
    <row r="277" spans="1:16" s="273" customFormat="1" hidden="1" x14ac:dyDescent="0.25">
      <c r="A277" s="1044" t="s">
        <v>121</v>
      </c>
      <c r="B277" s="1162"/>
      <c r="C277" s="1162"/>
      <c r="D277" s="1163"/>
      <c r="E277" s="282"/>
      <c r="F277" s="244">
        <v>222600</v>
      </c>
      <c r="G277" s="1164" t="s">
        <v>17</v>
      </c>
      <c r="H277" s="1164"/>
      <c r="I277" s="190" t="s">
        <v>17</v>
      </c>
      <c r="J277" s="283"/>
      <c r="K277" s="1165"/>
      <c r="L277" s="1166"/>
      <c r="M277" s="1167"/>
      <c r="N277" s="1168"/>
      <c r="O277" s="1167"/>
      <c r="P277" s="1168"/>
    </row>
    <row r="278" spans="1:16" s="273" customFormat="1" hidden="1" x14ac:dyDescent="0.25">
      <c r="A278" s="1044" t="s">
        <v>122</v>
      </c>
      <c r="B278" s="1162"/>
      <c r="C278" s="1162"/>
      <c r="D278" s="1163"/>
      <c r="E278" s="282"/>
      <c r="F278" s="244">
        <v>222700</v>
      </c>
      <c r="G278" s="1164" t="s">
        <v>17</v>
      </c>
      <c r="H278" s="1164"/>
      <c r="I278" s="190" t="s">
        <v>17</v>
      </c>
      <c r="J278" s="283"/>
      <c r="K278" s="1165"/>
      <c r="L278" s="1166"/>
      <c r="M278" s="1167"/>
      <c r="N278" s="1168"/>
      <c r="O278" s="1167"/>
      <c r="P278" s="1168"/>
    </row>
    <row r="279" spans="1:16" s="273" customFormat="1" hidden="1" x14ac:dyDescent="0.25">
      <c r="A279" s="1044" t="s">
        <v>123</v>
      </c>
      <c r="B279" s="1162"/>
      <c r="C279" s="1162"/>
      <c r="D279" s="1163"/>
      <c r="E279" s="282"/>
      <c r="F279" s="244">
        <v>222710</v>
      </c>
      <c r="G279" s="1164" t="s">
        <v>17</v>
      </c>
      <c r="H279" s="1164"/>
      <c r="I279" s="190" t="s">
        <v>17</v>
      </c>
      <c r="J279" s="283"/>
      <c r="K279" s="1165"/>
      <c r="L279" s="1166"/>
      <c r="M279" s="1167"/>
      <c r="N279" s="1168"/>
      <c r="O279" s="1167"/>
      <c r="P279" s="1168"/>
    </row>
    <row r="280" spans="1:16" s="273" customFormat="1" hidden="1" x14ac:dyDescent="0.25">
      <c r="A280" s="1044" t="s">
        <v>124</v>
      </c>
      <c r="B280" s="1162"/>
      <c r="C280" s="1162"/>
      <c r="D280" s="1163"/>
      <c r="E280" s="282"/>
      <c r="F280" s="244">
        <v>222720</v>
      </c>
      <c r="G280" s="1164" t="s">
        <v>17</v>
      </c>
      <c r="H280" s="1164"/>
      <c r="I280" s="190" t="s">
        <v>17</v>
      </c>
      <c r="J280" s="283"/>
      <c r="K280" s="1165"/>
      <c r="L280" s="1166"/>
      <c r="M280" s="1167"/>
      <c r="N280" s="1168"/>
      <c r="O280" s="1167"/>
      <c r="P280" s="1168"/>
    </row>
    <row r="281" spans="1:16" s="273" customFormat="1" hidden="1" x14ac:dyDescent="0.25">
      <c r="A281" s="1044" t="s">
        <v>125</v>
      </c>
      <c r="B281" s="1162"/>
      <c r="C281" s="1162"/>
      <c r="D281" s="1163"/>
      <c r="E281" s="282"/>
      <c r="F281" s="244">
        <v>222800</v>
      </c>
      <c r="G281" s="1164" t="s">
        <v>17</v>
      </c>
      <c r="H281" s="1164"/>
      <c r="I281" s="190" t="s">
        <v>17</v>
      </c>
      <c r="J281" s="283"/>
      <c r="K281" s="1165"/>
      <c r="L281" s="1166"/>
      <c r="M281" s="1167"/>
      <c r="N281" s="1168"/>
      <c r="O281" s="1167"/>
      <c r="P281" s="1168"/>
    </row>
    <row r="282" spans="1:16" s="273" customFormat="1" hidden="1" x14ac:dyDescent="0.25">
      <c r="A282" s="1044" t="s">
        <v>125</v>
      </c>
      <c r="B282" s="1162"/>
      <c r="C282" s="1162"/>
      <c r="D282" s="1163"/>
      <c r="E282" s="282"/>
      <c r="F282" s="244">
        <v>222810</v>
      </c>
      <c r="G282" s="1164" t="s">
        <v>17</v>
      </c>
      <c r="H282" s="1164"/>
      <c r="I282" s="190" t="s">
        <v>17</v>
      </c>
      <c r="J282" s="283"/>
      <c r="K282" s="1165"/>
      <c r="L282" s="1166"/>
      <c r="M282" s="1167"/>
      <c r="N282" s="1168"/>
      <c r="O282" s="1167"/>
      <c r="P282" s="1168"/>
    </row>
    <row r="283" spans="1:16" s="273" customFormat="1" hidden="1" x14ac:dyDescent="0.25">
      <c r="A283" s="1044" t="s">
        <v>126</v>
      </c>
      <c r="B283" s="1162"/>
      <c r="C283" s="1162"/>
      <c r="D283" s="1163"/>
      <c r="E283" s="282"/>
      <c r="F283" s="244">
        <v>222820</v>
      </c>
      <c r="G283" s="1164" t="s">
        <v>17</v>
      </c>
      <c r="H283" s="1164"/>
      <c r="I283" s="190" t="s">
        <v>17</v>
      </c>
      <c r="J283" s="283"/>
      <c r="K283" s="1165"/>
      <c r="L283" s="1166"/>
      <c r="M283" s="1167"/>
      <c r="N283" s="1168"/>
      <c r="O283" s="1167"/>
      <c r="P283" s="1168"/>
    </row>
    <row r="284" spans="1:16" s="273" customFormat="1" hidden="1" x14ac:dyDescent="0.25">
      <c r="A284" s="1044" t="s">
        <v>127</v>
      </c>
      <c r="B284" s="1162"/>
      <c r="C284" s="1162"/>
      <c r="D284" s="1163"/>
      <c r="E284" s="282"/>
      <c r="F284" s="244">
        <v>222900</v>
      </c>
      <c r="G284" s="1164" t="s">
        <v>17</v>
      </c>
      <c r="H284" s="1164"/>
      <c r="I284" s="190" t="s">
        <v>17</v>
      </c>
      <c r="J284" s="283"/>
      <c r="K284" s="1165"/>
      <c r="L284" s="1166"/>
      <c r="M284" s="1167"/>
      <c r="N284" s="1168"/>
      <c r="O284" s="1167"/>
      <c r="P284" s="1168"/>
    </row>
    <row r="285" spans="1:16" s="273" customFormat="1" hidden="1" x14ac:dyDescent="0.25">
      <c r="A285" s="1044" t="s">
        <v>128</v>
      </c>
      <c r="B285" s="1162"/>
      <c r="C285" s="1162"/>
      <c r="D285" s="1163"/>
      <c r="E285" s="282"/>
      <c r="F285" s="244">
        <v>222910</v>
      </c>
      <c r="G285" s="1164" t="s">
        <v>17</v>
      </c>
      <c r="H285" s="1164"/>
      <c r="I285" s="190" t="s">
        <v>17</v>
      </c>
      <c r="J285" s="283"/>
      <c r="K285" s="1165"/>
      <c r="L285" s="1166"/>
      <c r="M285" s="1167"/>
      <c r="N285" s="1168"/>
      <c r="O285" s="1167"/>
      <c r="P285" s="1168"/>
    </row>
    <row r="286" spans="1:16" s="273" customFormat="1" hidden="1" x14ac:dyDescent="0.25">
      <c r="A286" s="1044" t="s">
        <v>129</v>
      </c>
      <c r="B286" s="1162"/>
      <c r="C286" s="1162"/>
      <c r="D286" s="1163"/>
      <c r="E286" s="282"/>
      <c r="F286" s="244">
        <v>222920</v>
      </c>
      <c r="G286" s="1164" t="s">
        <v>17</v>
      </c>
      <c r="H286" s="1164"/>
      <c r="I286" s="190" t="s">
        <v>17</v>
      </c>
      <c r="J286" s="283"/>
      <c r="K286" s="1165"/>
      <c r="L286" s="1166"/>
      <c r="M286" s="1167"/>
      <c r="N286" s="1168"/>
      <c r="O286" s="1167"/>
      <c r="P286" s="1168"/>
    </row>
    <row r="287" spans="1:16" s="273" customFormat="1" hidden="1" x14ac:dyDescent="0.25">
      <c r="A287" s="1044" t="s">
        <v>130</v>
      </c>
      <c r="B287" s="1162"/>
      <c r="C287" s="1162"/>
      <c r="D287" s="1163"/>
      <c r="E287" s="282"/>
      <c r="F287" s="244">
        <v>222930</v>
      </c>
      <c r="G287" s="1164" t="s">
        <v>17</v>
      </c>
      <c r="H287" s="1164"/>
      <c r="I287" s="190" t="s">
        <v>17</v>
      </c>
      <c r="J287" s="283"/>
      <c r="K287" s="1165"/>
      <c r="L287" s="1166"/>
      <c r="M287" s="1167"/>
      <c r="N287" s="1168"/>
      <c r="O287" s="1167"/>
      <c r="P287" s="1168"/>
    </row>
    <row r="288" spans="1:16" s="273" customFormat="1" hidden="1" x14ac:dyDescent="0.25">
      <c r="A288" s="1044" t="s">
        <v>131</v>
      </c>
      <c r="B288" s="1162"/>
      <c r="C288" s="1162"/>
      <c r="D288" s="1163"/>
      <c r="E288" s="282"/>
      <c r="F288" s="244">
        <v>222940</v>
      </c>
      <c r="G288" s="1164" t="s">
        <v>17</v>
      </c>
      <c r="H288" s="1164"/>
      <c r="I288" s="190" t="s">
        <v>17</v>
      </c>
      <c r="J288" s="283"/>
      <c r="K288" s="1165"/>
      <c r="L288" s="1166"/>
      <c r="M288" s="1167"/>
      <c r="N288" s="1168"/>
      <c r="O288" s="1167"/>
      <c r="P288" s="1168"/>
    </row>
    <row r="289" spans="1:16" s="273" customFormat="1" hidden="1" x14ac:dyDescent="0.25">
      <c r="A289" s="1044" t="s">
        <v>132</v>
      </c>
      <c r="B289" s="1162"/>
      <c r="C289" s="1162"/>
      <c r="D289" s="1163"/>
      <c r="E289" s="282" t="s">
        <v>219</v>
      </c>
      <c r="F289" s="244">
        <v>222950</v>
      </c>
      <c r="G289" s="1164" t="s">
        <v>17</v>
      </c>
      <c r="H289" s="1164"/>
      <c r="I289" s="190" t="s">
        <v>17</v>
      </c>
      <c r="J289" s="283"/>
      <c r="K289" s="1165"/>
      <c r="L289" s="1166"/>
      <c r="M289" s="1167"/>
      <c r="N289" s="1168"/>
      <c r="O289" s="1167"/>
      <c r="P289" s="1168"/>
    </row>
    <row r="290" spans="1:16" s="273" customFormat="1" hidden="1" x14ac:dyDescent="0.25">
      <c r="A290" s="1044" t="s">
        <v>133</v>
      </c>
      <c r="B290" s="1162"/>
      <c r="C290" s="1162"/>
      <c r="D290" s="1163"/>
      <c r="E290" s="282" t="s">
        <v>219</v>
      </c>
      <c r="F290" s="244">
        <v>222960</v>
      </c>
      <c r="G290" s="1164" t="s">
        <v>17</v>
      </c>
      <c r="H290" s="1164"/>
      <c r="I290" s="190" t="s">
        <v>17</v>
      </c>
      <c r="J290" s="283"/>
      <c r="K290" s="1165"/>
      <c r="L290" s="1166"/>
      <c r="M290" s="1167"/>
      <c r="N290" s="1168"/>
      <c r="O290" s="1167"/>
      <c r="P290" s="1168"/>
    </row>
    <row r="291" spans="1:16" s="273" customFormat="1" hidden="1" x14ac:dyDescent="0.25">
      <c r="A291" s="1044" t="s">
        <v>134</v>
      </c>
      <c r="B291" s="1162"/>
      <c r="C291" s="1162"/>
      <c r="D291" s="1163"/>
      <c r="E291" s="282" t="s">
        <v>219</v>
      </c>
      <c r="F291" s="244">
        <v>222970</v>
      </c>
      <c r="G291" s="1164" t="s">
        <v>17</v>
      </c>
      <c r="H291" s="1164"/>
      <c r="I291" s="190" t="s">
        <v>17</v>
      </c>
      <c r="J291" s="283"/>
      <c r="K291" s="1165"/>
      <c r="L291" s="1166"/>
      <c r="M291" s="1167"/>
      <c r="N291" s="1168"/>
      <c r="O291" s="1167"/>
      <c r="P291" s="1168"/>
    </row>
    <row r="292" spans="1:16" s="273" customFormat="1" hidden="1" x14ac:dyDescent="0.25">
      <c r="A292" s="1044" t="s">
        <v>135</v>
      </c>
      <c r="B292" s="1162"/>
      <c r="C292" s="1162"/>
      <c r="D292" s="1163"/>
      <c r="E292" s="282" t="s">
        <v>219</v>
      </c>
      <c r="F292" s="244">
        <v>222980</v>
      </c>
      <c r="G292" s="1164" t="s">
        <v>17</v>
      </c>
      <c r="H292" s="1164"/>
      <c r="I292" s="190" t="s">
        <v>17</v>
      </c>
      <c r="J292" s="283"/>
      <c r="K292" s="1165"/>
      <c r="L292" s="1166"/>
      <c r="M292" s="1167"/>
      <c r="N292" s="1168"/>
      <c r="O292" s="1167"/>
      <c r="P292" s="1168"/>
    </row>
    <row r="293" spans="1:16" s="273" customFormat="1" hidden="1" x14ac:dyDescent="0.25">
      <c r="A293" s="1044" t="s">
        <v>136</v>
      </c>
      <c r="B293" s="1162"/>
      <c r="C293" s="1162"/>
      <c r="D293" s="1163"/>
      <c r="E293" s="282"/>
      <c r="F293" s="244">
        <v>222990</v>
      </c>
      <c r="G293" s="1164" t="s">
        <v>17</v>
      </c>
      <c r="H293" s="1164"/>
      <c r="I293" s="190" t="s">
        <v>17</v>
      </c>
      <c r="J293" s="283"/>
      <c r="K293" s="1165"/>
      <c r="L293" s="1166"/>
      <c r="M293" s="1167"/>
      <c r="N293" s="1168"/>
      <c r="O293" s="1167"/>
      <c r="P293" s="1168"/>
    </row>
    <row r="294" spans="1:16" s="273" customFormat="1" hidden="1" x14ac:dyDescent="0.25">
      <c r="A294" s="1084" t="s">
        <v>137</v>
      </c>
      <c r="B294" s="1169"/>
      <c r="C294" s="1169"/>
      <c r="D294" s="1170"/>
      <c r="E294" s="284"/>
      <c r="F294" s="265">
        <v>270000</v>
      </c>
      <c r="G294" s="1171" t="s">
        <v>17</v>
      </c>
      <c r="H294" s="1171"/>
      <c r="I294" s="285" t="s">
        <v>17</v>
      </c>
      <c r="J294" s="286">
        <f>SUM(J295:J296)</f>
        <v>0</v>
      </c>
      <c r="K294" s="1172">
        <f>SUM(K295:L296)</f>
        <v>0</v>
      </c>
      <c r="L294" s="1173"/>
      <c r="M294" s="1172">
        <f t="shared" ref="M294" si="32">SUM(M295:N296)</f>
        <v>0</v>
      </c>
      <c r="N294" s="1173"/>
      <c r="O294" s="1172">
        <f t="shared" ref="O294" si="33">SUM(O295:P296)</f>
        <v>0</v>
      </c>
      <c r="P294" s="1173"/>
    </row>
    <row r="295" spans="1:16" s="273" customFormat="1" hidden="1" x14ac:dyDescent="0.25">
      <c r="A295" s="1044" t="s">
        <v>138</v>
      </c>
      <c r="B295" s="1162"/>
      <c r="C295" s="1162"/>
      <c r="D295" s="1163"/>
      <c r="E295" s="282"/>
      <c r="F295" s="244">
        <v>271000</v>
      </c>
      <c r="G295" s="1164" t="s">
        <v>17</v>
      </c>
      <c r="H295" s="1164"/>
      <c r="I295" s="190" t="s">
        <v>17</v>
      </c>
      <c r="J295" s="283"/>
      <c r="K295" s="1165"/>
      <c r="L295" s="1166"/>
      <c r="M295" s="1167"/>
      <c r="N295" s="1168"/>
      <c r="O295" s="1167"/>
      <c r="P295" s="1168"/>
    </row>
    <row r="296" spans="1:16" s="273" customFormat="1" hidden="1" x14ac:dyDescent="0.25">
      <c r="A296" s="1044" t="s">
        <v>139</v>
      </c>
      <c r="B296" s="1162"/>
      <c r="C296" s="1162"/>
      <c r="D296" s="1163"/>
      <c r="E296" s="282"/>
      <c r="F296" s="267">
        <v>273500</v>
      </c>
      <c r="G296" s="1164" t="s">
        <v>17</v>
      </c>
      <c r="H296" s="1164"/>
      <c r="I296" s="190" t="s">
        <v>17</v>
      </c>
      <c r="J296" s="293"/>
      <c r="K296" s="1165"/>
      <c r="L296" s="1166"/>
      <c r="M296" s="1167"/>
      <c r="N296" s="1168"/>
      <c r="O296" s="1167"/>
      <c r="P296" s="1168"/>
    </row>
    <row r="297" spans="1:16" s="273" customFormat="1" hidden="1" x14ac:dyDescent="0.25">
      <c r="A297" s="1084" t="s">
        <v>140</v>
      </c>
      <c r="B297" s="1169"/>
      <c r="C297" s="1169"/>
      <c r="D297" s="1170"/>
      <c r="E297" s="284"/>
      <c r="F297" s="269">
        <v>280000</v>
      </c>
      <c r="G297" s="1171" t="s">
        <v>17</v>
      </c>
      <c r="H297" s="1171"/>
      <c r="I297" s="285" t="s">
        <v>17</v>
      </c>
      <c r="J297" s="294"/>
      <c r="K297" s="1172"/>
      <c r="L297" s="1173"/>
      <c r="M297" s="1172"/>
      <c r="N297" s="1173"/>
      <c r="O297" s="1172"/>
      <c r="P297" s="1173"/>
    </row>
    <row r="298" spans="1:16" s="273" customFormat="1" hidden="1" x14ac:dyDescent="0.25">
      <c r="A298" s="1044" t="s">
        <v>141</v>
      </c>
      <c r="B298" s="1162"/>
      <c r="C298" s="1162"/>
      <c r="D298" s="1163"/>
      <c r="E298" s="282"/>
      <c r="F298" s="244">
        <v>281000</v>
      </c>
      <c r="G298" s="1164" t="s">
        <v>17</v>
      </c>
      <c r="H298" s="1164"/>
      <c r="I298" s="190" t="s">
        <v>17</v>
      </c>
      <c r="J298" s="283"/>
      <c r="K298" s="1165"/>
      <c r="L298" s="1166"/>
      <c r="M298" s="1167"/>
      <c r="N298" s="1168"/>
      <c r="O298" s="1167"/>
      <c r="P298" s="1168"/>
    </row>
    <row r="299" spans="1:16" s="273" customFormat="1" hidden="1" x14ac:dyDescent="0.25">
      <c r="A299" s="1044" t="s">
        <v>142</v>
      </c>
      <c r="B299" s="1162"/>
      <c r="C299" s="1162"/>
      <c r="D299" s="1163"/>
      <c r="E299" s="282"/>
      <c r="F299" s="244">
        <v>281200</v>
      </c>
      <c r="G299" s="1164" t="s">
        <v>17</v>
      </c>
      <c r="H299" s="1164"/>
      <c r="I299" s="190" t="s">
        <v>17</v>
      </c>
      <c r="J299" s="283"/>
      <c r="K299" s="1165"/>
      <c r="L299" s="1166"/>
      <c r="M299" s="1167"/>
      <c r="N299" s="1168"/>
      <c r="O299" s="1167"/>
      <c r="P299" s="1168"/>
    </row>
    <row r="300" spans="1:16" s="273" customFormat="1" hidden="1" x14ac:dyDescent="0.25">
      <c r="A300" s="1044" t="s">
        <v>143</v>
      </c>
      <c r="B300" s="1162"/>
      <c r="C300" s="1162"/>
      <c r="D300" s="1163"/>
      <c r="E300" s="282"/>
      <c r="F300" s="244">
        <v>281210</v>
      </c>
      <c r="G300" s="1164" t="s">
        <v>17</v>
      </c>
      <c r="H300" s="1164"/>
      <c r="I300" s="190" t="s">
        <v>17</v>
      </c>
      <c r="J300" s="283"/>
      <c r="K300" s="1165"/>
      <c r="L300" s="1166"/>
      <c r="M300" s="1167"/>
      <c r="N300" s="1168"/>
      <c r="O300" s="1167"/>
      <c r="P300" s="1168"/>
    </row>
    <row r="301" spans="1:16" s="273" customFormat="1" hidden="1" x14ac:dyDescent="0.25">
      <c r="A301" s="1044" t="s">
        <v>144</v>
      </c>
      <c r="B301" s="1162"/>
      <c r="C301" s="1162"/>
      <c r="D301" s="1163"/>
      <c r="E301" s="282"/>
      <c r="F301" s="244">
        <v>281211</v>
      </c>
      <c r="G301" s="1164" t="s">
        <v>17</v>
      </c>
      <c r="H301" s="1164"/>
      <c r="I301" s="190" t="s">
        <v>17</v>
      </c>
      <c r="J301" s="283"/>
      <c r="K301" s="1165"/>
      <c r="L301" s="1166"/>
      <c r="M301" s="1167"/>
      <c r="N301" s="1168"/>
      <c r="O301" s="1167"/>
      <c r="P301" s="1168"/>
    </row>
    <row r="302" spans="1:16" s="273" customFormat="1" hidden="1" x14ac:dyDescent="0.25">
      <c r="A302" s="1044" t="s">
        <v>145</v>
      </c>
      <c r="B302" s="1162"/>
      <c r="C302" s="1162"/>
      <c r="D302" s="1163"/>
      <c r="E302" s="282"/>
      <c r="F302" s="244">
        <v>281212</v>
      </c>
      <c r="G302" s="1164" t="s">
        <v>17</v>
      </c>
      <c r="H302" s="1164"/>
      <c r="I302" s="190" t="s">
        <v>17</v>
      </c>
      <c r="J302" s="283"/>
      <c r="K302" s="1165"/>
      <c r="L302" s="1166"/>
      <c r="M302" s="1167"/>
      <c r="N302" s="1168"/>
      <c r="O302" s="1167"/>
      <c r="P302" s="1168"/>
    </row>
    <row r="303" spans="1:16" s="273" customFormat="1" hidden="1" x14ac:dyDescent="0.25">
      <c r="A303" s="1044" t="s">
        <v>146</v>
      </c>
      <c r="B303" s="1162"/>
      <c r="C303" s="1162"/>
      <c r="D303" s="1163"/>
      <c r="E303" s="282"/>
      <c r="F303" s="244">
        <v>281220</v>
      </c>
      <c r="G303" s="1164" t="s">
        <v>17</v>
      </c>
      <c r="H303" s="1164"/>
      <c r="I303" s="190" t="s">
        <v>17</v>
      </c>
      <c r="J303" s="283"/>
      <c r="K303" s="1165"/>
      <c r="L303" s="1166"/>
      <c r="M303" s="1167"/>
      <c r="N303" s="1168"/>
      <c r="O303" s="1167"/>
      <c r="P303" s="1168"/>
    </row>
    <row r="304" spans="1:16" s="273" customFormat="1" hidden="1" x14ac:dyDescent="0.25">
      <c r="A304" s="1044" t="s">
        <v>147</v>
      </c>
      <c r="B304" s="1162"/>
      <c r="C304" s="1162"/>
      <c r="D304" s="1163"/>
      <c r="E304" s="282"/>
      <c r="F304" s="244">
        <v>281221</v>
      </c>
      <c r="G304" s="1164" t="s">
        <v>17</v>
      </c>
      <c r="H304" s="1164"/>
      <c r="I304" s="190" t="s">
        <v>17</v>
      </c>
      <c r="J304" s="283"/>
      <c r="K304" s="1165"/>
      <c r="L304" s="1166"/>
      <c r="M304" s="1167"/>
      <c r="N304" s="1168"/>
      <c r="O304" s="1167"/>
      <c r="P304" s="1168"/>
    </row>
    <row r="305" spans="1:16" s="273" customFormat="1" hidden="1" x14ac:dyDescent="0.25">
      <c r="A305" s="1044" t="s">
        <v>148</v>
      </c>
      <c r="B305" s="1162"/>
      <c r="C305" s="1162"/>
      <c r="D305" s="1163"/>
      <c r="E305" s="282"/>
      <c r="F305" s="244">
        <v>281222</v>
      </c>
      <c r="G305" s="1164" t="s">
        <v>17</v>
      </c>
      <c r="H305" s="1164"/>
      <c r="I305" s="190" t="s">
        <v>17</v>
      </c>
      <c r="J305" s="283"/>
      <c r="K305" s="1165"/>
      <c r="L305" s="1166"/>
      <c r="M305" s="1167"/>
      <c r="N305" s="1168"/>
      <c r="O305" s="1167"/>
      <c r="P305" s="1168"/>
    </row>
    <row r="306" spans="1:16" s="273" customFormat="1" hidden="1" x14ac:dyDescent="0.25">
      <c r="A306" s="1044" t="s">
        <v>149</v>
      </c>
      <c r="B306" s="1162"/>
      <c r="C306" s="1162"/>
      <c r="D306" s="1163"/>
      <c r="E306" s="282"/>
      <c r="F306" s="244">
        <v>281230</v>
      </c>
      <c r="G306" s="1164" t="s">
        <v>17</v>
      </c>
      <c r="H306" s="1164"/>
      <c r="I306" s="190" t="s">
        <v>17</v>
      </c>
      <c r="J306" s="283"/>
      <c r="K306" s="1165"/>
      <c r="L306" s="1166"/>
      <c r="M306" s="1167"/>
      <c r="N306" s="1168"/>
      <c r="O306" s="1167"/>
      <c r="P306" s="1168"/>
    </row>
    <row r="307" spans="1:16" s="273" customFormat="1" hidden="1" x14ac:dyDescent="0.25">
      <c r="A307" s="1044" t="s">
        <v>150</v>
      </c>
      <c r="B307" s="1162"/>
      <c r="C307" s="1162"/>
      <c r="D307" s="1163"/>
      <c r="E307" s="282"/>
      <c r="F307" s="244">
        <v>281800</v>
      </c>
      <c r="G307" s="1164" t="s">
        <v>17</v>
      </c>
      <c r="H307" s="1164"/>
      <c r="I307" s="190" t="s">
        <v>17</v>
      </c>
      <c r="J307" s="283"/>
      <c r="K307" s="1165"/>
      <c r="L307" s="1166"/>
      <c r="M307" s="1167"/>
      <c r="N307" s="1168"/>
      <c r="O307" s="1167"/>
      <c r="P307" s="1168"/>
    </row>
    <row r="308" spans="1:16" s="273" customFormat="1" hidden="1" x14ac:dyDescent="0.25">
      <c r="A308" s="1044" t="s">
        <v>151</v>
      </c>
      <c r="B308" s="1162"/>
      <c r="C308" s="1162"/>
      <c r="D308" s="1163"/>
      <c r="E308" s="282"/>
      <c r="F308" s="244">
        <v>281900</v>
      </c>
      <c r="G308" s="1164" t="s">
        <v>17</v>
      </c>
      <c r="H308" s="1164"/>
      <c r="I308" s="190" t="s">
        <v>17</v>
      </c>
      <c r="J308" s="283"/>
      <c r="K308" s="1165"/>
      <c r="L308" s="1166"/>
      <c r="M308" s="1167"/>
      <c r="N308" s="1168"/>
      <c r="O308" s="1167"/>
      <c r="P308" s="1168"/>
    </row>
    <row r="309" spans="1:16" s="273" customFormat="1" hidden="1" x14ac:dyDescent="0.25">
      <c r="A309" s="1044" t="s">
        <v>152</v>
      </c>
      <c r="B309" s="1162"/>
      <c r="C309" s="1162"/>
      <c r="D309" s="1163"/>
      <c r="E309" s="282"/>
      <c r="F309" s="244">
        <v>282000</v>
      </c>
      <c r="G309" s="1164" t="s">
        <v>17</v>
      </c>
      <c r="H309" s="1164"/>
      <c r="I309" s="190" t="s">
        <v>17</v>
      </c>
      <c r="J309" s="283"/>
      <c r="K309" s="1165"/>
      <c r="L309" s="1166"/>
      <c r="M309" s="1167"/>
      <c r="N309" s="1168"/>
      <c r="O309" s="1167"/>
      <c r="P309" s="1168"/>
    </row>
    <row r="310" spans="1:16" s="273" customFormat="1" hidden="1" x14ac:dyDescent="0.25">
      <c r="A310" s="1044" t="s">
        <v>153</v>
      </c>
      <c r="B310" s="1162"/>
      <c r="C310" s="1162"/>
      <c r="D310" s="1163"/>
      <c r="E310" s="282"/>
      <c r="F310" s="244">
        <v>282100</v>
      </c>
      <c r="G310" s="1164" t="s">
        <v>17</v>
      </c>
      <c r="H310" s="1164"/>
      <c r="I310" s="190" t="s">
        <v>17</v>
      </c>
      <c r="J310" s="283"/>
      <c r="K310" s="1165"/>
      <c r="L310" s="1166"/>
      <c r="M310" s="1167"/>
      <c r="N310" s="1168"/>
      <c r="O310" s="1167"/>
      <c r="P310" s="1168"/>
    </row>
    <row r="311" spans="1:16" s="273" customFormat="1" hidden="1" x14ac:dyDescent="0.25">
      <c r="A311" s="1084" t="s">
        <v>154</v>
      </c>
      <c r="B311" s="1169"/>
      <c r="C311" s="1169"/>
      <c r="D311" s="1170"/>
      <c r="E311" s="284"/>
      <c r="F311" s="265">
        <v>290000</v>
      </c>
      <c r="G311" s="1171" t="s">
        <v>17</v>
      </c>
      <c r="H311" s="1171"/>
      <c r="I311" s="285" t="s">
        <v>17</v>
      </c>
      <c r="J311" s="286"/>
      <c r="K311" s="1172"/>
      <c r="L311" s="1173"/>
      <c r="M311" s="1174"/>
      <c r="N311" s="1175"/>
      <c r="O311" s="1174"/>
      <c r="P311" s="1175"/>
    </row>
    <row r="312" spans="1:16" s="273" customFormat="1" hidden="1" x14ac:dyDescent="0.25">
      <c r="A312" s="1044" t="s">
        <v>155</v>
      </c>
      <c r="B312" s="1162"/>
      <c r="C312" s="1162"/>
      <c r="D312" s="1163"/>
      <c r="E312" s="282"/>
      <c r="F312" s="244">
        <v>292220</v>
      </c>
      <c r="G312" s="1164" t="s">
        <v>17</v>
      </c>
      <c r="H312" s="1164"/>
      <c r="I312" s="190" t="s">
        <v>17</v>
      </c>
      <c r="J312" s="283"/>
      <c r="K312" s="1165"/>
      <c r="L312" s="1166"/>
      <c r="M312" s="1167"/>
      <c r="N312" s="1168"/>
      <c r="O312" s="1167"/>
      <c r="P312" s="1168"/>
    </row>
    <row r="313" spans="1:16" s="273" customFormat="1" hidden="1" x14ac:dyDescent="0.25">
      <c r="A313" s="1044" t="s">
        <v>156</v>
      </c>
      <c r="B313" s="1162"/>
      <c r="C313" s="1162"/>
      <c r="D313" s="1163"/>
      <c r="E313" s="282"/>
      <c r="F313" s="244">
        <v>300000</v>
      </c>
      <c r="G313" s="1164" t="s">
        <v>17</v>
      </c>
      <c r="H313" s="1164"/>
      <c r="I313" s="190" t="s">
        <v>17</v>
      </c>
      <c r="J313" s="283"/>
      <c r="K313" s="1165"/>
      <c r="L313" s="1166"/>
      <c r="M313" s="1167"/>
      <c r="N313" s="1168"/>
      <c r="O313" s="1167"/>
      <c r="P313" s="1168"/>
    </row>
    <row r="314" spans="1:16" s="273" customFormat="1" hidden="1" x14ac:dyDescent="0.25">
      <c r="A314" s="1044" t="s">
        <v>157</v>
      </c>
      <c r="B314" s="1162"/>
      <c r="C314" s="1162"/>
      <c r="D314" s="1163"/>
      <c r="E314" s="282"/>
      <c r="F314" s="244">
        <v>300000</v>
      </c>
      <c r="G314" s="1164" t="s">
        <v>17</v>
      </c>
      <c r="H314" s="1164"/>
      <c r="I314" s="190" t="s">
        <v>17</v>
      </c>
      <c r="J314" s="283"/>
      <c r="K314" s="1165"/>
      <c r="L314" s="1166"/>
      <c r="M314" s="1167"/>
      <c r="N314" s="1168"/>
      <c r="O314" s="1167"/>
      <c r="P314" s="1168"/>
    </row>
    <row r="315" spans="1:16" s="273" customFormat="1" hidden="1" x14ac:dyDescent="0.25">
      <c r="A315" s="1044" t="s">
        <v>158</v>
      </c>
      <c r="B315" s="1162"/>
      <c r="C315" s="1162"/>
      <c r="D315" s="1163"/>
      <c r="E315" s="282"/>
      <c r="F315" s="244">
        <v>319000</v>
      </c>
      <c r="G315" s="1164" t="s">
        <v>17</v>
      </c>
      <c r="H315" s="1164"/>
      <c r="I315" s="190" t="s">
        <v>17</v>
      </c>
      <c r="J315" s="283"/>
      <c r="K315" s="1165"/>
      <c r="L315" s="1166"/>
      <c r="M315" s="1167"/>
      <c r="N315" s="1168"/>
      <c r="O315" s="1167"/>
      <c r="P315" s="1168"/>
    </row>
    <row r="316" spans="1:16" s="273" customFormat="1" hidden="1" x14ac:dyDescent="0.25">
      <c r="A316" s="1044" t="s">
        <v>159</v>
      </c>
      <c r="B316" s="1162"/>
      <c r="C316" s="1162"/>
      <c r="D316" s="1163"/>
      <c r="E316" s="282"/>
      <c r="F316" s="244">
        <v>350000</v>
      </c>
      <c r="G316" s="1164" t="s">
        <v>17</v>
      </c>
      <c r="H316" s="1164"/>
      <c r="I316" s="190" t="s">
        <v>17</v>
      </c>
      <c r="J316" s="283"/>
      <c r="K316" s="1165"/>
      <c r="L316" s="1166"/>
      <c r="M316" s="1167"/>
      <c r="N316" s="1168"/>
      <c r="O316" s="1167"/>
      <c r="P316" s="1168"/>
    </row>
    <row r="317" spans="1:16" s="273" customFormat="1" hidden="1" x14ac:dyDescent="0.25">
      <c r="A317" s="1084" t="s">
        <v>218</v>
      </c>
      <c r="B317" s="1169"/>
      <c r="C317" s="1169"/>
      <c r="D317" s="1170"/>
      <c r="E317" s="284"/>
      <c r="F317" s="265">
        <v>310000</v>
      </c>
      <c r="G317" s="1171" t="s">
        <v>17</v>
      </c>
      <c r="H317" s="1171"/>
      <c r="I317" s="285" t="s">
        <v>17</v>
      </c>
      <c r="J317" s="286"/>
      <c r="K317" s="1172"/>
      <c r="L317" s="1173"/>
      <c r="M317" s="1172"/>
      <c r="N317" s="1173"/>
      <c r="O317" s="1172"/>
      <c r="P317" s="1173"/>
    </row>
    <row r="318" spans="1:16" s="273" customFormat="1" hidden="1" x14ac:dyDescent="0.25">
      <c r="A318" s="1044" t="s">
        <v>161</v>
      </c>
      <c r="B318" s="1162"/>
      <c r="C318" s="1162"/>
      <c r="D318" s="1163"/>
      <c r="E318" s="282"/>
      <c r="F318" s="244">
        <v>311000</v>
      </c>
      <c r="G318" s="1164" t="s">
        <v>17</v>
      </c>
      <c r="H318" s="1164"/>
      <c r="I318" s="190" t="s">
        <v>17</v>
      </c>
      <c r="J318" s="283"/>
      <c r="K318" s="1165"/>
      <c r="L318" s="1166"/>
      <c r="M318" s="1167"/>
      <c r="N318" s="1168"/>
      <c r="O318" s="1167"/>
      <c r="P318" s="1168"/>
    </row>
    <row r="319" spans="1:16" s="273" customFormat="1" hidden="1" x14ac:dyDescent="0.25">
      <c r="A319" s="1044" t="s">
        <v>162</v>
      </c>
      <c r="B319" s="1162"/>
      <c r="C319" s="1162"/>
      <c r="D319" s="1163"/>
      <c r="E319" s="282"/>
      <c r="F319" s="244">
        <v>311100</v>
      </c>
      <c r="G319" s="1164" t="s">
        <v>17</v>
      </c>
      <c r="H319" s="1164"/>
      <c r="I319" s="190" t="s">
        <v>17</v>
      </c>
      <c r="J319" s="283"/>
      <c r="K319" s="1165"/>
      <c r="L319" s="1166"/>
      <c r="M319" s="1167"/>
      <c r="N319" s="1168"/>
      <c r="O319" s="1167"/>
      <c r="P319" s="1168"/>
    </row>
    <row r="320" spans="1:16" s="273" customFormat="1" hidden="1" x14ac:dyDescent="0.25">
      <c r="A320" s="1044" t="s">
        <v>163</v>
      </c>
      <c r="B320" s="1162"/>
      <c r="C320" s="1162"/>
      <c r="D320" s="1163"/>
      <c r="E320" s="282"/>
      <c r="F320" s="244">
        <v>311110</v>
      </c>
      <c r="G320" s="1164" t="s">
        <v>17</v>
      </c>
      <c r="H320" s="1164"/>
      <c r="I320" s="190" t="s">
        <v>17</v>
      </c>
      <c r="J320" s="283"/>
      <c r="K320" s="1165"/>
      <c r="L320" s="1166"/>
      <c r="M320" s="1167"/>
      <c r="N320" s="1168"/>
      <c r="O320" s="1167"/>
      <c r="P320" s="1168"/>
    </row>
    <row r="321" spans="1:16" s="273" customFormat="1" hidden="1" x14ac:dyDescent="0.25">
      <c r="A321" s="1044" t="s">
        <v>164</v>
      </c>
      <c r="B321" s="1162"/>
      <c r="C321" s="1162"/>
      <c r="D321" s="1163"/>
      <c r="E321" s="282"/>
      <c r="F321" s="244">
        <v>311120</v>
      </c>
      <c r="G321" s="1164" t="s">
        <v>17</v>
      </c>
      <c r="H321" s="1164"/>
      <c r="I321" s="190" t="s">
        <v>17</v>
      </c>
      <c r="J321" s="283"/>
      <c r="K321" s="1165"/>
      <c r="L321" s="1166"/>
      <c r="M321" s="1167"/>
      <c r="N321" s="1168"/>
      <c r="O321" s="1167"/>
      <c r="P321" s="1168"/>
    </row>
    <row r="322" spans="1:16" s="273" customFormat="1" hidden="1" x14ac:dyDescent="0.25">
      <c r="A322" s="1044" t="s">
        <v>165</v>
      </c>
      <c r="B322" s="1162"/>
      <c r="C322" s="1162"/>
      <c r="D322" s="1163"/>
      <c r="E322" s="282"/>
      <c r="F322" s="244">
        <v>311210</v>
      </c>
      <c r="G322" s="1164" t="s">
        <v>17</v>
      </c>
      <c r="H322" s="1164"/>
      <c r="I322" s="190" t="s">
        <v>17</v>
      </c>
      <c r="J322" s="283"/>
      <c r="K322" s="1165"/>
      <c r="L322" s="1166"/>
      <c r="M322" s="1167"/>
      <c r="N322" s="1168"/>
      <c r="O322" s="1167"/>
      <c r="P322" s="1168"/>
    </row>
    <row r="323" spans="1:16" s="273" customFormat="1" hidden="1" x14ac:dyDescent="0.25">
      <c r="A323" s="1044" t="s">
        <v>166</v>
      </c>
      <c r="B323" s="1162"/>
      <c r="C323" s="1162"/>
      <c r="D323" s="1163"/>
      <c r="E323" s="282"/>
      <c r="F323" s="244">
        <v>312120</v>
      </c>
      <c r="G323" s="1164" t="s">
        <v>17</v>
      </c>
      <c r="H323" s="1164"/>
      <c r="I323" s="190" t="s">
        <v>17</v>
      </c>
      <c r="J323" s="283"/>
      <c r="K323" s="1165"/>
      <c r="L323" s="1166"/>
      <c r="M323" s="1167"/>
      <c r="N323" s="1168"/>
      <c r="O323" s="1167"/>
      <c r="P323" s="1168"/>
    </row>
    <row r="324" spans="1:16" s="273" customFormat="1" hidden="1" x14ac:dyDescent="0.25">
      <c r="A324" s="1044" t="s">
        <v>167</v>
      </c>
      <c r="B324" s="1162"/>
      <c r="C324" s="1162"/>
      <c r="D324" s="1163"/>
      <c r="E324" s="282"/>
      <c r="F324" s="244">
        <v>313000</v>
      </c>
      <c r="G324" s="1164" t="s">
        <v>17</v>
      </c>
      <c r="H324" s="1164"/>
      <c r="I324" s="190" t="s">
        <v>17</v>
      </c>
      <c r="J324" s="283"/>
      <c r="K324" s="1165"/>
      <c r="L324" s="1166"/>
      <c r="M324" s="1167"/>
      <c r="N324" s="1168"/>
      <c r="O324" s="1167"/>
      <c r="P324" s="1168"/>
    </row>
    <row r="325" spans="1:16" s="273" customFormat="1" hidden="1" x14ac:dyDescent="0.25">
      <c r="A325" s="1044" t="s">
        <v>168</v>
      </c>
      <c r="B325" s="1162"/>
      <c r="C325" s="1162"/>
      <c r="D325" s="1163"/>
      <c r="E325" s="282"/>
      <c r="F325" s="244">
        <v>313100</v>
      </c>
      <c r="G325" s="1164" t="s">
        <v>17</v>
      </c>
      <c r="H325" s="1164"/>
      <c r="I325" s="190" t="s">
        <v>17</v>
      </c>
      <c r="J325" s="283"/>
      <c r="K325" s="1165"/>
      <c r="L325" s="1166"/>
      <c r="M325" s="1167"/>
      <c r="N325" s="1168"/>
      <c r="O325" s="1167"/>
      <c r="P325" s="1168"/>
    </row>
    <row r="326" spans="1:16" s="273" customFormat="1" hidden="1" x14ac:dyDescent="0.25">
      <c r="A326" s="1044" t="s">
        <v>169</v>
      </c>
      <c r="B326" s="1162"/>
      <c r="C326" s="1162"/>
      <c r="D326" s="1163"/>
      <c r="E326" s="282"/>
      <c r="F326" s="244">
        <v>313110</v>
      </c>
      <c r="G326" s="1164" t="s">
        <v>17</v>
      </c>
      <c r="H326" s="1164"/>
      <c r="I326" s="190" t="s">
        <v>17</v>
      </c>
      <c r="J326" s="283"/>
      <c r="K326" s="1165"/>
      <c r="L326" s="1166"/>
      <c r="M326" s="1167"/>
      <c r="N326" s="1168"/>
      <c r="O326" s="1167"/>
      <c r="P326" s="1168"/>
    </row>
    <row r="327" spans="1:16" s="273" customFormat="1" hidden="1" x14ac:dyDescent="0.25">
      <c r="A327" s="1044" t="s">
        <v>170</v>
      </c>
      <c r="B327" s="1162"/>
      <c r="C327" s="1162"/>
      <c r="D327" s="1163"/>
      <c r="E327" s="282"/>
      <c r="F327" s="244">
        <v>313120</v>
      </c>
      <c r="G327" s="1164" t="s">
        <v>17</v>
      </c>
      <c r="H327" s="1164"/>
      <c r="I327" s="190" t="s">
        <v>17</v>
      </c>
      <c r="J327" s="283"/>
      <c r="K327" s="1165"/>
      <c r="L327" s="1166"/>
      <c r="M327" s="1167"/>
      <c r="N327" s="1168"/>
      <c r="O327" s="1167"/>
      <c r="P327" s="1168"/>
    </row>
    <row r="328" spans="1:16" s="273" customFormat="1" hidden="1" x14ac:dyDescent="0.25">
      <c r="A328" s="1044" t="s">
        <v>171</v>
      </c>
      <c r="B328" s="1162"/>
      <c r="C328" s="1162"/>
      <c r="D328" s="1163"/>
      <c r="E328" s="282"/>
      <c r="F328" s="244">
        <v>313200</v>
      </c>
      <c r="G328" s="1164" t="s">
        <v>17</v>
      </c>
      <c r="H328" s="1164"/>
      <c r="I328" s="190" t="s">
        <v>17</v>
      </c>
      <c r="J328" s="283"/>
      <c r="K328" s="1165"/>
      <c r="L328" s="1166"/>
      <c r="M328" s="1167"/>
      <c r="N328" s="1168"/>
      <c r="O328" s="1167"/>
      <c r="P328" s="1168"/>
    </row>
    <row r="329" spans="1:16" s="273" customFormat="1" hidden="1" x14ac:dyDescent="0.25">
      <c r="A329" s="1044" t="s">
        <v>172</v>
      </c>
      <c r="B329" s="1162"/>
      <c r="C329" s="1162"/>
      <c r="D329" s="1163"/>
      <c r="E329" s="282"/>
      <c r="F329" s="244">
        <v>313210</v>
      </c>
      <c r="G329" s="1164" t="s">
        <v>17</v>
      </c>
      <c r="H329" s="1164"/>
      <c r="I329" s="190" t="s">
        <v>17</v>
      </c>
      <c r="J329" s="283"/>
      <c r="K329" s="1165"/>
      <c r="L329" s="1166"/>
      <c r="M329" s="1167"/>
      <c r="N329" s="1168"/>
      <c r="O329" s="1167"/>
      <c r="P329" s="1168"/>
    </row>
    <row r="330" spans="1:16" s="273" customFormat="1" hidden="1" x14ac:dyDescent="0.25">
      <c r="A330" s="1044" t="s">
        <v>173</v>
      </c>
      <c r="B330" s="1162"/>
      <c r="C330" s="1162"/>
      <c r="D330" s="1163"/>
      <c r="E330" s="282"/>
      <c r="F330" s="244">
        <v>314000</v>
      </c>
      <c r="G330" s="1164" t="s">
        <v>17</v>
      </c>
      <c r="H330" s="1164"/>
      <c r="I330" s="190" t="s">
        <v>17</v>
      </c>
      <c r="J330" s="283"/>
      <c r="K330" s="1165"/>
      <c r="L330" s="1166"/>
      <c r="M330" s="1167"/>
      <c r="N330" s="1168"/>
      <c r="O330" s="1167"/>
      <c r="P330" s="1168"/>
    </row>
    <row r="331" spans="1:16" s="273" customFormat="1" hidden="1" x14ac:dyDescent="0.25">
      <c r="A331" s="1044" t="s">
        <v>174</v>
      </c>
      <c r="B331" s="1162"/>
      <c r="C331" s="1162"/>
      <c r="D331" s="1163"/>
      <c r="E331" s="282"/>
      <c r="F331" s="244">
        <v>314110</v>
      </c>
      <c r="G331" s="1164" t="s">
        <v>17</v>
      </c>
      <c r="H331" s="1164"/>
      <c r="I331" s="190" t="s">
        <v>17</v>
      </c>
      <c r="J331" s="283"/>
      <c r="K331" s="1165"/>
      <c r="L331" s="1166"/>
      <c r="M331" s="1167"/>
      <c r="N331" s="1168"/>
      <c r="O331" s="1167"/>
      <c r="P331" s="1168"/>
    </row>
    <row r="332" spans="1:16" s="273" customFormat="1" hidden="1" x14ac:dyDescent="0.25">
      <c r="A332" s="1044" t="s">
        <v>175</v>
      </c>
      <c r="B332" s="1162"/>
      <c r="C332" s="1162"/>
      <c r="D332" s="1163"/>
      <c r="E332" s="282"/>
      <c r="F332" s="244">
        <v>314120</v>
      </c>
      <c r="G332" s="1164" t="s">
        <v>17</v>
      </c>
      <c r="H332" s="1164"/>
      <c r="I332" s="190" t="s">
        <v>17</v>
      </c>
      <c r="J332" s="283"/>
      <c r="K332" s="1165"/>
      <c r="L332" s="1166"/>
      <c r="M332" s="1167"/>
      <c r="N332" s="1168"/>
      <c r="O332" s="1167"/>
      <c r="P332" s="1168"/>
    </row>
    <row r="333" spans="1:16" s="273" customFormat="1" hidden="1" x14ac:dyDescent="0.25">
      <c r="A333" s="1044" t="s">
        <v>176</v>
      </c>
      <c r="B333" s="1162"/>
      <c r="C333" s="1162"/>
      <c r="D333" s="1163"/>
      <c r="E333" s="282"/>
      <c r="F333" s="244">
        <v>314200</v>
      </c>
      <c r="G333" s="1164" t="s">
        <v>17</v>
      </c>
      <c r="H333" s="1164"/>
      <c r="I333" s="190" t="s">
        <v>17</v>
      </c>
      <c r="J333" s="283"/>
      <c r="K333" s="1165"/>
      <c r="L333" s="1166"/>
      <c r="M333" s="1167"/>
      <c r="N333" s="1168"/>
      <c r="O333" s="1167"/>
      <c r="P333" s="1168"/>
    </row>
    <row r="334" spans="1:16" s="273" customFormat="1" hidden="1" x14ac:dyDescent="0.25">
      <c r="A334" s="1044" t="s">
        <v>177</v>
      </c>
      <c r="B334" s="1162"/>
      <c r="C334" s="1162"/>
      <c r="D334" s="1163"/>
      <c r="E334" s="282"/>
      <c r="F334" s="244">
        <v>315000</v>
      </c>
      <c r="G334" s="1164" t="s">
        <v>17</v>
      </c>
      <c r="H334" s="1164"/>
      <c r="I334" s="190" t="s">
        <v>17</v>
      </c>
      <c r="J334" s="283"/>
      <c r="K334" s="1165"/>
      <c r="L334" s="1166"/>
      <c r="M334" s="1167"/>
      <c r="N334" s="1168"/>
      <c r="O334" s="1167"/>
      <c r="P334" s="1168"/>
    </row>
    <row r="335" spans="1:16" s="273" customFormat="1" hidden="1" x14ac:dyDescent="0.25">
      <c r="A335" s="1044" t="s">
        <v>178</v>
      </c>
      <c r="B335" s="1162"/>
      <c r="C335" s="1162"/>
      <c r="D335" s="1163"/>
      <c r="E335" s="282"/>
      <c r="F335" s="267">
        <v>315110</v>
      </c>
      <c r="G335" s="1164" t="s">
        <v>17</v>
      </c>
      <c r="H335" s="1164"/>
      <c r="I335" s="190" t="s">
        <v>17</v>
      </c>
      <c r="J335" s="293"/>
      <c r="K335" s="1165"/>
      <c r="L335" s="1166"/>
      <c r="M335" s="1167"/>
      <c r="N335" s="1168"/>
      <c r="O335" s="1167"/>
      <c r="P335" s="1168"/>
    </row>
    <row r="336" spans="1:16" s="273" customFormat="1" hidden="1" x14ac:dyDescent="0.25">
      <c r="A336" s="1044" t="s">
        <v>179</v>
      </c>
      <c r="B336" s="1162"/>
      <c r="C336" s="1162"/>
      <c r="D336" s="1163"/>
      <c r="E336" s="282"/>
      <c r="F336" s="267">
        <v>315120</v>
      </c>
      <c r="G336" s="1164" t="s">
        <v>17</v>
      </c>
      <c r="H336" s="1164"/>
      <c r="I336" s="190" t="s">
        <v>17</v>
      </c>
      <c r="J336" s="293"/>
      <c r="K336" s="1165"/>
      <c r="L336" s="1166"/>
      <c r="M336" s="1167"/>
      <c r="N336" s="1168"/>
      <c r="O336" s="1167"/>
      <c r="P336" s="1168"/>
    </row>
    <row r="337" spans="1:16" s="273" customFormat="1" hidden="1" x14ac:dyDescent="0.25">
      <c r="A337" s="1044" t="s">
        <v>180</v>
      </c>
      <c r="B337" s="1162"/>
      <c r="C337" s="1162"/>
      <c r="D337" s="1163"/>
      <c r="E337" s="282"/>
      <c r="F337" s="267">
        <v>316000</v>
      </c>
      <c r="G337" s="1164" t="s">
        <v>17</v>
      </c>
      <c r="H337" s="1164"/>
      <c r="I337" s="190" t="s">
        <v>17</v>
      </c>
      <c r="J337" s="293"/>
      <c r="K337" s="1165"/>
      <c r="L337" s="1166"/>
      <c r="M337" s="1167"/>
      <c r="N337" s="1168"/>
      <c r="O337" s="1167"/>
      <c r="P337" s="1168"/>
    </row>
    <row r="338" spans="1:16" s="273" customFormat="1" hidden="1" x14ac:dyDescent="0.25">
      <c r="A338" s="1044" t="s">
        <v>181</v>
      </c>
      <c r="B338" s="1162"/>
      <c r="C338" s="1162"/>
      <c r="D338" s="1163"/>
      <c r="E338" s="282"/>
      <c r="F338" s="244">
        <v>316110</v>
      </c>
      <c r="G338" s="1164" t="s">
        <v>17</v>
      </c>
      <c r="H338" s="1164"/>
      <c r="I338" s="190" t="s">
        <v>17</v>
      </c>
      <c r="J338" s="283"/>
      <c r="K338" s="1165"/>
      <c r="L338" s="1166"/>
      <c r="M338" s="1167"/>
      <c r="N338" s="1168"/>
      <c r="O338" s="1167"/>
      <c r="P338" s="1168"/>
    </row>
    <row r="339" spans="1:16" s="273" customFormat="1" hidden="1" x14ac:dyDescent="0.25">
      <c r="A339" s="1044" t="s">
        <v>182</v>
      </c>
      <c r="B339" s="1162"/>
      <c r="C339" s="1162"/>
      <c r="D339" s="1163"/>
      <c r="E339" s="282"/>
      <c r="F339" s="267">
        <v>316120</v>
      </c>
      <c r="G339" s="1164" t="s">
        <v>17</v>
      </c>
      <c r="H339" s="1164"/>
      <c r="I339" s="190" t="s">
        <v>17</v>
      </c>
      <c r="J339" s="293"/>
      <c r="K339" s="1165"/>
      <c r="L339" s="1166"/>
      <c r="M339" s="1167"/>
      <c r="N339" s="1168"/>
      <c r="O339" s="1167"/>
      <c r="P339" s="1168"/>
    </row>
    <row r="340" spans="1:16" s="273" customFormat="1" hidden="1" x14ac:dyDescent="0.25">
      <c r="A340" s="1044" t="s">
        <v>183</v>
      </c>
      <c r="B340" s="1162"/>
      <c r="C340" s="1162"/>
      <c r="D340" s="1163"/>
      <c r="E340" s="282"/>
      <c r="F340" s="244">
        <v>316210</v>
      </c>
      <c r="G340" s="1164" t="s">
        <v>17</v>
      </c>
      <c r="H340" s="1164"/>
      <c r="I340" s="190" t="s">
        <v>17</v>
      </c>
      <c r="J340" s="283"/>
      <c r="K340" s="1165"/>
      <c r="L340" s="1166"/>
      <c r="M340" s="1167"/>
      <c r="N340" s="1168"/>
      <c r="O340" s="1167"/>
      <c r="P340" s="1168"/>
    </row>
    <row r="341" spans="1:16" s="273" customFormat="1" hidden="1" x14ac:dyDescent="0.25">
      <c r="A341" s="1044" t="s">
        <v>184</v>
      </c>
      <c r="B341" s="1162"/>
      <c r="C341" s="1162"/>
      <c r="D341" s="1163"/>
      <c r="E341" s="282"/>
      <c r="F341" s="244">
        <v>317000</v>
      </c>
      <c r="G341" s="1164" t="s">
        <v>17</v>
      </c>
      <c r="H341" s="1164"/>
      <c r="I341" s="190" t="s">
        <v>17</v>
      </c>
      <c r="J341" s="283"/>
      <c r="K341" s="1165"/>
      <c r="L341" s="1166"/>
      <c r="M341" s="1167"/>
      <c r="N341" s="1168"/>
      <c r="O341" s="1167"/>
      <c r="P341" s="1168"/>
    </row>
    <row r="342" spans="1:16" s="273" customFormat="1" hidden="1" x14ac:dyDescent="0.25">
      <c r="A342" s="1044" t="s">
        <v>185</v>
      </c>
      <c r="B342" s="1162"/>
      <c r="C342" s="1162"/>
      <c r="D342" s="1163"/>
      <c r="E342" s="282"/>
      <c r="F342" s="244">
        <v>318000</v>
      </c>
      <c r="G342" s="1164" t="s">
        <v>17</v>
      </c>
      <c r="H342" s="1164"/>
      <c r="I342" s="190" t="s">
        <v>17</v>
      </c>
      <c r="J342" s="283"/>
      <c r="K342" s="1165"/>
      <c r="L342" s="1166"/>
      <c r="M342" s="1167"/>
      <c r="N342" s="1168"/>
      <c r="O342" s="1167"/>
      <c r="P342" s="1168"/>
    </row>
    <row r="343" spans="1:16" s="273" customFormat="1" hidden="1" x14ac:dyDescent="0.25">
      <c r="A343" s="1044" t="s">
        <v>186</v>
      </c>
      <c r="B343" s="1162"/>
      <c r="C343" s="1162"/>
      <c r="D343" s="1163"/>
      <c r="E343" s="282"/>
      <c r="F343" s="267">
        <v>318110</v>
      </c>
      <c r="G343" s="1164" t="s">
        <v>17</v>
      </c>
      <c r="H343" s="1164"/>
      <c r="I343" s="190" t="s">
        <v>17</v>
      </c>
      <c r="J343" s="293"/>
      <c r="K343" s="1165"/>
      <c r="L343" s="1166"/>
      <c r="M343" s="1167"/>
      <c r="N343" s="1168"/>
      <c r="O343" s="1167"/>
      <c r="P343" s="1168"/>
    </row>
    <row r="344" spans="1:16" s="273" customFormat="1" hidden="1" x14ac:dyDescent="0.25">
      <c r="A344" s="1044" t="s">
        <v>187</v>
      </c>
      <c r="B344" s="1162"/>
      <c r="C344" s="1162"/>
      <c r="D344" s="1163"/>
      <c r="E344" s="282"/>
      <c r="F344" s="244">
        <v>318120</v>
      </c>
      <c r="G344" s="1164" t="s">
        <v>17</v>
      </c>
      <c r="H344" s="1164"/>
      <c r="I344" s="190" t="s">
        <v>17</v>
      </c>
      <c r="J344" s="283"/>
      <c r="K344" s="1165"/>
      <c r="L344" s="1166"/>
      <c r="M344" s="1167"/>
      <c r="N344" s="1168"/>
      <c r="O344" s="1167"/>
      <c r="P344" s="1168"/>
    </row>
    <row r="345" spans="1:16" s="273" customFormat="1" hidden="1" x14ac:dyDescent="0.25">
      <c r="A345" s="1044" t="s">
        <v>188</v>
      </c>
      <c r="B345" s="1162"/>
      <c r="C345" s="1162"/>
      <c r="D345" s="1163"/>
      <c r="E345" s="282"/>
      <c r="F345" s="244">
        <v>319000</v>
      </c>
      <c r="G345" s="1164" t="s">
        <v>17</v>
      </c>
      <c r="H345" s="1164"/>
      <c r="I345" s="190" t="s">
        <v>17</v>
      </c>
      <c r="J345" s="283"/>
      <c r="K345" s="1165"/>
      <c r="L345" s="1166"/>
      <c r="M345" s="1167"/>
      <c r="N345" s="1168"/>
      <c r="O345" s="1167"/>
      <c r="P345" s="1168"/>
    </row>
    <row r="346" spans="1:16" s="273" customFormat="1" hidden="1" x14ac:dyDescent="0.25">
      <c r="A346" s="1044" t="s">
        <v>189</v>
      </c>
      <c r="B346" s="1162"/>
      <c r="C346" s="1162"/>
      <c r="D346" s="1163"/>
      <c r="E346" s="282"/>
      <c r="F346" s="244">
        <v>319100</v>
      </c>
      <c r="G346" s="1164" t="s">
        <v>17</v>
      </c>
      <c r="H346" s="1164"/>
      <c r="I346" s="190" t="s">
        <v>17</v>
      </c>
      <c r="J346" s="283"/>
      <c r="K346" s="1165"/>
      <c r="L346" s="1166"/>
      <c r="M346" s="1167"/>
      <c r="N346" s="1168"/>
      <c r="O346" s="1167"/>
      <c r="P346" s="1168"/>
    </row>
    <row r="347" spans="1:16" s="273" customFormat="1" hidden="1" x14ac:dyDescent="0.25">
      <c r="A347" s="1044" t="s">
        <v>190</v>
      </c>
      <c r="B347" s="1162"/>
      <c r="C347" s="1162"/>
      <c r="D347" s="1163"/>
      <c r="E347" s="282"/>
      <c r="F347" s="244">
        <v>319200</v>
      </c>
      <c r="G347" s="1164" t="s">
        <v>17</v>
      </c>
      <c r="H347" s="1164"/>
      <c r="I347" s="190" t="s">
        <v>17</v>
      </c>
      <c r="J347" s="283"/>
      <c r="K347" s="1165"/>
      <c r="L347" s="1166"/>
      <c r="M347" s="1167"/>
      <c r="N347" s="1168"/>
      <c r="O347" s="1167"/>
      <c r="P347" s="1168"/>
    </row>
    <row r="348" spans="1:16" s="273" customFormat="1" hidden="1" x14ac:dyDescent="0.25">
      <c r="A348" s="1084" t="s">
        <v>191</v>
      </c>
      <c r="B348" s="1169"/>
      <c r="C348" s="1169"/>
      <c r="D348" s="1170"/>
      <c r="E348" s="284"/>
      <c r="F348" s="269">
        <v>330000</v>
      </c>
      <c r="G348" s="1171" t="s">
        <v>17</v>
      </c>
      <c r="H348" s="1171"/>
      <c r="I348" s="285" t="s">
        <v>17</v>
      </c>
      <c r="J348" s="294">
        <f>SUM(J349:J368)</f>
        <v>0</v>
      </c>
      <c r="K348" s="1172">
        <f>SUM(K349:L368)</f>
        <v>0</v>
      </c>
      <c r="L348" s="1173"/>
      <c r="M348" s="1172">
        <f t="shared" ref="M348" si="34">SUM(M349:N368)</f>
        <v>0</v>
      </c>
      <c r="N348" s="1173"/>
      <c r="O348" s="1172">
        <f t="shared" ref="O348" si="35">SUM(O349:P368)</f>
        <v>0</v>
      </c>
      <c r="P348" s="1173"/>
    </row>
    <row r="349" spans="1:16" s="273" customFormat="1" hidden="1" x14ac:dyDescent="0.25">
      <c r="A349" s="1044" t="s">
        <v>192</v>
      </c>
      <c r="B349" s="1162"/>
      <c r="C349" s="1162"/>
      <c r="D349" s="1163"/>
      <c r="E349" s="282"/>
      <c r="F349" s="244">
        <v>331000</v>
      </c>
      <c r="G349" s="1164" t="s">
        <v>17</v>
      </c>
      <c r="H349" s="1164"/>
      <c r="I349" s="190" t="s">
        <v>17</v>
      </c>
      <c r="J349" s="283"/>
      <c r="K349" s="1165"/>
      <c r="L349" s="1166"/>
      <c r="M349" s="1167"/>
      <c r="N349" s="1168"/>
      <c r="O349" s="1167"/>
      <c r="P349" s="1168"/>
    </row>
    <row r="350" spans="1:16" s="273" customFormat="1" hidden="1" x14ac:dyDescent="0.25">
      <c r="A350" s="1044" t="s">
        <v>193</v>
      </c>
      <c r="B350" s="1162"/>
      <c r="C350" s="1162"/>
      <c r="D350" s="1163"/>
      <c r="E350" s="282"/>
      <c r="F350" s="244">
        <v>331110</v>
      </c>
      <c r="G350" s="1164" t="s">
        <v>17</v>
      </c>
      <c r="H350" s="1164"/>
      <c r="I350" s="190" t="s">
        <v>17</v>
      </c>
      <c r="J350" s="283"/>
      <c r="K350" s="1165"/>
      <c r="L350" s="1166"/>
      <c r="M350" s="1167"/>
      <c r="N350" s="1168"/>
      <c r="O350" s="1167"/>
      <c r="P350" s="1168"/>
    </row>
    <row r="351" spans="1:16" s="273" customFormat="1" hidden="1" x14ac:dyDescent="0.25">
      <c r="A351" s="1044" t="s">
        <v>194</v>
      </c>
      <c r="B351" s="1162"/>
      <c r="C351" s="1162"/>
      <c r="D351" s="1163"/>
      <c r="E351" s="282"/>
      <c r="F351" s="267">
        <v>331210</v>
      </c>
      <c r="G351" s="1164" t="s">
        <v>17</v>
      </c>
      <c r="H351" s="1164"/>
      <c r="I351" s="190" t="s">
        <v>17</v>
      </c>
      <c r="J351" s="293"/>
      <c r="K351" s="1165"/>
      <c r="L351" s="1166"/>
      <c r="M351" s="1167"/>
      <c r="N351" s="1168"/>
      <c r="O351" s="1167"/>
      <c r="P351" s="1168"/>
    </row>
    <row r="352" spans="1:16" s="273" customFormat="1" hidden="1" x14ac:dyDescent="0.25">
      <c r="A352" s="1044" t="s">
        <v>195</v>
      </c>
      <c r="B352" s="1162"/>
      <c r="C352" s="1162"/>
      <c r="D352" s="1163"/>
      <c r="E352" s="282"/>
      <c r="F352" s="267">
        <v>332000</v>
      </c>
      <c r="G352" s="1164" t="s">
        <v>17</v>
      </c>
      <c r="H352" s="1164"/>
      <c r="I352" s="190" t="s">
        <v>17</v>
      </c>
      <c r="J352" s="293"/>
      <c r="K352" s="1165"/>
      <c r="L352" s="1166"/>
      <c r="M352" s="1167"/>
      <c r="N352" s="1168"/>
      <c r="O352" s="1167"/>
      <c r="P352" s="1168"/>
    </row>
    <row r="353" spans="1:16" s="273" customFormat="1" hidden="1" x14ac:dyDescent="0.25">
      <c r="A353" s="1044" t="s">
        <v>196</v>
      </c>
      <c r="B353" s="1162"/>
      <c r="C353" s="1162"/>
      <c r="D353" s="1163"/>
      <c r="E353" s="282"/>
      <c r="F353" s="267">
        <v>332110</v>
      </c>
      <c r="G353" s="1164" t="s">
        <v>17</v>
      </c>
      <c r="H353" s="1164"/>
      <c r="I353" s="190" t="s">
        <v>17</v>
      </c>
      <c r="J353" s="293"/>
      <c r="K353" s="1165"/>
      <c r="L353" s="1166"/>
      <c r="M353" s="1167"/>
      <c r="N353" s="1168"/>
      <c r="O353" s="1167"/>
      <c r="P353" s="1168"/>
    </row>
    <row r="354" spans="1:16" s="273" customFormat="1" hidden="1" x14ac:dyDescent="0.25">
      <c r="A354" s="1044" t="s">
        <v>197</v>
      </c>
      <c r="B354" s="1162"/>
      <c r="C354" s="1162"/>
      <c r="D354" s="1163"/>
      <c r="E354" s="282"/>
      <c r="F354" s="244">
        <v>332210</v>
      </c>
      <c r="G354" s="1164" t="s">
        <v>17</v>
      </c>
      <c r="H354" s="1164"/>
      <c r="I354" s="190" t="s">
        <v>17</v>
      </c>
      <c r="J354" s="283"/>
      <c r="K354" s="1165"/>
      <c r="L354" s="1166"/>
      <c r="M354" s="1167"/>
      <c r="N354" s="1168"/>
      <c r="O354" s="1167"/>
      <c r="P354" s="1168"/>
    </row>
    <row r="355" spans="1:16" s="273" customFormat="1" hidden="1" x14ac:dyDescent="0.25">
      <c r="A355" s="1044" t="s">
        <v>198</v>
      </c>
      <c r="B355" s="1162"/>
      <c r="C355" s="1162"/>
      <c r="D355" s="1163"/>
      <c r="E355" s="282"/>
      <c r="F355" s="244">
        <v>333000</v>
      </c>
      <c r="G355" s="1164" t="s">
        <v>17</v>
      </c>
      <c r="H355" s="1164"/>
      <c r="I355" s="190" t="s">
        <v>17</v>
      </c>
      <c r="J355" s="283"/>
      <c r="K355" s="1165"/>
      <c r="L355" s="1166"/>
      <c r="M355" s="1167"/>
      <c r="N355" s="1168"/>
      <c r="O355" s="1167"/>
      <c r="P355" s="1168"/>
    </row>
    <row r="356" spans="1:16" s="273" customFormat="1" hidden="1" x14ac:dyDescent="0.25">
      <c r="A356" s="1044" t="s">
        <v>199</v>
      </c>
      <c r="B356" s="1162"/>
      <c r="C356" s="1162"/>
      <c r="D356" s="1163"/>
      <c r="E356" s="282"/>
      <c r="F356" s="244">
        <v>333100</v>
      </c>
      <c r="G356" s="1164" t="s">
        <v>17</v>
      </c>
      <c r="H356" s="1164"/>
      <c r="I356" s="190" t="s">
        <v>17</v>
      </c>
      <c r="J356" s="283"/>
      <c r="K356" s="1165"/>
      <c r="L356" s="1166"/>
      <c r="M356" s="1167"/>
      <c r="N356" s="1168"/>
      <c r="O356" s="1167"/>
      <c r="P356" s="1168"/>
    </row>
    <row r="357" spans="1:16" s="273" customFormat="1" hidden="1" x14ac:dyDescent="0.25">
      <c r="A357" s="1044" t="s">
        <v>200</v>
      </c>
      <c r="B357" s="1162"/>
      <c r="C357" s="1162"/>
      <c r="D357" s="1163"/>
      <c r="E357" s="282"/>
      <c r="F357" s="244">
        <v>333110</v>
      </c>
      <c r="G357" s="1164" t="s">
        <v>17</v>
      </c>
      <c r="H357" s="1164"/>
      <c r="I357" s="190" t="s">
        <v>17</v>
      </c>
      <c r="J357" s="283"/>
      <c r="K357" s="1165"/>
      <c r="L357" s="1166"/>
      <c r="M357" s="1167"/>
      <c r="N357" s="1168"/>
      <c r="O357" s="1167"/>
      <c r="P357" s="1168"/>
    </row>
    <row r="358" spans="1:16" s="273" customFormat="1" hidden="1" x14ac:dyDescent="0.25">
      <c r="A358" s="1044" t="s">
        <v>201</v>
      </c>
      <c r="B358" s="1162"/>
      <c r="C358" s="1162"/>
      <c r="D358" s="1163"/>
      <c r="E358" s="282"/>
      <c r="F358" s="244">
        <v>334000</v>
      </c>
      <c r="G358" s="1164" t="s">
        <v>17</v>
      </c>
      <c r="H358" s="1164"/>
      <c r="I358" s="190" t="s">
        <v>17</v>
      </c>
      <c r="J358" s="283"/>
      <c r="K358" s="1165"/>
      <c r="L358" s="1166"/>
      <c r="M358" s="1167"/>
      <c r="N358" s="1168"/>
      <c r="O358" s="1167"/>
      <c r="P358" s="1168"/>
    </row>
    <row r="359" spans="1:16" s="273" customFormat="1" hidden="1" x14ac:dyDescent="0.25">
      <c r="A359" s="1044" t="s">
        <v>202</v>
      </c>
      <c r="B359" s="1162"/>
      <c r="C359" s="1162"/>
      <c r="D359" s="1163"/>
      <c r="E359" s="282"/>
      <c r="F359" s="244">
        <v>334110</v>
      </c>
      <c r="G359" s="1164" t="s">
        <v>17</v>
      </c>
      <c r="H359" s="1164"/>
      <c r="I359" s="190" t="s">
        <v>17</v>
      </c>
      <c r="J359" s="283"/>
      <c r="K359" s="1165"/>
      <c r="L359" s="1166"/>
      <c r="M359" s="1167"/>
      <c r="N359" s="1168"/>
      <c r="O359" s="1167"/>
      <c r="P359" s="1168"/>
    </row>
    <row r="360" spans="1:16" s="273" customFormat="1" hidden="1" x14ac:dyDescent="0.25">
      <c r="A360" s="1044" t="s">
        <v>203</v>
      </c>
      <c r="B360" s="1162"/>
      <c r="C360" s="1162"/>
      <c r="D360" s="1163"/>
      <c r="E360" s="282"/>
      <c r="F360" s="244">
        <v>335000</v>
      </c>
      <c r="G360" s="1164" t="s">
        <v>17</v>
      </c>
      <c r="H360" s="1164"/>
      <c r="I360" s="190" t="s">
        <v>17</v>
      </c>
      <c r="J360" s="283"/>
      <c r="K360" s="1165"/>
      <c r="L360" s="1166"/>
      <c r="M360" s="1167"/>
      <c r="N360" s="1168"/>
      <c r="O360" s="1167"/>
      <c r="P360" s="1168"/>
    </row>
    <row r="361" spans="1:16" s="273" customFormat="1" hidden="1" x14ac:dyDescent="0.25">
      <c r="A361" s="1044" t="s">
        <v>204</v>
      </c>
      <c r="B361" s="1162"/>
      <c r="C361" s="1162"/>
      <c r="D361" s="1163"/>
      <c r="E361" s="282"/>
      <c r="F361" s="244">
        <v>335110</v>
      </c>
      <c r="G361" s="1164" t="s">
        <v>17</v>
      </c>
      <c r="H361" s="1164"/>
      <c r="I361" s="190" t="s">
        <v>17</v>
      </c>
      <c r="J361" s="283"/>
      <c r="K361" s="1165"/>
      <c r="L361" s="1166"/>
      <c r="M361" s="1167"/>
      <c r="N361" s="1168"/>
      <c r="O361" s="1167"/>
      <c r="P361" s="1168"/>
    </row>
    <row r="362" spans="1:16" s="273" customFormat="1" hidden="1" x14ac:dyDescent="0.25">
      <c r="A362" s="1044" t="s">
        <v>205</v>
      </c>
      <c r="B362" s="1162"/>
      <c r="C362" s="1162"/>
      <c r="D362" s="1163"/>
      <c r="E362" s="282"/>
      <c r="F362" s="244">
        <v>336000</v>
      </c>
      <c r="G362" s="1164" t="s">
        <v>17</v>
      </c>
      <c r="H362" s="1164"/>
      <c r="I362" s="190" t="s">
        <v>17</v>
      </c>
      <c r="J362" s="283"/>
      <c r="K362" s="1165"/>
      <c r="L362" s="1166"/>
      <c r="M362" s="1167"/>
      <c r="N362" s="1168"/>
      <c r="O362" s="1167"/>
      <c r="P362" s="1168"/>
    </row>
    <row r="363" spans="1:16" s="273" customFormat="1" hidden="1" x14ac:dyDescent="0.25">
      <c r="A363" s="1044" t="s">
        <v>206</v>
      </c>
      <c r="B363" s="1162"/>
      <c r="C363" s="1162"/>
      <c r="D363" s="1163"/>
      <c r="E363" s="282"/>
      <c r="F363" s="244">
        <v>336100</v>
      </c>
      <c r="G363" s="1164" t="s">
        <v>17</v>
      </c>
      <c r="H363" s="1164"/>
      <c r="I363" s="190" t="s">
        <v>17</v>
      </c>
      <c r="J363" s="283"/>
      <c r="K363" s="1165"/>
      <c r="L363" s="1166"/>
      <c r="M363" s="1167"/>
      <c r="N363" s="1168"/>
      <c r="O363" s="1167"/>
      <c r="P363" s="1168"/>
    </row>
    <row r="364" spans="1:16" s="273" customFormat="1" hidden="1" x14ac:dyDescent="0.25">
      <c r="A364" s="1044" t="s">
        <v>207</v>
      </c>
      <c r="B364" s="1162"/>
      <c r="C364" s="1162"/>
      <c r="D364" s="1163"/>
      <c r="E364" s="282"/>
      <c r="F364" s="244">
        <v>336110</v>
      </c>
      <c r="G364" s="1164" t="s">
        <v>17</v>
      </c>
      <c r="H364" s="1164"/>
      <c r="I364" s="190" t="s">
        <v>17</v>
      </c>
      <c r="J364" s="283"/>
      <c r="K364" s="1165"/>
      <c r="L364" s="1166"/>
      <c r="M364" s="1167"/>
      <c r="N364" s="1168"/>
      <c r="O364" s="1167"/>
      <c r="P364" s="1168"/>
    </row>
    <row r="365" spans="1:16" s="273" customFormat="1" hidden="1" x14ac:dyDescent="0.25">
      <c r="A365" s="1044" t="s">
        <v>208</v>
      </c>
      <c r="B365" s="1162"/>
      <c r="C365" s="1162"/>
      <c r="D365" s="1163"/>
      <c r="E365" s="282"/>
      <c r="F365" s="267">
        <v>337000</v>
      </c>
      <c r="G365" s="1164" t="s">
        <v>17</v>
      </c>
      <c r="H365" s="1164"/>
      <c r="I365" s="190" t="s">
        <v>17</v>
      </c>
      <c r="J365" s="293"/>
      <c r="K365" s="1165"/>
      <c r="L365" s="1166"/>
      <c r="M365" s="1167"/>
      <c r="N365" s="1168"/>
      <c r="O365" s="1167"/>
      <c r="P365" s="1168"/>
    </row>
    <row r="366" spans="1:16" s="273" customFormat="1" hidden="1" x14ac:dyDescent="0.25">
      <c r="A366" s="1044" t="s">
        <v>209</v>
      </c>
      <c r="B366" s="1162"/>
      <c r="C366" s="1162"/>
      <c r="D366" s="1163"/>
      <c r="E366" s="282"/>
      <c r="F366" s="244">
        <v>337110</v>
      </c>
      <c r="G366" s="1164" t="s">
        <v>17</v>
      </c>
      <c r="H366" s="1164"/>
      <c r="I366" s="190" t="s">
        <v>17</v>
      </c>
      <c r="J366" s="283"/>
      <c r="K366" s="1165"/>
      <c r="L366" s="1166"/>
      <c r="M366" s="1167"/>
      <c r="N366" s="1168"/>
      <c r="O366" s="1167"/>
      <c r="P366" s="1168"/>
    </row>
    <row r="367" spans="1:16" s="273" customFormat="1" hidden="1" x14ac:dyDescent="0.25">
      <c r="A367" s="1044" t="s">
        <v>210</v>
      </c>
      <c r="B367" s="1162"/>
      <c r="C367" s="1162"/>
      <c r="D367" s="1163"/>
      <c r="E367" s="282"/>
      <c r="F367" s="267">
        <v>338000</v>
      </c>
      <c r="G367" s="1164" t="s">
        <v>17</v>
      </c>
      <c r="H367" s="1164"/>
      <c r="I367" s="190" t="s">
        <v>17</v>
      </c>
      <c r="J367" s="293"/>
      <c r="K367" s="1165"/>
      <c r="L367" s="1166"/>
      <c r="M367" s="1167"/>
      <c r="N367" s="1168"/>
      <c r="O367" s="1167"/>
      <c r="P367" s="1168"/>
    </row>
    <row r="368" spans="1:16" s="273" customFormat="1" ht="4.5" hidden="1" customHeight="1" x14ac:dyDescent="0.25">
      <c r="A368" s="1044" t="s">
        <v>211</v>
      </c>
      <c r="B368" s="1162"/>
      <c r="C368" s="1162"/>
      <c r="D368" s="1163"/>
      <c r="E368" s="282"/>
      <c r="F368" s="244">
        <v>338110</v>
      </c>
      <c r="G368" s="1164" t="s">
        <v>17</v>
      </c>
      <c r="H368" s="1164"/>
      <c r="I368" s="190" t="s">
        <v>17</v>
      </c>
      <c r="J368" s="283"/>
      <c r="K368" s="1165"/>
      <c r="L368" s="1166"/>
      <c r="M368" s="1167"/>
      <c r="N368" s="1168"/>
      <c r="O368" s="1167"/>
      <c r="P368" s="1168"/>
    </row>
    <row r="369" spans="1:16" s="273" customFormat="1" hidden="1" x14ac:dyDescent="0.25">
      <c r="A369" s="248"/>
      <c r="B369" s="249"/>
      <c r="C369" s="249"/>
      <c r="D369" s="250"/>
      <c r="E369" s="263"/>
      <c r="F369" s="292"/>
      <c r="G369" s="1157"/>
      <c r="H369" s="1158"/>
      <c r="I369" s="190"/>
      <c r="J369" s="283"/>
      <c r="K369" s="295"/>
      <c r="L369" s="296"/>
      <c r="M369" s="297"/>
      <c r="N369" s="298"/>
      <c r="O369" s="297"/>
      <c r="P369" s="298"/>
    </row>
    <row r="370" spans="1:16" s="273" customFormat="1" hidden="1" x14ac:dyDescent="0.25">
      <c r="A370" s="1159" t="s">
        <v>393</v>
      </c>
      <c r="B370" s="1159"/>
      <c r="C370" s="1159"/>
      <c r="D370" s="1159"/>
      <c r="E370" s="1159"/>
      <c r="F370" s="1159"/>
      <c r="G370" s="1159"/>
      <c r="H370" s="1159"/>
      <c r="I370" s="1159"/>
      <c r="J370" s="1159"/>
      <c r="K370" s="1159"/>
      <c r="L370" s="1159"/>
      <c r="M370" s="1159"/>
      <c r="N370" s="1159"/>
      <c r="O370" s="1159"/>
      <c r="P370" s="1159"/>
    </row>
    <row r="371" spans="1:16" s="273" customFormat="1" ht="15.75" hidden="1" customHeight="1" x14ac:dyDescent="0.25">
      <c r="A371" s="1160" t="s">
        <v>9</v>
      </c>
      <c r="B371" s="1160"/>
      <c r="C371" s="1160"/>
      <c r="D371" s="1160"/>
      <c r="E371" s="1160" t="s">
        <v>2</v>
      </c>
      <c r="F371" s="1160"/>
      <c r="G371" s="1160"/>
      <c r="H371" s="1160"/>
      <c r="I371" s="1161" t="s">
        <v>221</v>
      </c>
      <c r="J371" s="1161" t="s">
        <v>222</v>
      </c>
      <c r="K371" s="1161" t="s">
        <v>223</v>
      </c>
      <c r="L371" s="299">
        <v>2015</v>
      </c>
      <c r="M371" s="1161" t="s">
        <v>224</v>
      </c>
      <c r="N371" s="258">
        <v>2016</v>
      </c>
      <c r="O371" s="258">
        <v>2017</v>
      </c>
      <c r="P371" s="258">
        <v>2018</v>
      </c>
    </row>
    <row r="372" spans="1:16" s="273" customFormat="1" ht="50.25" hidden="1" x14ac:dyDescent="0.25">
      <c r="A372" s="1160"/>
      <c r="B372" s="1160"/>
      <c r="C372" s="1160"/>
      <c r="D372" s="1160"/>
      <c r="E372" s="258" t="s">
        <v>225</v>
      </c>
      <c r="F372" s="258" t="s">
        <v>86</v>
      </c>
      <c r="G372" s="300" t="s">
        <v>14</v>
      </c>
      <c r="H372" s="301" t="s">
        <v>87</v>
      </c>
      <c r="I372" s="1161"/>
      <c r="J372" s="1161"/>
      <c r="K372" s="1161"/>
      <c r="L372" s="302" t="s">
        <v>226</v>
      </c>
      <c r="M372" s="1161"/>
      <c r="N372" s="300" t="s">
        <v>14</v>
      </c>
      <c r="O372" s="300" t="s">
        <v>15</v>
      </c>
      <c r="P372" s="300" t="s">
        <v>15</v>
      </c>
    </row>
    <row r="373" spans="1:16" s="273" customFormat="1" hidden="1" x14ac:dyDescent="0.25">
      <c r="A373" s="1151">
        <v>1</v>
      </c>
      <c r="B373" s="1152"/>
      <c r="C373" s="1152"/>
      <c r="D373" s="1153"/>
      <c r="E373" s="258">
        <v>2</v>
      </c>
      <c r="F373" s="258">
        <v>3</v>
      </c>
      <c r="G373" s="258">
        <v>4</v>
      </c>
      <c r="H373" s="258">
        <v>5</v>
      </c>
      <c r="I373" s="258">
        <v>6</v>
      </c>
      <c r="J373" s="258">
        <v>7</v>
      </c>
      <c r="K373" s="258">
        <v>8</v>
      </c>
      <c r="L373" s="258">
        <v>9</v>
      </c>
      <c r="M373" s="258" t="s">
        <v>227</v>
      </c>
      <c r="N373" s="258">
        <v>11</v>
      </c>
      <c r="O373" s="258">
        <v>12</v>
      </c>
      <c r="P373" s="258">
        <v>13</v>
      </c>
    </row>
    <row r="374" spans="1:16" s="273" customFormat="1" hidden="1" x14ac:dyDescent="0.25">
      <c r="A374" s="1154"/>
      <c r="B374" s="1155"/>
      <c r="C374" s="1155"/>
      <c r="D374" s="1156"/>
      <c r="E374" s="303"/>
      <c r="F374" s="303"/>
      <c r="G374" s="303"/>
      <c r="H374" s="303"/>
      <c r="I374" s="303"/>
      <c r="J374" s="303"/>
      <c r="K374" s="303"/>
      <c r="L374" s="303"/>
      <c r="M374" s="303"/>
      <c r="N374" s="303"/>
      <c r="O374" s="303"/>
      <c r="P374" s="303"/>
    </row>
    <row r="375" spans="1:16" s="273" customFormat="1" hidden="1" x14ac:dyDescent="0.25">
      <c r="A375" s="1154"/>
      <c r="B375" s="1155"/>
      <c r="C375" s="1155"/>
      <c r="D375" s="1156"/>
      <c r="E375" s="303"/>
      <c r="F375" s="303"/>
      <c r="G375" s="303"/>
      <c r="H375" s="303"/>
      <c r="I375" s="303"/>
      <c r="J375" s="303"/>
      <c r="K375" s="303"/>
      <c r="L375" s="303"/>
      <c r="M375" s="303"/>
      <c r="N375" s="303"/>
      <c r="O375" s="303"/>
      <c r="P375" s="303"/>
    </row>
    <row r="376" spans="1:16" s="273" customFormat="1" hidden="1" x14ac:dyDescent="0.25">
      <c r="A376" s="1154"/>
      <c r="B376" s="1155"/>
      <c r="C376" s="1155"/>
      <c r="D376" s="1156"/>
      <c r="E376" s="303"/>
      <c r="F376" s="303"/>
      <c r="G376" s="303"/>
      <c r="H376" s="303"/>
      <c r="I376" s="303"/>
      <c r="J376" s="303"/>
      <c r="K376" s="303"/>
      <c r="L376" s="303"/>
      <c r="M376" s="303"/>
      <c r="N376" s="303"/>
      <c r="O376" s="303"/>
      <c r="P376" s="303"/>
    </row>
    <row r="377" spans="1:16" s="273" customFormat="1" hidden="1" x14ac:dyDescent="0.25">
      <c r="A377" s="1154"/>
      <c r="B377" s="1155"/>
      <c r="C377" s="1155"/>
      <c r="D377" s="1156"/>
      <c r="E377" s="303"/>
      <c r="F377" s="303"/>
      <c r="G377" s="303"/>
      <c r="H377" s="303"/>
      <c r="I377" s="303"/>
      <c r="J377" s="303"/>
      <c r="K377" s="303"/>
      <c r="L377" s="303"/>
      <c r="M377" s="303"/>
      <c r="N377" s="303"/>
      <c r="O377" s="303"/>
      <c r="P377" s="303"/>
    </row>
    <row r="378" spans="1:16" s="273" customFormat="1" hidden="1" x14ac:dyDescent="0.25">
      <c r="A378" s="1154"/>
      <c r="B378" s="1155"/>
      <c r="C378" s="1155"/>
      <c r="D378" s="1156"/>
      <c r="E378" s="303"/>
      <c r="F378" s="303"/>
      <c r="G378" s="303"/>
      <c r="H378" s="303"/>
      <c r="I378" s="303"/>
      <c r="J378" s="303"/>
      <c r="K378" s="303"/>
      <c r="L378" s="303"/>
      <c r="M378" s="303"/>
      <c r="N378" s="303"/>
      <c r="O378" s="303"/>
      <c r="P378" s="303"/>
    </row>
    <row r="379" spans="1:16" s="273" customFormat="1" ht="30.75" hidden="1" customHeight="1" x14ac:dyDescent="0.25">
      <c r="A379" s="1139" t="s">
        <v>191</v>
      </c>
      <c r="B379" s="1140"/>
      <c r="C379" s="1140"/>
      <c r="D379" s="1141"/>
      <c r="E379" s="303"/>
      <c r="F379" s="275">
        <v>330000</v>
      </c>
      <c r="G379" s="1142">
        <f>G380</f>
        <v>0</v>
      </c>
      <c r="H379" s="1143"/>
      <c r="I379" s="237">
        <f t="shared" ref="I379:K380" si="36">I380</f>
        <v>0</v>
      </c>
      <c r="J379" s="237">
        <f t="shared" si="36"/>
        <v>0</v>
      </c>
      <c r="K379" s="1135">
        <f t="shared" si="36"/>
        <v>0</v>
      </c>
      <c r="L379" s="1136"/>
      <c r="M379" s="1135">
        <f>M380</f>
        <v>0</v>
      </c>
      <c r="N379" s="1136"/>
      <c r="O379" s="1135">
        <f>O380</f>
        <v>0</v>
      </c>
      <c r="P379" s="1136"/>
    </row>
    <row r="380" spans="1:16" s="273" customFormat="1" ht="31.5" hidden="1" customHeight="1" x14ac:dyDescent="0.25">
      <c r="A380" s="1148" t="s">
        <v>384</v>
      </c>
      <c r="B380" s="1148"/>
      <c r="C380" s="1148"/>
      <c r="D380" s="1148"/>
      <c r="E380" s="303"/>
      <c r="F380" s="319">
        <v>334100</v>
      </c>
      <c r="G380" s="1137">
        <f>G381</f>
        <v>0</v>
      </c>
      <c r="H380" s="1138"/>
      <c r="I380" s="322">
        <f t="shared" si="36"/>
        <v>0</v>
      </c>
      <c r="J380" s="322">
        <f t="shared" si="36"/>
        <v>0</v>
      </c>
      <c r="K380" s="1137">
        <f t="shared" si="36"/>
        <v>0</v>
      </c>
      <c r="L380" s="1138"/>
      <c r="M380" s="1137">
        <f>M381</f>
        <v>0</v>
      </c>
      <c r="N380" s="1138"/>
      <c r="O380" s="1137">
        <f>O381</f>
        <v>0</v>
      </c>
      <c r="P380" s="1138"/>
    </row>
    <row r="381" spans="1:16" s="273" customFormat="1" ht="30.75" hidden="1" customHeight="1" x14ac:dyDescent="0.25">
      <c r="A381" s="1147" t="s">
        <v>202</v>
      </c>
      <c r="B381" s="1147"/>
      <c r="C381" s="1147"/>
      <c r="D381" s="1147"/>
      <c r="E381" s="303"/>
      <c r="F381" s="197">
        <v>334110</v>
      </c>
      <c r="G381" s="1149">
        <v>0</v>
      </c>
      <c r="H381" s="1150"/>
      <c r="I381" s="278">
        <v>0</v>
      </c>
      <c r="J381" s="322">
        <v>0</v>
      </c>
      <c r="K381" s="1137">
        <v>0</v>
      </c>
      <c r="L381" s="1138"/>
      <c r="M381" s="1137">
        <v>0</v>
      </c>
      <c r="N381" s="1138"/>
      <c r="O381" s="1137">
        <v>0</v>
      </c>
      <c r="P381" s="1138"/>
    </row>
    <row r="382" spans="1:16" ht="30" customHeight="1" x14ac:dyDescent="0.25">
      <c r="A382" s="1144"/>
      <c r="B382" s="1144"/>
      <c r="C382" s="1144"/>
      <c r="D382" s="1144"/>
      <c r="E382" s="1144"/>
      <c r="F382" s="1144"/>
      <c r="G382" s="1144"/>
      <c r="H382" s="1144"/>
      <c r="I382" s="1144"/>
      <c r="J382" s="1144"/>
      <c r="K382" s="1144"/>
      <c r="L382" s="1144"/>
      <c r="M382" s="1144"/>
      <c r="N382" s="1144"/>
      <c r="O382" s="1144"/>
      <c r="P382" s="1144"/>
    </row>
    <row r="386" spans="1:15" hidden="1" x14ac:dyDescent="0.25">
      <c r="I386" s="252">
        <v>2015</v>
      </c>
      <c r="J386" s="252">
        <v>2016</v>
      </c>
      <c r="K386" s="1145">
        <v>2017</v>
      </c>
      <c r="L386" s="1145"/>
      <c r="M386" s="252">
        <v>2018</v>
      </c>
      <c r="N386" s="252">
        <v>2019</v>
      </c>
      <c r="O386" s="252">
        <v>2020</v>
      </c>
    </row>
    <row r="387" spans="1:15" hidden="1" x14ac:dyDescent="0.25">
      <c r="A387" s="251" t="s">
        <v>394</v>
      </c>
      <c r="I387" s="304">
        <v>3526080</v>
      </c>
      <c r="J387" s="304">
        <v>3299116</v>
      </c>
      <c r="K387" s="1146">
        <v>3357990</v>
      </c>
      <c r="L387" s="1146"/>
      <c r="M387" s="305">
        <v>3384904</v>
      </c>
      <c r="N387" s="305">
        <v>3386434</v>
      </c>
      <c r="O387" s="305">
        <v>3386434</v>
      </c>
    </row>
    <row r="388" spans="1:15" hidden="1" x14ac:dyDescent="0.25"/>
    <row r="389" spans="1:15" hidden="1" x14ac:dyDescent="0.25"/>
    <row r="390" spans="1:15" hidden="1" x14ac:dyDescent="0.25"/>
  </sheetData>
  <mergeCells count="1793">
    <mergeCell ref="A6:B6"/>
    <mergeCell ref="C6:N6"/>
    <mergeCell ref="O6:P6"/>
    <mergeCell ref="A7:B7"/>
    <mergeCell ref="C7:N7"/>
    <mergeCell ref="O7:P7"/>
    <mergeCell ref="N1:P1"/>
    <mergeCell ref="C2:L2"/>
    <mergeCell ref="O4:P4"/>
    <mergeCell ref="A5:B5"/>
    <mergeCell ref="C5:N5"/>
    <mergeCell ref="O5:P5"/>
    <mergeCell ref="C18:I18"/>
    <mergeCell ref="C19:I19"/>
    <mergeCell ref="A21:P21"/>
    <mergeCell ref="A22:D23"/>
    <mergeCell ref="E22:F22"/>
    <mergeCell ref="G22:H22"/>
    <mergeCell ref="K22:L22"/>
    <mergeCell ref="M22:N22"/>
    <mergeCell ref="O22:P22"/>
    <mergeCell ref="G23:H23"/>
    <mergeCell ref="A14:P14"/>
    <mergeCell ref="A15:A16"/>
    <mergeCell ref="B15:B16"/>
    <mergeCell ref="C15:I16"/>
    <mergeCell ref="J15:J16"/>
    <mergeCell ref="C17:I17"/>
    <mergeCell ref="A9:P9"/>
    <mergeCell ref="A10:C10"/>
    <mergeCell ref="D10:P10"/>
    <mergeCell ref="A11:C11"/>
    <mergeCell ref="D11:P11"/>
    <mergeCell ref="A12:C12"/>
    <mergeCell ref="D12:P12"/>
    <mergeCell ref="A25:D25"/>
    <mergeCell ref="G25:H25"/>
    <mergeCell ref="K25:L25"/>
    <mergeCell ref="M25:N25"/>
    <mergeCell ref="O25:P25"/>
    <mergeCell ref="A26:D26"/>
    <mergeCell ref="G26:H26"/>
    <mergeCell ref="K26:L26"/>
    <mergeCell ref="M26:N26"/>
    <mergeCell ref="O26:P26"/>
    <mergeCell ref="K23:L23"/>
    <mergeCell ref="M23:N23"/>
    <mergeCell ref="O23:P23"/>
    <mergeCell ref="A24:D24"/>
    <mergeCell ref="G24:H24"/>
    <mergeCell ref="K24:L24"/>
    <mergeCell ref="M24:N24"/>
    <mergeCell ref="O24:P24"/>
    <mergeCell ref="A29:D29"/>
    <mergeCell ref="G29:H29"/>
    <mergeCell ref="K29:L29"/>
    <mergeCell ref="M29:N29"/>
    <mergeCell ref="O29:P29"/>
    <mergeCell ref="A30:D30"/>
    <mergeCell ref="G30:H30"/>
    <mergeCell ref="K30:L30"/>
    <mergeCell ref="M30:N30"/>
    <mergeCell ref="O30:P30"/>
    <mergeCell ref="A27:D27"/>
    <mergeCell ref="G27:H27"/>
    <mergeCell ref="K27:L27"/>
    <mergeCell ref="M27:N27"/>
    <mergeCell ref="O27:P27"/>
    <mergeCell ref="A28:D28"/>
    <mergeCell ref="G28:H28"/>
    <mergeCell ref="K28:L28"/>
    <mergeCell ref="M28:N28"/>
    <mergeCell ref="O28:P28"/>
    <mergeCell ref="A33:D33"/>
    <mergeCell ref="G33:H33"/>
    <mergeCell ref="K33:L33"/>
    <mergeCell ref="M33:N33"/>
    <mergeCell ref="O33:P33"/>
    <mergeCell ref="A34:D34"/>
    <mergeCell ref="G34:H34"/>
    <mergeCell ref="K34:L34"/>
    <mergeCell ref="M34:N34"/>
    <mergeCell ref="O34:P34"/>
    <mergeCell ref="A31:D31"/>
    <mergeCell ref="G31:H31"/>
    <mergeCell ref="K31:L31"/>
    <mergeCell ref="M31:N31"/>
    <mergeCell ref="O31:P31"/>
    <mergeCell ref="A32:D32"/>
    <mergeCell ref="G32:H32"/>
    <mergeCell ref="K32:L32"/>
    <mergeCell ref="M32:N32"/>
    <mergeCell ref="O32:P32"/>
    <mergeCell ref="A37:D37"/>
    <mergeCell ref="G37:H37"/>
    <mergeCell ref="K37:L37"/>
    <mergeCell ref="M37:N37"/>
    <mergeCell ref="O37:P37"/>
    <mergeCell ref="A38:D38"/>
    <mergeCell ref="G38:H38"/>
    <mergeCell ref="K38:L38"/>
    <mergeCell ref="M38:N38"/>
    <mergeCell ref="O38:P38"/>
    <mergeCell ref="A35:D35"/>
    <mergeCell ref="G35:H35"/>
    <mergeCell ref="K35:L35"/>
    <mergeCell ref="M35:N35"/>
    <mergeCell ref="O35:P35"/>
    <mergeCell ref="A36:D36"/>
    <mergeCell ref="G36:H36"/>
    <mergeCell ref="K36:L36"/>
    <mergeCell ref="M36:N36"/>
    <mergeCell ref="O36:P36"/>
    <mergeCell ref="A41:D41"/>
    <mergeCell ref="G41:H41"/>
    <mergeCell ref="K41:L41"/>
    <mergeCell ref="M41:N41"/>
    <mergeCell ref="O41:P41"/>
    <mergeCell ref="A42:D42"/>
    <mergeCell ref="G42:H42"/>
    <mergeCell ref="K42:L42"/>
    <mergeCell ref="M42:N42"/>
    <mergeCell ref="O42:P42"/>
    <mergeCell ref="A39:D39"/>
    <mergeCell ref="G39:H39"/>
    <mergeCell ref="K39:L39"/>
    <mergeCell ref="M39:N39"/>
    <mergeCell ref="O39:P39"/>
    <mergeCell ref="A40:D40"/>
    <mergeCell ref="G40:H40"/>
    <mergeCell ref="K40:L40"/>
    <mergeCell ref="M40:N40"/>
    <mergeCell ref="O40:P40"/>
    <mergeCell ref="A45:D45"/>
    <mergeCell ref="G45:H45"/>
    <mergeCell ref="K45:L45"/>
    <mergeCell ref="M45:N45"/>
    <mergeCell ref="O45:P45"/>
    <mergeCell ref="A46:D46"/>
    <mergeCell ref="G46:H46"/>
    <mergeCell ref="K46:L46"/>
    <mergeCell ref="M46:N46"/>
    <mergeCell ref="O46:P46"/>
    <mergeCell ref="A43:D43"/>
    <mergeCell ref="G43:H43"/>
    <mergeCell ref="K43:L43"/>
    <mergeCell ref="M43:N43"/>
    <mergeCell ref="O43:P43"/>
    <mergeCell ref="A44:D44"/>
    <mergeCell ref="G44:H44"/>
    <mergeCell ref="K44:L44"/>
    <mergeCell ref="M44:N44"/>
    <mergeCell ref="O44:P44"/>
    <mergeCell ref="A49:D49"/>
    <mergeCell ref="G49:H49"/>
    <mergeCell ref="K49:L49"/>
    <mergeCell ref="M49:N49"/>
    <mergeCell ref="O49:P49"/>
    <mergeCell ref="A50:D50"/>
    <mergeCell ref="G50:H50"/>
    <mergeCell ref="K50:L50"/>
    <mergeCell ref="M50:N50"/>
    <mergeCell ref="O50:P50"/>
    <mergeCell ref="A47:D47"/>
    <mergeCell ref="G47:H47"/>
    <mergeCell ref="K47:L47"/>
    <mergeCell ref="M47:N47"/>
    <mergeCell ref="O47:P47"/>
    <mergeCell ref="A48:D48"/>
    <mergeCell ref="G48:H48"/>
    <mergeCell ref="K48:L48"/>
    <mergeCell ref="M48:N48"/>
    <mergeCell ref="O48:P48"/>
    <mergeCell ref="A53:D53"/>
    <mergeCell ref="G53:H53"/>
    <mergeCell ref="K53:L53"/>
    <mergeCell ref="M53:N53"/>
    <mergeCell ref="O53:P53"/>
    <mergeCell ref="A54:D54"/>
    <mergeCell ref="G54:H54"/>
    <mergeCell ref="K54:L54"/>
    <mergeCell ref="M54:N54"/>
    <mergeCell ref="O54:P54"/>
    <mergeCell ref="A51:D51"/>
    <mergeCell ref="G51:H51"/>
    <mergeCell ref="K51:L51"/>
    <mergeCell ref="M51:N51"/>
    <mergeCell ref="O51:P51"/>
    <mergeCell ref="A52:D52"/>
    <mergeCell ref="G52:H52"/>
    <mergeCell ref="K52:L52"/>
    <mergeCell ref="M52:N52"/>
    <mergeCell ref="O52:P52"/>
    <mergeCell ref="A57:D57"/>
    <mergeCell ref="G57:H57"/>
    <mergeCell ref="K57:L57"/>
    <mergeCell ref="M57:N57"/>
    <mergeCell ref="O57:P57"/>
    <mergeCell ref="A58:D58"/>
    <mergeCell ref="G58:H58"/>
    <mergeCell ref="K58:L58"/>
    <mergeCell ref="M58:N58"/>
    <mergeCell ref="O58:P58"/>
    <mergeCell ref="A55:D55"/>
    <mergeCell ref="G55:H55"/>
    <mergeCell ref="K55:L55"/>
    <mergeCell ref="M55:N55"/>
    <mergeCell ref="O55:P55"/>
    <mergeCell ref="A56:D56"/>
    <mergeCell ref="G56:H56"/>
    <mergeCell ref="K56:L56"/>
    <mergeCell ref="M56:N56"/>
    <mergeCell ref="O56:P56"/>
    <mergeCell ref="A61:D61"/>
    <mergeCell ref="G61:H61"/>
    <mergeCell ref="K61:L61"/>
    <mergeCell ref="M61:N61"/>
    <mergeCell ref="O61:P61"/>
    <mergeCell ref="A62:D62"/>
    <mergeCell ref="G62:H62"/>
    <mergeCell ref="K62:L62"/>
    <mergeCell ref="M62:N62"/>
    <mergeCell ref="O62:P62"/>
    <mergeCell ref="A59:D59"/>
    <mergeCell ref="G59:H59"/>
    <mergeCell ref="K59:L59"/>
    <mergeCell ref="M59:N59"/>
    <mergeCell ref="O59:P59"/>
    <mergeCell ref="A60:D60"/>
    <mergeCell ref="G60:H60"/>
    <mergeCell ref="K60:L60"/>
    <mergeCell ref="M60:N60"/>
    <mergeCell ref="O60:P60"/>
    <mergeCell ref="A65:D65"/>
    <mergeCell ref="G65:H65"/>
    <mergeCell ref="K65:L65"/>
    <mergeCell ref="M65:N65"/>
    <mergeCell ref="O65:P65"/>
    <mergeCell ref="A66:D66"/>
    <mergeCell ref="G66:H66"/>
    <mergeCell ref="K66:L66"/>
    <mergeCell ref="M66:N66"/>
    <mergeCell ref="O66:P66"/>
    <mergeCell ref="A63:D63"/>
    <mergeCell ref="G63:H63"/>
    <mergeCell ref="K63:L63"/>
    <mergeCell ref="M63:N63"/>
    <mergeCell ref="O63:P63"/>
    <mergeCell ref="A64:D64"/>
    <mergeCell ref="G64:H64"/>
    <mergeCell ref="K64:L64"/>
    <mergeCell ref="M64:N64"/>
    <mergeCell ref="O64:P64"/>
    <mergeCell ref="A69:D69"/>
    <mergeCell ref="G69:H69"/>
    <mergeCell ref="K69:L69"/>
    <mergeCell ref="M69:N69"/>
    <mergeCell ref="O69:P69"/>
    <mergeCell ref="A70:D70"/>
    <mergeCell ref="G70:H70"/>
    <mergeCell ref="K70:L70"/>
    <mergeCell ref="M70:N70"/>
    <mergeCell ref="O70:P70"/>
    <mergeCell ref="A67:D67"/>
    <mergeCell ref="G67:H67"/>
    <mergeCell ref="K67:L67"/>
    <mergeCell ref="M67:N67"/>
    <mergeCell ref="O67:P67"/>
    <mergeCell ref="A68:D68"/>
    <mergeCell ref="G68:H68"/>
    <mergeCell ref="K68:L68"/>
    <mergeCell ref="M68:N68"/>
    <mergeCell ref="O68:P68"/>
    <mergeCell ref="A73:D73"/>
    <mergeCell ref="G73:H73"/>
    <mergeCell ref="K73:L73"/>
    <mergeCell ref="M73:N73"/>
    <mergeCell ref="O73:P73"/>
    <mergeCell ref="A74:D74"/>
    <mergeCell ref="G74:H74"/>
    <mergeCell ref="K74:L74"/>
    <mergeCell ref="M74:N74"/>
    <mergeCell ref="O74:P74"/>
    <mergeCell ref="A71:D71"/>
    <mergeCell ref="G71:H71"/>
    <mergeCell ref="K71:L71"/>
    <mergeCell ref="M71:N71"/>
    <mergeCell ref="O71:P71"/>
    <mergeCell ref="A72:D72"/>
    <mergeCell ref="G72:H72"/>
    <mergeCell ref="K72:L72"/>
    <mergeCell ref="M72:N72"/>
    <mergeCell ref="O72:P72"/>
    <mergeCell ref="A77:D77"/>
    <mergeCell ref="G77:H77"/>
    <mergeCell ref="K77:L77"/>
    <mergeCell ref="M77:N77"/>
    <mergeCell ref="O77:P77"/>
    <mergeCell ref="A78:D78"/>
    <mergeCell ref="G78:H78"/>
    <mergeCell ref="K78:L78"/>
    <mergeCell ref="M78:N78"/>
    <mergeCell ref="O78:P78"/>
    <mergeCell ref="A75:D75"/>
    <mergeCell ref="G75:H75"/>
    <mergeCell ref="K75:L75"/>
    <mergeCell ref="M75:N75"/>
    <mergeCell ref="O75:P75"/>
    <mergeCell ref="A76:D76"/>
    <mergeCell ref="G76:H76"/>
    <mergeCell ref="K76:L76"/>
    <mergeCell ref="M76:N76"/>
    <mergeCell ref="O76:P76"/>
    <mergeCell ref="A81:D81"/>
    <mergeCell ref="G81:H81"/>
    <mergeCell ref="K81:L81"/>
    <mergeCell ref="M81:N81"/>
    <mergeCell ref="O81:P81"/>
    <mergeCell ref="A82:D82"/>
    <mergeCell ref="G82:H82"/>
    <mergeCell ref="K82:L82"/>
    <mergeCell ref="M82:N82"/>
    <mergeCell ref="O82:P82"/>
    <mergeCell ref="A79:D79"/>
    <mergeCell ref="G79:H79"/>
    <mergeCell ref="K79:L79"/>
    <mergeCell ref="M79:N79"/>
    <mergeCell ref="O79:P79"/>
    <mergeCell ref="A80:D80"/>
    <mergeCell ref="G80:H80"/>
    <mergeCell ref="K80:L80"/>
    <mergeCell ref="M80:N80"/>
    <mergeCell ref="O80:P80"/>
    <mergeCell ref="A85:D85"/>
    <mergeCell ref="G85:H85"/>
    <mergeCell ref="K85:L85"/>
    <mergeCell ref="M85:N85"/>
    <mergeCell ref="O85:P85"/>
    <mergeCell ref="A86:D86"/>
    <mergeCell ref="G86:H86"/>
    <mergeCell ref="K86:L86"/>
    <mergeCell ref="M86:N86"/>
    <mergeCell ref="O86:P86"/>
    <mergeCell ref="A83:D83"/>
    <mergeCell ref="G83:H83"/>
    <mergeCell ref="K83:L83"/>
    <mergeCell ref="M83:N83"/>
    <mergeCell ref="O83:P83"/>
    <mergeCell ref="A84:D84"/>
    <mergeCell ref="G84:H84"/>
    <mergeCell ref="K84:L84"/>
    <mergeCell ref="M84:N84"/>
    <mergeCell ref="O84:P84"/>
    <mergeCell ref="A89:D89"/>
    <mergeCell ref="G89:H89"/>
    <mergeCell ref="K89:L89"/>
    <mergeCell ref="M89:N89"/>
    <mergeCell ref="O89:P89"/>
    <mergeCell ref="A90:D90"/>
    <mergeCell ref="G90:H90"/>
    <mergeCell ref="K90:L90"/>
    <mergeCell ref="M90:N90"/>
    <mergeCell ref="O90:P90"/>
    <mergeCell ref="A87:D87"/>
    <mergeCell ref="G87:H87"/>
    <mergeCell ref="K87:L87"/>
    <mergeCell ref="M87:N87"/>
    <mergeCell ref="O87:P87"/>
    <mergeCell ref="A88:D88"/>
    <mergeCell ref="G88:H88"/>
    <mergeCell ref="K88:L88"/>
    <mergeCell ref="M88:N88"/>
    <mergeCell ref="O88:P88"/>
    <mergeCell ref="A93:D93"/>
    <mergeCell ref="G93:H93"/>
    <mergeCell ref="K93:L93"/>
    <mergeCell ref="M93:N93"/>
    <mergeCell ref="O93:P93"/>
    <mergeCell ref="A94:D94"/>
    <mergeCell ref="G94:H94"/>
    <mergeCell ref="K94:L94"/>
    <mergeCell ref="M94:N94"/>
    <mergeCell ref="O94:P94"/>
    <mergeCell ref="A91:D91"/>
    <mergeCell ref="G91:H91"/>
    <mergeCell ref="K91:L91"/>
    <mergeCell ref="M91:N91"/>
    <mergeCell ref="O91:P91"/>
    <mergeCell ref="A92:D92"/>
    <mergeCell ref="G92:H92"/>
    <mergeCell ref="K92:L92"/>
    <mergeCell ref="M92:N92"/>
    <mergeCell ref="O92:P92"/>
    <mergeCell ref="A97:D97"/>
    <mergeCell ref="G97:H97"/>
    <mergeCell ref="K97:L97"/>
    <mergeCell ref="M97:N97"/>
    <mergeCell ref="O97:P97"/>
    <mergeCell ref="A98:D98"/>
    <mergeCell ref="G98:H98"/>
    <mergeCell ref="K98:L98"/>
    <mergeCell ref="M98:N98"/>
    <mergeCell ref="O98:P98"/>
    <mergeCell ref="A95:D95"/>
    <mergeCell ref="G95:H95"/>
    <mergeCell ref="K95:L95"/>
    <mergeCell ref="M95:N95"/>
    <mergeCell ref="O95:P95"/>
    <mergeCell ref="A96:D96"/>
    <mergeCell ref="G96:H96"/>
    <mergeCell ref="K96:L96"/>
    <mergeCell ref="M96:N96"/>
    <mergeCell ref="O96:P96"/>
    <mergeCell ref="A101:D101"/>
    <mergeCell ref="G101:H101"/>
    <mergeCell ref="K101:L101"/>
    <mergeCell ref="M101:N101"/>
    <mergeCell ref="O101:P101"/>
    <mergeCell ref="A102:D102"/>
    <mergeCell ref="G102:H102"/>
    <mergeCell ref="K102:L102"/>
    <mergeCell ref="M102:N102"/>
    <mergeCell ref="O102:P102"/>
    <mergeCell ref="A99:D99"/>
    <mergeCell ref="G99:H99"/>
    <mergeCell ref="K99:L99"/>
    <mergeCell ref="M99:N99"/>
    <mergeCell ref="O99:P99"/>
    <mergeCell ref="A100:D100"/>
    <mergeCell ref="G100:H100"/>
    <mergeCell ref="K100:L100"/>
    <mergeCell ref="M100:N100"/>
    <mergeCell ref="O100:P100"/>
    <mergeCell ref="A105:D105"/>
    <mergeCell ref="G105:H105"/>
    <mergeCell ref="K105:L105"/>
    <mergeCell ref="M105:N105"/>
    <mergeCell ref="O105:P105"/>
    <mergeCell ref="A106:D106"/>
    <mergeCell ref="G106:H106"/>
    <mergeCell ref="K106:L106"/>
    <mergeCell ref="M106:N106"/>
    <mergeCell ref="O106:P106"/>
    <mergeCell ref="A103:D103"/>
    <mergeCell ref="G103:H103"/>
    <mergeCell ref="K103:L103"/>
    <mergeCell ref="M103:N103"/>
    <mergeCell ref="O103:P103"/>
    <mergeCell ref="A104:D104"/>
    <mergeCell ref="G104:H104"/>
    <mergeCell ref="K104:L104"/>
    <mergeCell ref="M104:N104"/>
    <mergeCell ref="O104:P104"/>
    <mergeCell ref="A109:D109"/>
    <mergeCell ref="G109:H109"/>
    <mergeCell ref="K109:L109"/>
    <mergeCell ref="M109:N109"/>
    <mergeCell ref="O109:P109"/>
    <mergeCell ref="A110:D110"/>
    <mergeCell ref="G110:H110"/>
    <mergeCell ref="K110:L110"/>
    <mergeCell ref="M110:N110"/>
    <mergeCell ref="O110:P110"/>
    <mergeCell ref="A107:D107"/>
    <mergeCell ref="G107:H107"/>
    <mergeCell ref="K107:L107"/>
    <mergeCell ref="M107:N107"/>
    <mergeCell ref="O107:P107"/>
    <mergeCell ref="A108:D108"/>
    <mergeCell ref="G108:H108"/>
    <mergeCell ref="K108:L108"/>
    <mergeCell ref="M108:N108"/>
    <mergeCell ref="O108:P108"/>
    <mergeCell ref="A113:D113"/>
    <mergeCell ref="G113:H113"/>
    <mergeCell ref="K113:L113"/>
    <mergeCell ref="M113:N113"/>
    <mergeCell ref="O113:P113"/>
    <mergeCell ref="A114:D114"/>
    <mergeCell ref="G114:H114"/>
    <mergeCell ref="K114:L114"/>
    <mergeCell ref="M114:N114"/>
    <mergeCell ref="O114:P114"/>
    <mergeCell ref="A111:D111"/>
    <mergeCell ref="G111:H111"/>
    <mergeCell ref="K111:L111"/>
    <mergeCell ref="M111:N111"/>
    <mergeCell ref="O111:P111"/>
    <mergeCell ref="A112:D112"/>
    <mergeCell ref="G112:H112"/>
    <mergeCell ref="K112:L112"/>
    <mergeCell ref="M112:N112"/>
    <mergeCell ref="O112:P112"/>
    <mergeCell ref="K117:L117"/>
    <mergeCell ref="M117:N117"/>
    <mergeCell ref="O117:P117"/>
    <mergeCell ref="A118:D118"/>
    <mergeCell ref="G118:H118"/>
    <mergeCell ref="K118:L118"/>
    <mergeCell ref="M118:N118"/>
    <mergeCell ref="O118:P118"/>
    <mergeCell ref="A115:D115"/>
    <mergeCell ref="G115:H115"/>
    <mergeCell ref="K115:L115"/>
    <mergeCell ref="M115:N115"/>
    <mergeCell ref="O115:P115"/>
    <mergeCell ref="A116:D116"/>
    <mergeCell ref="G116:H116"/>
    <mergeCell ref="K116:L116"/>
    <mergeCell ref="M116:N116"/>
    <mergeCell ref="O116:P116"/>
    <mergeCell ref="A121:D121"/>
    <mergeCell ref="G121:H121"/>
    <mergeCell ref="K121:L121"/>
    <mergeCell ref="M121:N121"/>
    <mergeCell ref="O121:P121"/>
    <mergeCell ref="A122:D122"/>
    <mergeCell ref="G122:H122"/>
    <mergeCell ref="K122:L122"/>
    <mergeCell ref="M122:N122"/>
    <mergeCell ref="O122:P122"/>
    <mergeCell ref="A119:D119"/>
    <mergeCell ref="G119:H119"/>
    <mergeCell ref="K119:L119"/>
    <mergeCell ref="M119:N119"/>
    <mergeCell ref="O119:P119"/>
    <mergeCell ref="A120:D120"/>
    <mergeCell ref="G120:H120"/>
    <mergeCell ref="K120:L120"/>
    <mergeCell ref="M120:N120"/>
    <mergeCell ref="O120:P120"/>
    <mergeCell ref="A125:D125"/>
    <mergeCell ref="G125:H125"/>
    <mergeCell ref="K125:L125"/>
    <mergeCell ref="M125:N125"/>
    <mergeCell ref="O125:P125"/>
    <mergeCell ref="A126:D126"/>
    <mergeCell ref="G126:H126"/>
    <mergeCell ref="K126:L126"/>
    <mergeCell ref="M126:N126"/>
    <mergeCell ref="O126:P126"/>
    <mergeCell ref="A123:D123"/>
    <mergeCell ref="G123:H123"/>
    <mergeCell ref="K123:L123"/>
    <mergeCell ref="M123:N123"/>
    <mergeCell ref="O123:P123"/>
    <mergeCell ref="A124:D124"/>
    <mergeCell ref="G124:H124"/>
    <mergeCell ref="K124:L124"/>
    <mergeCell ref="M124:N124"/>
    <mergeCell ref="O124:P124"/>
    <mergeCell ref="A129:D129"/>
    <mergeCell ref="G129:H129"/>
    <mergeCell ref="K129:L129"/>
    <mergeCell ref="M129:N129"/>
    <mergeCell ref="O129:P129"/>
    <mergeCell ref="A130:D130"/>
    <mergeCell ref="G130:H130"/>
    <mergeCell ref="K130:L130"/>
    <mergeCell ref="M130:N130"/>
    <mergeCell ref="O130:P130"/>
    <mergeCell ref="A127:D127"/>
    <mergeCell ref="G127:H127"/>
    <mergeCell ref="K127:L127"/>
    <mergeCell ref="M127:N127"/>
    <mergeCell ref="O127:P127"/>
    <mergeCell ref="A128:D128"/>
    <mergeCell ref="G128:H128"/>
    <mergeCell ref="K128:L128"/>
    <mergeCell ref="M128:N128"/>
    <mergeCell ref="O128:P128"/>
    <mergeCell ref="A133:D133"/>
    <mergeCell ref="G133:H133"/>
    <mergeCell ref="K133:L133"/>
    <mergeCell ref="M133:N133"/>
    <mergeCell ref="O133:P133"/>
    <mergeCell ref="A134:D134"/>
    <mergeCell ref="G134:H134"/>
    <mergeCell ref="K134:L134"/>
    <mergeCell ref="M134:N134"/>
    <mergeCell ref="O134:P134"/>
    <mergeCell ref="A131:D131"/>
    <mergeCell ref="G131:H131"/>
    <mergeCell ref="K131:L131"/>
    <mergeCell ref="M131:N131"/>
    <mergeCell ref="O131:P131"/>
    <mergeCell ref="A132:D132"/>
    <mergeCell ref="G132:H132"/>
    <mergeCell ref="K132:L132"/>
    <mergeCell ref="M132:N132"/>
    <mergeCell ref="O132:P132"/>
    <mergeCell ref="A137:D137"/>
    <mergeCell ref="G137:H137"/>
    <mergeCell ref="K137:L137"/>
    <mergeCell ref="M137:N137"/>
    <mergeCell ref="O137:P137"/>
    <mergeCell ref="A138:D138"/>
    <mergeCell ref="G138:H138"/>
    <mergeCell ref="K138:L138"/>
    <mergeCell ref="M138:N138"/>
    <mergeCell ref="O138:P138"/>
    <mergeCell ref="A135:D135"/>
    <mergeCell ref="G135:H135"/>
    <mergeCell ref="K135:L135"/>
    <mergeCell ref="M135:N135"/>
    <mergeCell ref="O135:P135"/>
    <mergeCell ref="A136:D136"/>
    <mergeCell ref="G136:H136"/>
    <mergeCell ref="K136:L136"/>
    <mergeCell ref="M136:N136"/>
    <mergeCell ref="O136:P136"/>
    <mergeCell ref="A141:D141"/>
    <mergeCell ref="G141:H141"/>
    <mergeCell ref="K141:L141"/>
    <mergeCell ref="M141:N141"/>
    <mergeCell ref="O141:P141"/>
    <mergeCell ref="A142:D142"/>
    <mergeCell ref="G142:H142"/>
    <mergeCell ref="K142:L142"/>
    <mergeCell ref="M142:N142"/>
    <mergeCell ref="O142:P142"/>
    <mergeCell ref="A139:D139"/>
    <mergeCell ref="G139:H139"/>
    <mergeCell ref="K139:L139"/>
    <mergeCell ref="M139:N139"/>
    <mergeCell ref="O139:P139"/>
    <mergeCell ref="A140:D140"/>
    <mergeCell ref="G140:H140"/>
    <mergeCell ref="K140:L140"/>
    <mergeCell ref="M140:N140"/>
    <mergeCell ref="O140:P140"/>
    <mergeCell ref="A145:D145"/>
    <mergeCell ref="G145:H145"/>
    <mergeCell ref="K145:L145"/>
    <mergeCell ref="M145:N145"/>
    <mergeCell ref="O145:P145"/>
    <mergeCell ref="A146:D146"/>
    <mergeCell ref="G146:H146"/>
    <mergeCell ref="K146:L146"/>
    <mergeCell ref="M146:N146"/>
    <mergeCell ref="O146:P146"/>
    <mergeCell ref="A143:D143"/>
    <mergeCell ref="G143:H143"/>
    <mergeCell ref="K143:L143"/>
    <mergeCell ref="M143:N143"/>
    <mergeCell ref="O143:P143"/>
    <mergeCell ref="A144:D144"/>
    <mergeCell ref="G144:H144"/>
    <mergeCell ref="K144:L144"/>
    <mergeCell ref="M144:N144"/>
    <mergeCell ref="O144:P144"/>
    <mergeCell ref="A149:D149"/>
    <mergeCell ref="G149:H149"/>
    <mergeCell ref="K149:L149"/>
    <mergeCell ref="M149:N149"/>
    <mergeCell ref="O149:P149"/>
    <mergeCell ref="A150:D150"/>
    <mergeCell ref="G150:H150"/>
    <mergeCell ref="K150:L150"/>
    <mergeCell ref="M150:N150"/>
    <mergeCell ref="O150:P150"/>
    <mergeCell ref="A147:D147"/>
    <mergeCell ref="G147:H147"/>
    <mergeCell ref="K147:L147"/>
    <mergeCell ref="M147:N147"/>
    <mergeCell ref="O147:P147"/>
    <mergeCell ref="A148:D148"/>
    <mergeCell ref="G148:H148"/>
    <mergeCell ref="K148:L148"/>
    <mergeCell ref="M148:N148"/>
    <mergeCell ref="O148:P148"/>
    <mergeCell ref="A153:D153"/>
    <mergeCell ref="G153:H153"/>
    <mergeCell ref="K153:L153"/>
    <mergeCell ref="M153:N153"/>
    <mergeCell ref="O153:P153"/>
    <mergeCell ref="A154:D154"/>
    <mergeCell ref="G154:H154"/>
    <mergeCell ref="K154:L154"/>
    <mergeCell ref="M154:N154"/>
    <mergeCell ref="O154:P154"/>
    <mergeCell ref="A151:D151"/>
    <mergeCell ref="G151:H151"/>
    <mergeCell ref="K151:L151"/>
    <mergeCell ref="M151:N151"/>
    <mergeCell ref="O151:P151"/>
    <mergeCell ref="A152:D152"/>
    <mergeCell ref="G152:H152"/>
    <mergeCell ref="K152:L152"/>
    <mergeCell ref="M152:N152"/>
    <mergeCell ref="O152:P152"/>
    <mergeCell ref="A157:D157"/>
    <mergeCell ref="G157:H157"/>
    <mergeCell ref="K157:L157"/>
    <mergeCell ref="M157:N157"/>
    <mergeCell ref="O157:P157"/>
    <mergeCell ref="A158:D158"/>
    <mergeCell ref="G158:H158"/>
    <mergeCell ref="K158:L158"/>
    <mergeCell ref="M158:N158"/>
    <mergeCell ref="O158:P158"/>
    <mergeCell ref="A155:D155"/>
    <mergeCell ref="G155:H155"/>
    <mergeCell ref="K155:L155"/>
    <mergeCell ref="M155:N155"/>
    <mergeCell ref="O155:P155"/>
    <mergeCell ref="A156:D156"/>
    <mergeCell ref="G156:H156"/>
    <mergeCell ref="K156:L156"/>
    <mergeCell ref="M156:N156"/>
    <mergeCell ref="O156:P156"/>
    <mergeCell ref="A161:D161"/>
    <mergeCell ref="G161:H161"/>
    <mergeCell ref="K161:L161"/>
    <mergeCell ref="M161:N161"/>
    <mergeCell ref="O161:P161"/>
    <mergeCell ref="A162:D162"/>
    <mergeCell ref="G162:H162"/>
    <mergeCell ref="K162:L162"/>
    <mergeCell ref="M162:N162"/>
    <mergeCell ref="O162:P162"/>
    <mergeCell ref="A159:D159"/>
    <mergeCell ref="G159:H159"/>
    <mergeCell ref="K159:L159"/>
    <mergeCell ref="M159:N159"/>
    <mergeCell ref="O159:P159"/>
    <mergeCell ref="A160:D160"/>
    <mergeCell ref="G160:H160"/>
    <mergeCell ref="K160:L160"/>
    <mergeCell ref="M160:N160"/>
    <mergeCell ref="O160:P160"/>
    <mergeCell ref="A165:D165"/>
    <mergeCell ref="G165:H165"/>
    <mergeCell ref="K165:L165"/>
    <mergeCell ref="M165:N165"/>
    <mergeCell ref="O165:P165"/>
    <mergeCell ref="A166:D166"/>
    <mergeCell ref="G166:H166"/>
    <mergeCell ref="K166:L166"/>
    <mergeCell ref="M166:N166"/>
    <mergeCell ref="O166:P166"/>
    <mergeCell ref="A163:D163"/>
    <mergeCell ref="G163:H163"/>
    <mergeCell ref="K163:L163"/>
    <mergeCell ref="M163:N163"/>
    <mergeCell ref="O163:P163"/>
    <mergeCell ref="A164:D164"/>
    <mergeCell ref="G164:H164"/>
    <mergeCell ref="K164:L164"/>
    <mergeCell ref="M164:N164"/>
    <mergeCell ref="O164:P164"/>
    <mergeCell ref="A169:D169"/>
    <mergeCell ref="G169:H169"/>
    <mergeCell ref="K169:L169"/>
    <mergeCell ref="M169:N169"/>
    <mergeCell ref="O169:P169"/>
    <mergeCell ref="A170:D170"/>
    <mergeCell ref="G170:H170"/>
    <mergeCell ref="K170:L170"/>
    <mergeCell ref="M170:N170"/>
    <mergeCell ref="O170:P170"/>
    <mergeCell ref="A167:D167"/>
    <mergeCell ref="G167:H167"/>
    <mergeCell ref="K167:L167"/>
    <mergeCell ref="M167:N167"/>
    <mergeCell ref="O167:P167"/>
    <mergeCell ref="A168:D168"/>
    <mergeCell ref="G168:H168"/>
    <mergeCell ref="K168:L168"/>
    <mergeCell ref="M168:N168"/>
    <mergeCell ref="O168:P168"/>
    <mergeCell ref="A173:D173"/>
    <mergeCell ref="G173:H173"/>
    <mergeCell ref="K173:L173"/>
    <mergeCell ref="M173:N173"/>
    <mergeCell ref="O173:P173"/>
    <mergeCell ref="A174:D174"/>
    <mergeCell ref="G174:H174"/>
    <mergeCell ref="K174:L174"/>
    <mergeCell ref="M174:N174"/>
    <mergeCell ref="O174:P174"/>
    <mergeCell ref="A171:D171"/>
    <mergeCell ref="G171:H171"/>
    <mergeCell ref="K171:L171"/>
    <mergeCell ref="M171:N171"/>
    <mergeCell ref="O171:P171"/>
    <mergeCell ref="A172:D172"/>
    <mergeCell ref="G172:H172"/>
    <mergeCell ref="K172:L172"/>
    <mergeCell ref="M172:N172"/>
    <mergeCell ref="O172:P172"/>
    <mergeCell ref="A177:D177"/>
    <mergeCell ref="G177:H177"/>
    <mergeCell ref="K177:L177"/>
    <mergeCell ref="M177:N177"/>
    <mergeCell ref="O177:P177"/>
    <mergeCell ref="A178:D178"/>
    <mergeCell ref="G178:H178"/>
    <mergeCell ref="K178:L178"/>
    <mergeCell ref="M178:N178"/>
    <mergeCell ref="O178:P178"/>
    <mergeCell ref="A175:D175"/>
    <mergeCell ref="G175:H175"/>
    <mergeCell ref="K175:L175"/>
    <mergeCell ref="M175:N175"/>
    <mergeCell ref="O175:P175"/>
    <mergeCell ref="A176:D176"/>
    <mergeCell ref="G176:H176"/>
    <mergeCell ref="K176:L176"/>
    <mergeCell ref="M176:N176"/>
    <mergeCell ref="O176:P176"/>
    <mergeCell ref="A181:D181"/>
    <mergeCell ref="G181:H181"/>
    <mergeCell ref="K181:L181"/>
    <mergeCell ref="M181:N181"/>
    <mergeCell ref="O181:P181"/>
    <mergeCell ref="A182:D182"/>
    <mergeCell ref="G182:H182"/>
    <mergeCell ref="K182:L182"/>
    <mergeCell ref="M182:N182"/>
    <mergeCell ref="O182:P182"/>
    <mergeCell ref="A179:D179"/>
    <mergeCell ref="G179:H179"/>
    <mergeCell ref="K179:L179"/>
    <mergeCell ref="M179:N179"/>
    <mergeCell ref="O179:P179"/>
    <mergeCell ref="A180:D180"/>
    <mergeCell ref="G180:H180"/>
    <mergeCell ref="K180:L180"/>
    <mergeCell ref="M180:N180"/>
    <mergeCell ref="O180:P180"/>
    <mergeCell ref="A185:D185"/>
    <mergeCell ref="G185:H185"/>
    <mergeCell ref="K185:L185"/>
    <mergeCell ref="M185:N185"/>
    <mergeCell ref="O185:P185"/>
    <mergeCell ref="A186:D186"/>
    <mergeCell ref="G186:H186"/>
    <mergeCell ref="K186:L186"/>
    <mergeCell ref="M186:N186"/>
    <mergeCell ref="O186:P186"/>
    <mergeCell ref="A183:D183"/>
    <mergeCell ref="G183:H183"/>
    <mergeCell ref="K183:L183"/>
    <mergeCell ref="M183:N183"/>
    <mergeCell ref="O183:P183"/>
    <mergeCell ref="A184:D184"/>
    <mergeCell ref="G184:H184"/>
    <mergeCell ref="K184:L184"/>
    <mergeCell ref="M184:N184"/>
    <mergeCell ref="O184:P184"/>
    <mergeCell ref="A189:D189"/>
    <mergeCell ref="G189:H189"/>
    <mergeCell ref="K189:L189"/>
    <mergeCell ref="M189:N189"/>
    <mergeCell ref="O189:P189"/>
    <mergeCell ref="A190:D190"/>
    <mergeCell ref="G190:H190"/>
    <mergeCell ref="K190:L190"/>
    <mergeCell ref="M190:N190"/>
    <mergeCell ref="O190:P190"/>
    <mergeCell ref="A187:D187"/>
    <mergeCell ref="G187:H187"/>
    <mergeCell ref="K187:L187"/>
    <mergeCell ref="M187:N187"/>
    <mergeCell ref="O187:P187"/>
    <mergeCell ref="A188:D188"/>
    <mergeCell ref="G188:H188"/>
    <mergeCell ref="K188:L188"/>
    <mergeCell ref="M188:N188"/>
    <mergeCell ref="O188:P188"/>
    <mergeCell ref="A193:D193"/>
    <mergeCell ref="G193:H193"/>
    <mergeCell ref="K193:L193"/>
    <mergeCell ref="M193:N193"/>
    <mergeCell ref="O193:P193"/>
    <mergeCell ref="A194:D194"/>
    <mergeCell ref="G194:H194"/>
    <mergeCell ref="K194:L194"/>
    <mergeCell ref="M194:N194"/>
    <mergeCell ref="O194:P194"/>
    <mergeCell ref="A191:D191"/>
    <mergeCell ref="G191:H191"/>
    <mergeCell ref="K191:L191"/>
    <mergeCell ref="M191:N191"/>
    <mergeCell ref="O191:P191"/>
    <mergeCell ref="A192:D192"/>
    <mergeCell ref="G192:H192"/>
    <mergeCell ref="K192:L192"/>
    <mergeCell ref="M192:N192"/>
    <mergeCell ref="O192:P192"/>
    <mergeCell ref="A197:D197"/>
    <mergeCell ref="G197:H197"/>
    <mergeCell ref="K197:L197"/>
    <mergeCell ref="M197:N197"/>
    <mergeCell ref="O197:P197"/>
    <mergeCell ref="A198:D198"/>
    <mergeCell ref="G198:H198"/>
    <mergeCell ref="K198:L198"/>
    <mergeCell ref="M198:N198"/>
    <mergeCell ref="O198:P198"/>
    <mergeCell ref="A195:D195"/>
    <mergeCell ref="G195:H195"/>
    <mergeCell ref="K195:L195"/>
    <mergeCell ref="M195:N195"/>
    <mergeCell ref="O195:P195"/>
    <mergeCell ref="A196:D196"/>
    <mergeCell ref="G196:H196"/>
    <mergeCell ref="K196:L196"/>
    <mergeCell ref="M196:N196"/>
    <mergeCell ref="O196:P196"/>
    <mergeCell ref="A201:D201"/>
    <mergeCell ref="G201:H201"/>
    <mergeCell ref="K201:L201"/>
    <mergeCell ref="M201:N201"/>
    <mergeCell ref="O201:P201"/>
    <mergeCell ref="A202:D202"/>
    <mergeCell ref="G202:H202"/>
    <mergeCell ref="K202:L202"/>
    <mergeCell ref="M202:N202"/>
    <mergeCell ref="O202:P202"/>
    <mergeCell ref="A199:D199"/>
    <mergeCell ref="G199:H199"/>
    <mergeCell ref="K199:L199"/>
    <mergeCell ref="M199:N199"/>
    <mergeCell ref="O199:P199"/>
    <mergeCell ref="A200:D200"/>
    <mergeCell ref="G200:H200"/>
    <mergeCell ref="K200:L200"/>
    <mergeCell ref="M200:N200"/>
    <mergeCell ref="O200:P200"/>
    <mergeCell ref="A205:D205"/>
    <mergeCell ref="G205:H205"/>
    <mergeCell ref="K205:L205"/>
    <mergeCell ref="M205:N205"/>
    <mergeCell ref="O205:P205"/>
    <mergeCell ref="A206:D206"/>
    <mergeCell ref="G206:H206"/>
    <mergeCell ref="K206:L206"/>
    <mergeCell ref="M206:N206"/>
    <mergeCell ref="O206:P206"/>
    <mergeCell ref="A203:D203"/>
    <mergeCell ref="G203:H203"/>
    <mergeCell ref="K203:L203"/>
    <mergeCell ref="M203:N203"/>
    <mergeCell ref="O203:P203"/>
    <mergeCell ref="A204:D204"/>
    <mergeCell ref="G204:H204"/>
    <mergeCell ref="K204:L204"/>
    <mergeCell ref="M204:N204"/>
    <mergeCell ref="O204:P204"/>
    <mergeCell ref="A209:D209"/>
    <mergeCell ref="G209:H209"/>
    <mergeCell ref="K209:L209"/>
    <mergeCell ref="M209:N209"/>
    <mergeCell ref="O209:P209"/>
    <mergeCell ref="A210:D210"/>
    <mergeCell ref="G210:H210"/>
    <mergeCell ref="K210:L210"/>
    <mergeCell ref="M210:N210"/>
    <mergeCell ref="O210:P210"/>
    <mergeCell ref="A207:D207"/>
    <mergeCell ref="G207:H207"/>
    <mergeCell ref="K207:L207"/>
    <mergeCell ref="M207:N207"/>
    <mergeCell ref="O207:P207"/>
    <mergeCell ref="A208:D208"/>
    <mergeCell ref="G208:H208"/>
    <mergeCell ref="K208:L208"/>
    <mergeCell ref="M208:N208"/>
    <mergeCell ref="O208:P208"/>
    <mergeCell ref="A213:D213"/>
    <mergeCell ref="G213:H213"/>
    <mergeCell ref="K213:L213"/>
    <mergeCell ref="M213:N213"/>
    <mergeCell ref="O213:P213"/>
    <mergeCell ref="A214:D214"/>
    <mergeCell ref="G214:H214"/>
    <mergeCell ref="K214:L214"/>
    <mergeCell ref="M214:N214"/>
    <mergeCell ref="O214:P214"/>
    <mergeCell ref="A211:D211"/>
    <mergeCell ref="G211:H211"/>
    <mergeCell ref="K211:L211"/>
    <mergeCell ref="M211:N211"/>
    <mergeCell ref="O211:P211"/>
    <mergeCell ref="A212:D212"/>
    <mergeCell ref="G212:H212"/>
    <mergeCell ref="K212:L212"/>
    <mergeCell ref="M212:N212"/>
    <mergeCell ref="O212:P212"/>
    <mergeCell ref="A217:D217"/>
    <mergeCell ref="G217:H217"/>
    <mergeCell ref="K217:L217"/>
    <mergeCell ref="M217:N217"/>
    <mergeCell ref="O217:P217"/>
    <mergeCell ref="A218:D218"/>
    <mergeCell ref="G218:H218"/>
    <mergeCell ref="K218:L218"/>
    <mergeCell ref="M218:N218"/>
    <mergeCell ref="O218:P218"/>
    <mergeCell ref="A215:D215"/>
    <mergeCell ref="G215:H215"/>
    <mergeCell ref="K215:L215"/>
    <mergeCell ref="M215:N215"/>
    <mergeCell ref="O215:P215"/>
    <mergeCell ref="A216:D216"/>
    <mergeCell ref="G216:H216"/>
    <mergeCell ref="K216:L216"/>
    <mergeCell ref="M216:N216"/>
    <mergeCell ref="O216:P216"/>
    <mergeCell ref="A221:D221"/>
    <mergeCell ref="G221:H221"/>
    <mergeCell ref="K221:L221"/>
    <mergeCell ref="M221:N221"/>
    <mergeCell ref="O221:P221"/>
    <mergeCell ref="A222:D222"/>
    <mergeCell ref="G222:H222"/>
    <mergeCell ref="K222:L222"/>
    <mergeCell ref="M222:N222"/>
    <mergeCell ref="O222:P222"/>
    <mergeCell ref="A219:D219"/>
    <mergeCell ref="G219:H219"/>
    <mergeCell ref="K219:L219"/>
    <mergeCell ref="M219:N219"/>
    <mergeCell ref="O219:P219"/>
    <mergeCell ref="A220:D220"/>
    <mergeCell ref="G220:H220"/>
    <mergeCell ref="K220:L220"/>
    <mergeCell ref="M220:N220"/>
    <mergeCell ref="O220:P220"/>
    <mergeCell ref="A225:D225"/>
    <mergeCell ref="G225:H225"/>
    <mergeCell ref="K225:L225"/>
    <mergeCell ref="M225:N225"/>
    <mergeCell ref="O225:P225"/>
    <mergeCell ref="A226:D226"/>
    <mergeCell ref="G226:H226"/>
    <mergeCell ref="K226:L226"/>
    <mergeCell ref="M226:N226"/>
    <mergeCell ref="O226:P226"/>
    <mergeCell ref="A223:D223"/>
    <mergeCell ref="G223:H223"/>
    <mergeCell ref="K223:L223"/>
    <mergeCell ref="M223:N223"/>
    <mergeCell ref="O223:P223"/>
    <mergeCell ref="A224:D224"/>
    <mergeCell ref="G224:H224"/>
    <mergeCell ref="K224:L224"/>
    <mergeCell ref="M224:N224"/>
    <mergeCell ref="O224:P224"/>
    <mergeCell ref="A229:D229"/>
    <mergeCell ref="G229:H229"/>
    <mergeCell ref="K229:L229"/>
    <mergeCell ref="M229:N229"/>
    <mergeCell ref="O229:P229"/>
    <mergeCell ref="A230:D230"/>
    <mergeCell ref="G230:H230"/>
    <mergeCell ref="K230:L230"/>
    <mergeCell ref="M230:N230"/>
    <mergeCell ref="O230:P230"/>
    <mergeCell ref="A227:D227"/>
    <mergeCell ref="G227:H227"/>
    <mergeCell ref="K227:L227"/>
    <mergeCell ref="M227:N227"/>
    <mergeCell ref="O227:P227"/>
    <mergeCell ref="A228:D228"/>
    <mergeCell ref="G228:H228"/>
    <mergeCell ref="K228:L228"/>
    <mergeCell ref="M228:N228"/>
    <mergeCell ref="O228:P228"/>
    <mergeCell ref="A233:D233"/>
    <mergeCell ref="G233:H233"/>
    <mergeCell ref="K233:L233"/>
    <mergeCell ref="M233:N233"/>
    <mergeCell ref="O233:P233"/>
    <mergeCell ref="A234:D234"/>
    <mergeCell ref="G234:H234"/>
    <mergeCell ref="K234:L234"/>
    <mergeCell ref="M234:N234"/>
    <mergeCell ref="O234:P234"/>
    <mergeCell ref="A231:D231"/>
    <mergeCell ref="G231:H231"/>
    <mergeCell ref="K231:L231"/>
    <mergeCell ref="M231:N231"/>
    <mergeCell ref="O231:P231"/>
    <mergeCell ref="A232:D232"/>
    <mergeCell ref="G232:H232"/>
    <mergeCell ref="K232:L232"/>
    <mergeCell ref="M232:N232"/>
    <mergeCell ref="O232:P232"/>
    <mergeCell ref="A237:D237"/>
    <mergeCell ref="G237:H237"/>
    <mergeCell ref="K237:L237"/>
    <mergeCell ref="M237:N237"/>
    <mergeCell ref="O237:P237"/>
    <mergeCell ref="A238:D238"/>
    <mergeCell ref="G238:H238"/>
    <mergeCell ref="K238:L238"/>
    <mergeCell ref="M238:N238"/>
    <mergeCell ref="O238:P238"/>
    <mergeCell ref="A235:D235"/>
    <mergeCell ref="G235:H235"/>
    <mergeCell ref="K235:L235"/>
    <mergeCell ref="M235:N235"/>
    <mergeCell ref="O235:P235"/>
    <mergeCell ref="A236:D236"/>
    <mergeCell ref="G236:H236"/>
    <mergeCell ref="K236:L236"/>
    <mergeCell ref="M236:N236"/>
    <mergeCell ref="O236:P236"/>
    <mergeCell ref="A241:D241"/>
    <mergeCell ref="G241:H241"/>
    <mergeCell ref="K241:L241"/>
    <mergeCell ref="M241:N241"/>
    <mergeCell ref="O241:P241"/>
    <mergeCell ref="A242:D242"/>
    <mergeCell ref="G242:H242"/>
    <mergeCell ref="K242:L242"/>
    <mergeCell ref="M242:N242"/>
    <mergeCell ref="O242:P242"/>
    <mergeCell ref="A239:D239"/>
    <mergeCell ref="G239:H239"/>
    <mergeCell ref="K239:L239"/>
    <mergeCell ref="M239:N239"/>
    <mergeCell ref="O239:P239"/>
    <mergeCell ref="A240:D240"/>
    <mergeCell ref="G240:H240"/>
    <mergeCell ref="K240:L240"/>
    <mergeCell ref="M240:N240"/>
    <mergeCell ref="O240:P240"/>
    <mergeCell ref="A245:D245"/>
    <mergeCell ref="G245:H245"/>
    <mergeCell ref="K245:L245"/>
    <mergeCell ref="M245:N245"/>
    <mergeCell ref="O245:P245"/>
    <mergeCell ref="A246:D246"/>
    <mergeCell ref="G246:H246"/>
    <mergeCell ref="K246:L246"/>
    <mergeCell ref="M246:N246"/>
    <mergeCell ref="O246:P246"/>
    <mergeCell ref="A243:D243"/>
    <mergeCell ref="G243:H243"/>
    <mergeCell ref="K243:L243"/>
    <mergeCell ref="M243:N243"/>
    <mergeCell ref="O243:P243"/>
    <mergeCell ref="A244:D244"/>
    <mergeCell ref="G244:H244"/>
    <mergeCell ref="K244:L244"/>
    <mergeCell ref="M244:N244"/>
    <mergeCell ref="O244:P244"/>
    <mergeCell ref="A249:D249"/>
    <mergeCell ref="G249:H249"/>
    <mergeCell ref="K249:L249"/>
    <mergeCell ref="M249:N249"/>
    <mergeCell ref="O249:P249"/>
    <mergeCell ref="A250:D250"/>
    <mergeCell ref="G250:H250"/>
    <mergeCell ref="K250:L250"/>
    <mergeCell ref="M250:N250"/>
    <mergeCell ref="O250:P250"/>
    <mergeCell ref="A247:D247"/>
    <mergeCell ref="G247:H247"/>
    <mergeCell ref="K247:L247"/>
    <mergeCell ref="M247:N247"/>
    <mergeCell ref="O247:P247"/>
    <mergeCell ref="A248:D248"/>
    <mergeCell ref="G248:H248"/>
    <mergeCell ref="K248:L248"/>
    <mergeCell ref="M248:N248"/>
    <mergeCell ref="O248:P248"/>
    <mergeCell ref="A253:D253"/>
    <mergeCell ref="G253:H253"/>
    <mergeCell ref="K253:L253"/>
    <mergeCell ref="M253:N253"/>
    <mergeCell ref="O253:P253"/>
    <mergeCell ref="A254:D254"/>
    <mergeCell ref="G254:H254"/>
    <mergeCell ref="K254:L254"/>
    <mergeCell ref="M254:N254"/>
    <mergeCell ref="O254:P254"/>
    <mergeCell ref="A251:D251"/>
    <mergeCell ref="G251:H251"/>
    <mergeCell ref="K251:L251"/>
    <mergeCell ref="M251:N251"/>
    <mergeCell ref="O251:P251"/>
    <mergeCell ref="A252:D252"/>
    <mergeCell ref="G252:H252"/>
    <mergeCell ref="K252:L252"/>
    <mergeCell ref="M252:N252"/>
    <mergeCell ref="O252:P252"/>
    <mergeCell ref="A257:D257"/>
    <mergeCell ref="G257:H257"/>
    <mergeCell ref="K257:L257"/>
    <mergeCell ref="M257:N257"/>
    <mergeCell ref="O257:P257"/>
    <mergeCell ref="A258:D258"/>
    <mergeCell ref="G258:H258"/>
    <mergeCell ref="K258:L258"/>
    <mergeCell ref="M258:N258"/>
    <mergeCell ref="O258:P258"/>
    <mergeCell ref="A255:D255"/>
    <mergeCell ref="G255:H255"/>
    <mergeCell ref="K255:L255"/>
    <mergeCell ref="M255:N255"/>
    <mergeCell ref="O255:P255"/>
    <mergeCell ref="A256:D256"/>
    <mergeCell ref="G256:H256"/>
    <mergeCell ref="K256:L256"/>
    <mergeCell ref="M256:N256"/>
    <mergeCell ref="O256:P256"/>
    <mergeCell ref="A261:D261"/>
    <mergeCell ref="G261:H261"/>
    <mergeCell ref="K261:L261"/>
    <mergeCell ref="M261:N261"/>
    <mergeCell ref="O261:P261"/>
    <mergeCell ref="A262:D262"/>
    <mergeCell ref="G262:H262"/>
    <mergeCell ref="K262:L262"/>
    <mergeCell ref="M262:N262"/>
    <mergeCell ref="O262:P262"/>
    <mergeCell ref="A259:D259"/>
    <mergeCell ref="G259:H259"/>
    <mergeCell ref="K259:L259"/>
    <mergeCell ref="M259:N259"/>
    <mergeCell ref="O259:P259"/>
    <mergeCell ref="A260:D260"/>
    <mergeCell ref="G260:H260"/>
    <mergeCell ref="K260:L260"/>
    <mergeCell ref="M260:N260"/>
    <mergeCell ref="O260:P260"/>
    <mergeCell ref="A265:D265"/>
    <mergeCell ref="G265:H265"/>
    <mergeCell ref="K265:L265"/>
    <mergeCell ref="M265:N265"/>
    <mergeCell ref="O265:P265"/>
    <mergeCell ref="A266:D266"/>
    <mergeCell ref="G266:H266"/>
    <mergeCell ref="K266:L266"/>
    <mergeCell ref="M266:N266"/>
    <mergeCell ref="O266:P266"/>
    <mergeCell ref="A263:D263"/>
    <mergeCell ref="G263:H263"/>
    <mergeCell ref="K263:L263"/>
    <mergeCell ref="M263:N263"/>
    <mergeCell ref="O263:P263"/>
    <mergeCell ref="A264:D264"/>
    <mergeCell ref="G264:H264"/>
    <mergeCell ref="K264:L264"/>
    <mergeCell ref="M264:N264"/>
    <mergeCell ref="O264:P264"/>
    <mergeCell ref="A269:D269"/>
    <mergeCell ref="G269:H269"/>
    <mergeCell ref="K269:L269"/>
    <mergeCell ref="M269:N269"/>
    <mergeCell ref="O269:P269"/>
    <mergeCell ref="A270:D270"/>
    <mergeCell ref="G270:H270"/>
    <mergeCell ref="K270:L270"/>
    <mergeCell ref="M270:N270"/>
    <mergeCell ref="O270:P270"/>
    <mergeCell ref="A267:D267"/>
    <mergeCell ref="G267:H267"/>
    <mergeCell ref="K267:L267"/>
    <mergeCell ref="M267:N267"/>
    <mergeCell ref="O267:P267"/>
    <mergeCell ref="A268:D268"/>
    <mergeCell ref="G268:H268"/>
    <mergeCell ref="K268:L268"/>
    <mergeCell ref="M268:N268"/>
    <mergeCell ref="O268:P268"/>
    <mergeCell ref="A273:D273"/>
    <mergeCell ref="G273:H273"/>
    <mergeCell ref="K273:L273"/>
    <mergeCell ref="M273:N273"/>
    <mergeCell ref="O273:P273"/>
    <mergeCell ref="A274:D274"/>
    <mergeCell ref="G274:H274"/>
    <mergeCell ref="K274:L274"/>
    <mergeCell ref="M274:N274"/>
    <mergeCell ref="O274:P274"/>
    <mergeCell ref="A271:D271"/>
    <mergeCell ref="G271:H271"/>
    <mergeCell ref="K271:L271"/>
    <mergeCell ref="M271:N271"/>
    <mergeCell ref="O271:P271"/>
    <mergeCell ref="A272:D272"/>
    <mergeCell ref="G272:H272"/>
    <mergeCell ref="K272:L272"/>
    <mergeCell ref="M272:N272"/>
    <mergeCell ref="O272:P272"/>
    <mergeCell ref="A277:D277"/>
    <mergeCell ref="G277:H277"/>
    <mergeCell ref="K277:L277"/>
    <mergeCell ref="M277:N277"/>
    <mergeCell ref="O277:P277"/>
    <mergeCell ref="A278:D278"/>
    <mergeCell ref="G278:H278"/>
    <mergeCell ref="K278:L278"/>
    <mergeCell ref="M278:N278"/>
    <mergeCell ref="O278:P278"/>
    <mergeCell ref="A275:D275"/>
    <mergeCell ref="G275:H275"/>
    <mergeCell ref="K275:L275"/>
    <mergeCell ref="M275:N275"/>
    <mergeCell ref="O275:P275"/>
    <mergeCell ref="A276:D276"/>
    <mergeCell ref="G276:H276"/>
    <mergeCell ref="K276:L276"/>
    <mergeCell ref="M276:N276"/>
    <mergeCell ref="O276:P276"/>
    <mergeCell ref="A281:D281"/>
    <mergeCell ref="G281:H281"/>
    <mergeCell ref="K281:L281"/>
    <mergeCell ref="M281:N281"/>
    <mergeCell ref="O281:P281"/>
    <mergeCell ref="A282:D282"/>
    <mergeCell ref="G282:H282"/>
    <mergeCell ref="K282:L282"/>
    <mergeCell ref="M282:N282"/>
    <mergeCell ref="O282:P282"/>
    <mergeCell ref="A279:D279"/>
    <mergeCell ref="G279:H279"/>
    <mergeCell ref="K279:L279"/>
    <mergeCell ref="M279:N279"/>
    <mergeCell ref="O279:P279"/>
    <mergeCell ref="A280:D280"/>
    <mergeCell ref="G280:H280"/>
    <mergeCell ref="K280:L280"/>
    <mergeCell ref="M280:N280"/>
    <mergeCell ref="O280:P280"/>
    <mergeCell ref="A285:D285"/>
    <mergeCell ref="G285:H285"/>
    <mergeCell ref="K285:L285"/>
    <mergeCell ref="M285:N285"/>
    <mergeCell ref="O285:P285"/>
    <mergeCell ref="A286:D286"/>
    <mergeCell ref="G286:H286"/>
    <mergeCell ref="K286:L286"/>
    <mergeCell ref="M286:N286"/>
    <mergeCell ref="O286:P286"/>
    <mergeCell ref="A283:D283"/>
    <mergeCell ref="G283:H283"/>
    <mergeCell ref="K283:L283"/>
    <mergeCell ref="M283:N283"/>
    <mergeCell ref="O283:P283"/>
    <mergeCell ref="A284:D284"/>
    <mergeCell ref="G284:H284"/>
    <mergeCell ref="K284:L284"/>
    <mergeCell ref="M284:N284"/>
    <mergeCell ref="O284:P284"/>
    <mergeCell ref="A289:D289"/>
    <mergeCell ref="G289:H289"/>
    <mergeCell ref="K289:L289"/>
    <mergeCell ref="M289:N289"/>
    <mergeCell ref="O289:P289"/>
    <mergeCell ref="A290:D290"/>
    <mergeCell ref="G290:H290"/>
    <mergeCell ref="K290:L290"/>
    <mergeCell ref="M290:N290"/>
    <mergeCell ref="O290:P290"/>
    <mergeCell ref="A287:D287"/>
    <mergeCell ref="G287:H287"/>
    <mergeCell ref="K287:L287"/>
    <mergeCell ref="M287:N287"/>
    <mergeCell ref="O287:P287"/>
    <mergeCell ref="A288:D288"/>
    <mergeCell ref="G288:H288"/>
    <mergeCell ref="K288:L288"/>
    <mergeCell ref="M288:N288"/>
    <mergeCell ref="O288:P288"/>
    <mergeCell ref="A293:D293"/>
    <mergeCell ref="G293:H293"/>
    <mergeCell ref="K293:L293"/>
    <mergeCell ref="M293:N293"/>
    <mergeCell ref="O293:P293"/>
    <mergeCell ref="A294:D294"/>
    <mergeCell ref="G294:H294"/>
    <mergeCell ref="K294:L294"/>
    <mergeCell ref="M294:N294"/>
    <mergeCell ref="O294:P294"/>
    <mergeCell ref="A291:D291"/>
    <mergeCell ref="G291:H291"/>
    <mergeCell ref="K291:L291"/>
    <mergeCell ref="M291:N291"/>
    <mergeCell ref="O291:P291"/>
    <mergeCell ref="A292:D292"/>
    <mergeCell ref="G292:H292"/>
    <mergeCell ref="K292:L292"/>
    <mergeCell ref="M292:N292"/>
    <mergeCell ref="O292:P292"/>
    <mergeCell ref="A297:D297"/>
    <mergeCell ref="G297:H297"/>
    <mergeCell ref="K297:L297"/>
    <mergeCell ref="M297:N297"/>
    <mergeCell ref="O297:P297"/>
    <mergeCell ref="A298:D298"/>
    <mergeCell ref="G298:H298"/>
    <mergeCell ref="K298:L298"/>
    <mergeCell ref="M298:N298"/>
    <mergeCell ref="O298:P298"/>
    <mergeCell ref="A295:D295"/>
    <mergeCell ref="G295:H295"/>
    <mergeCell ref="K295:L295"/>
    <mergeCell ref="M295:N295"/>
    <mergeCell ref="O295:P295"/>
    <mergeCell ref="A296:D296"/>
    <mergeCell ref="G296:H296"/>
    <mergeCell ref="K296:L296"/>
    <mergeCell ref="M296:N296"/>
    <mergeCell ref="O296:P296"/>
    <mergeCell ref="A301:D301"/>
    <mergeCell ref="G301:H301"/>
    <mergeCell ref="K301:L301"/>
    <mergeCell ref="M301:N301"/>
    <mergeCell ref="O301:P301"/>
    <mergeCell ref="A302:D302"/>
    <mergeCell ref="G302:H302"/>
    <mergeCell ref="K302:L302"/>
    <mergeCell ref="M302:N302"/>
    <mergeCell ref="O302:P302"/>
    <mergeCell ref="A299:D299"/>
    <mergeCell ref="G299:H299"/>
    <mergeCell ref="K299:L299"/>
    <mergeCell ref="M299:N299"/>
    <mergeCell ref="O299:P299"/>
    <mergeCell ref="A300:D300"/>
    <mergeCell ref="G300:H300"/>
    <mergeCell ref="K300:L300"/>
    <mergeCell ref="M300:N300"/>
    <mergeCell ref="O300:P300"/>
    <mergeCell ref="A305:D305"/>
    <mergeCell ref="G305:H305"/>
    <mergeCell ref="K305:L305"/>
    <mergeCell ref="M305:N305"/>
    <mergeCell ref="O305:P305"/>
    <mergeCell ref="A306:D306"/>
    <mergeCell ref="G306:H306"/>
    <mergeCell ref="K306:L306"/>
    <mergeCell ref="M306:N306"/>
    <mergeCell ref="O306:P306"/>
    <mergeCell ref="A303:D303"/>
    <mergeCell ref="G303:H303"/>
    <mergeCell ref="K303:L303"/>
    <mergeCell ref="M303:N303"/>
    <mergeCell ref="O303:P303"/>
    <mergeCell ref="A304:D304"/>
    <mergeCell ref="G304:H304"/>
    <mergeCell ref="K304:L304"/>
    <mergeCell ref="M304:N304"/>
    <mergeCell ref="O304:P304"/>
    <mergeCell ref="A309:D309"/>
    <mergeCell ref="G309:H309"/>
    <mergeCell ref="K309:L309"/>
    <mergeCell ref="M309:N309"/>
    <mergeCell ref="O309:P309"/>
    <mergeCell ref="A310:D310"/>
    <mergeCell ref="G310:H310"/>
    <mergeCell ref="K310:L310"/>
    <mergeCell ref="M310:N310"/>
    <mergeCell ref="O310:P310"/>
    <mergeCell ref="A307:D307"/>
    <mergeCell ref="G307:H307"/>
    <mergeCell ref="K307:L307"/>
    <mergeCell ref="M307:N307"/>
    <mergeCell ref="O307:P307"/>
    <mergeCell ref="A308:D308"/>
    <mergeCell ref="G308:H308"/>
    <mergeCell ref="K308:L308"/>
    <mergeCell ref="M308:N308"/>
    <mergeCell ref="O308:P308"/>
    <mergeCell ref="A313:D313"/>
    <mergeCell ref="G313:H313"/>
    <mergeCell ref="K313:L313"/>
    <mergeCell ref="M313:N313"/>
    <mergeCell ref="O313:P313"/>
    <mergeCell ref="A314:D314"/>
    <mergeCell ref="G314:H314"/>
    <mergeCell ref="K314:L314"/>
    <mergeCell ref="M314:N314"/>
    <mergeCell ref="O314:P314"/>
    <mergeCell ref="A311:D311"/>
    <mergeCell ref="G311:H311"/>
    <mergeCell ref="K311:L311"/>
    <mergeCell ref="M311:N311"/>
    <mergeCell ref="O311:P311"/>
    <mergeCell ref="A312:D312"/>
    <mergeCell ref="G312:H312"/>
    <mergeCell ref="K312:L312"/>
    <mergeCell ref="M312:N312"/>
    <mergeCell ref="O312:P312"/>
    <mergeCell ref="A317:D317"/>
    <mergeCell ref="G317:H317"/>
    <mergeCell ref="K317:L317"/>
    <mergeCell ref="M317:N317"/>
    <mergeCell ref="O317:P317"/>
    <mergeCell ref="A318:D318"/>
    <mergeCell ref="G318:H318"/>
    <mergeCell ref="K318:L318"/>
    <mergeCell ref="M318:N318"/>
    <mergeCell ref="O318:P318"/>
    <mergeCell ref="A315:D315"/>
    <mergeCell ref="G315:H315"/>
    <mergeCell ref="K315:L315"/>
    <mergeCell ref="M315:N315"/>
    <mergeCell ref="O315:P315"/>
    <mergeCell ref="A316:D316"/>
    <mergeCell ref="G316:H316"/>
    <mergeCell ref="K316:L316"/>
    <mergeCell ref="M316:N316"/>
    <mergeCell ref="O316:P316"/>
    <mergeCell ref="A321:D321"/>
    <mergeCell ref="G321:H321"/>
    <mergeCell ref="K321:L321"/>
    <mergeCell ref="M321:N321"/>
    <mergeCell ref="O321:P321"/>
    <mergeCell ref="A322:D322"/>
    <mergeCell ref="G322:H322"/>
    <mergeCell ref="K322:L322"/>
    <mergeCell ref="M322:N322"/>
    <mergeCell ref="O322:P322"/>
    <mergeCell ref="A319:D319"/>
    <mergeCell ref="G319:H319"/>
    <mergeCell ref="K319:L319"/>
    <mergeCell ref="M319:N319"/>
    <mergeCell ref="O319:P319"/>
    <mergeCell ref="A320:D320"/>
    <mergeCell ref="G320:H320"/>
    <mergeCell ref="K320:L320"/>
    <mergeCell ref="M320:N320"/>
    <mergeCell ref="O320:P320"/>
    <mergeCell ref="A325:D325"/>
    <mergeCell ref="G325:H325"/>
    <mergeCell ref="K325:L325"/>
    <mergeCell ref="M325:N325"/>
    <mergeCell ref="O325:P325"/>
    <mergeCell ref="A326:D326"/>
    <mergeCell ref="G326:H326"/>
    <mergeCell ref="K326:L326"/>
    <mergeCell ref="M326:N326"/>
    <mergeCell ref="O326:P326"/>
    <mergeCell ref="A323:D323"/>
    <mergeCell ref="G323:H323"/>
    <mergeCell ref="K323:L323"/>
    <mergeCell ref="M323:N323"/>
    <mergeCell ref="O323:P323"/>
    <mergeCell ref="A324:D324"/>
    <mergeCell ref="G324:H324"/>
    <mergeCell ref="K324:L324"/>
    <mergeCell ref="M324:N324"/>
    <mergeCell ref="O324:P324"/>
    <mergeCell ref="A329:D329"/>
    <mergeCell ref="G329:H329"/>
    <mergeCell ref="K329:L329"/>
    <mergeCell ref="M329:N329"/>
    <mergeCell ref="O329:P329"/>
    <mergeCell ref="A330:D330"/>
    <mergeCell ref="G330:H330"/>
    <mergeCell ref="K330:L330"/>
    <mergeCell ref="M330:N330"/>
    <mergeCell ref="O330:P330"/>
    <mergeCell ref="A327:D327"/>
    <mergeCell ref="G327:H327"/>
    <mergeCell ref="K327:L327"/>
    <mergeCell ref="M327:N327"/>
    <mergeCell ref="O327:P327"/>
    <mergeCell ref="A328:D328"/>
    <mergeCell ref="G328:H328"/>
    <mergeCell ref="K328:L328"/>
    <mergeCell ref="M328:N328"/>
    <mergeCell ref="O328:P328"/>
    <mergeCell ref="A333:D333"/>
    <mergeCell ref="G333:H333"/>
    <mergeCell ref="K333:L333"/>
    <mergeCell ref="M333:N333"/>
    <mergeCell ref="O333:P333"/>
    <mergeCell ref="A334:D334"/>
    <mergeCell ref="G334:H334"/>
    <mergeCell ref="K334:L334"/>
    <mergeCell ref="M334:N334"/>
    <mergeCell ref="O334:P334"/>
    <mergeCell ref="A331:D331"/>
    <mergeCell ref="G331:H331"/>
    <mergeCell ref="K331:L331"/>
    <mergeCell ref="M331:N331"/>
    <mergeCell ref="O331:P331"/>
    <mergeCell ref="A332:D332"/>
    <mergeCell ref="G332:H332"/>
    <mergeCell ref="K332:L332"/>
    <mergeCell ref="M332:N332"/>
    <mergeCell ref="O332:P332"/>
    <mergeCell ref="A337:D337"/>
    <mergeCell ref="G337:H337"/>
    <mergeCell ref="K337:L337"/>
    <mergeCell ref="M337:N337"/>
    <mergeCell ref="O337:P337"/>
    <mergeCell ref="A338:D338"/>
    <mergeCell ref="G338:H338"/>
    <mergeCell ref="K338:L338"/>
    <mergeCell ref="M338:N338"/>
    <mergeCell ref="O338:P338"/>
    <mergeCell ref="A335:D335"/>
    <mergeCell ref="G335:H335"/>
    <mergeCell ref="K335:L335"/>
    <mergeCell ref="M335:N335"/>
    <mergeCell ref="O335:P335"/>
    <mergeCell ref="A336:D336"/>
    <mergeCell ref="G336:H336"/>
    <mergeCell ref="K336:L336"/>
    <mergeCell ref="M336:N336"/>
    <mergeCell ref="O336:P336"/>
    <mergeCell ref="A341:D341"/>
    <mergeCell ref="G341:H341"/>
    <mergeCell ref="K341:L341"/>
    <mergeCell ref="M341:N341"/>
    <mergeCell ref="O341:P341"/>
    <mergeCell ref="A342:D342"/>
    <mergeCell ref="G342:H342"/>
    <mergeCell ref="K342:L342"/>
    <mergeCell ref="M342:N342"/>
    <mergeCell ref="O342:P342"/>
    <mergeCell ref="A339:D339"/>
    <mergeCell ref="G339:H339"/>
    <mergeCell ref="K339:L339"/>
    <mergeCell ref="M339:N339"/>
    <mergeCell ref="O339:P339"/>
    <mergeCell ref="A340:D340"/>
    <mergeCell ref="G340:H340"/>
    <mergeCell ref="K340:L340"/>
    <mergeCell ref="M340:N340"/>
    <mergeCell ref="O340:P340"/>
    <mergeCell ref="A345:D345"/>
    <mergeCell ref="G345:H345"/>
    <mergeCell ref="K345:L345"/>
    <mergeCell ref="M345:N345"/>
    <mergeCell ref="O345:P345"/>
    <mergeCell ref="A346:D346"/>
    <mergeCell ref="G346:H346"/>
    <mergeCell ref="K346:L346"/>
    <mergeCell ref="M346:N346"/>
    <mergeCell ref="O346:P346"/>
    <mergeCell ref="A343:D343"/>
    <mergeCell ref="G343:H343"/>
    <mergeCell ref="K343:L343"/>
    <mergeCell ref="M343:N343"/>
    <mergeCell ref="O343:P343"/>
    <mergeCell ref="A344:D344"/>
    <mergeCell ref="G344:H344"/>
    <mergeCell ref="K344:L344"/>
    <mergeCell ref="M344:N344"/>
    <mergeCell ref="O344:P344"/>
    <mergeCell ref="A349:D349"/>
    <mergeCell ref="G349:H349"/>
    <mergeCell ref="K349:L349"/>
    <mergeCell ref="M349:N349"/>
    <mergeCell ref="O349:P349"/>
    <mergeCell ref="A350:D350"/>
    <mergeCell ref="G350:H350"/>
    <mergeCell ref="K350:L350"/>
    <mergeCell ref="M350:N350"/>
    <mergeCell ref="O350:P350"/>
    <mergeCell ref="A347:D347"/>
    <mergeCell ref="G347:H347"/>
    <mergeCell ref="K347:L347"/>
    <mergeCell ref="M347:N347"/>
    <mergeCell ref="O347:P347"/>
    <mergeCell ref="A348:D348"/>
    <mergeCell ref="G348:H348"/>
    <mergeCell ref="K348:L348"/>
    <mergeCell ref="M348:N348"/>
    <mergeCell ref="O348:P348"/>
    <mergeCell ref="A353:D353"/>
    <mergeCell ref="G353:H353"/>
    <mergeCell ref="K353:L353"/>
    <mergeCell ref="M353:N353"/>
    <mergeCell ref="O353:P353"/>
    <mergeCell ref="A354:D354"/>
    <mergeCell ref="G354:H354"/>
    <mergeCell ref="K354:L354"/>
    <mergeCell ref="M354:N354"/>
    <mergeCell ref="O354:P354"/>
    <mergeCell ref="A351:D351"/>
    <mergeCell ref="G351:H351"/>
    <mergeCell ref="K351:L351"/>
    <mergeCell ref="M351:N351"/>
    <mergeCell ref="O351:P351"/>
    <mergeCell ref="A352:D352"/>
    <mergeCell ref="G352:H352"/>
    <mergeCell ref="K352:L352"/>
    <mergeCell ref="M352:N352"/>
    <mergeCell ref="O352:P352"/>
    <mergeCell ref="A357:D357"/>
    <mergeCell ref="G357:H357"/>
    <mergeCell ref="K357:L357"/>
    <mergeCell ref="M357:N357"/>
    <mergeCell ref="O357:P357"/>
    <mergeCell ref="A358:D358"/>
    <mergeCell ref="G358:H358"/>
    <mergeCell ref="K358:L358"/>
    <mergeCell ref="M358:N358"/>
    <mergeCell ref="O358:P358"/>
    <mergeCell ref="A355:D355"/>
    <mergeCell ref="G355:H355"/>
    <mergeCell ref="K355:L355"/>
    <mergeCell ref="M355:N355"/>
    <mergeCell ref="O355:P355"/>
    <mergeCell ref="A356:D356"/>
    <mergeCell ref="G356:H356"/>
    <mergeCell ref="K356:L356"/>
    <mergeCell ref="M356:N356"/>
    <mergeCell ref="O356:P356"/>
    <mergeCell ref="A361:D361"/>
    <mergeCell ref="G361:H361"/>
    <mergeCell ref="K361:L361"/>
    <mergeCell ref="M361:N361"/>
    <mergeCell ref="O361:P361"/>
    <mergeCell ref="A362:D362"/>
    <mergeCell ref="G362:H362"/>
    <mergeCell ref="K362:L362"/>
    <mergeCell ref="M362:N362"/>
    <mergeCell ref="O362:P362"/>
    <mergeCell ref="A359:D359"/>
    <mergeCell ref="G359:H359"/>
    <mergeCell ref="K359:L359"/>
    <mergeCell ref="M359:N359"/>
    <mergeCell ref="O359:P359"/>
    <mergeCell ref="A360:D360"/>
    <mergeCell ref="G360:H360"/>
    <mergeCell ref="K360:L360"/>
    <mergeCell ref="M360:N360"/>
    <mergeCell ref="O360:P360"/>
    <mergeCell ref="A365:D365"/>
    <mergeCell ref="G365:H365"/>
    <mergeCell ref="K365:L365"/>
    <mergeCell ref="M365:N365"/>
    <mergeCell ref="O365:P365"/>
    <mergeCell ref="A366:D366"/>
    <mergeCell ref="G366:H366"/>
    <mergeCell ref="K366:L366"/>
    <mergeCell ref="M366:N366"/>
    <mergeCell ref="O366:P366"/>
    <mergeCell ref="A363:D363"/>
    <mergeCell ref="G363:H363"/>
    <mergeCell ref="K363:L363"/>
    <mergeCell ref="M363:N363"/>
    <mergeCell ref="O363:P363"/>
    <mergeCell ref="A364:D364"/>
    <mergeCell ref="G364:H364"/>
    <mergeCell ref="K364:L364"/>
    <mergeCell ref="M364:N364"/>
    <mergeCell ref="O364:P364"/>
    <mergeCell ref="A373:D373"/>
    <mergeCell ref="A374:D374"/>
    <mergeCell ref="A375:D375"/>
    <mergeCell ref="A376:D376"/>
    <mergeCell ref="A377:D377"/>
    <mergeCell ref="A378:D378"/>
    <mergeCell ref="G369:H369"/>
    <mergeCell ref="A370:P370"/>
    <mergeCell ref="A371:D372"/>
    <mergeCell ref="E371:H371"/>
    <mergeCell ref="I371:I372"/>
    <mergeCell ref="J371:J372"/>
    <mergeCell ref="K371:K372"/>
    <mergeCell ref="M371:M372"/>
    <mergeCell ref="A367:D367"/>
    <mergeCell ref="G367:H367"/>
    <mergeCell ref="K367:L367"/>
    <mergeCell ref="M367:N367"/>
    <mergeCell ref="O367:P367"/>
    <mergeCell ref="A368:D368"/>
    <mergeCell ref="G368:H368"/>
    <mergeCell ref="K368:L368"/>
    <mergeCell ref="M368:N368"/>
    <mergeCell ref="O368:P368"/>
    <mergeCell ref="O379:P379"/>
    <mergeCell ref="O380:P380"/>
    <mergeCell ref="O381:P381"/>
    <mergeCell ref="A379:D379"/>
    <mergeCell ref="G379:H379"/>
    <mergeCell ref="K379:L379"/>
    <mergeCell ref="K380:L380"/>
    <mergeCell ref="K381:L381"/>
    <mergeCell ref="M379:N379"/>
    <mergeCell ref="M380:N380"/>
    <mergeCell ref="M381:N381"/>
    <mergeCell ref="A382:P382"/>
    <mergeCell ref="K386:L386"/>
    <mergeCell ref="K387:L387"/>
    <mergeCell ref="A381:D381"/>
    <mergeCell ref="A380:D380"/>
    <mergeCell ref="G380:H380"/>
    <mergeCell ref="G381:H381"/>
  </mergeCells>
  <printOptions horizontalCentered="1"/>
  <pageMargins left="0.11811023622047245" right="0.11811023622047245" top="0.35433070866141736" bottom="0.15748031496062992" header="0.11811023622047245" footer="0.11811023622047245"/>
  <pageSetup paperSize="9" scale="6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Y393"/>
  <sheetViews>
    <sheetView view="pageBreakPreview" zoomScaleNormal="100" zoomScaleSheetLayoutView="100" workbookViewId="0">
      <selection activeCell="AE385" sqref="AE385"/>
    </sheetView>
  </sheetViews>
  <sheetFormatPr defaultColWidth="8.85546875" defaultRowHeight="15.75" x14ac:dyDescent="0.25"/>
  <cols>
    <col min="1" max="1" width="10.42578125" style="3" customWidth="1"/>
    <col min="2" max="2" width="10" style="3" customWidth="1"/>
    <col min="3" max="3" width="7.42578125" style="3" customWidth="1"/>
    <col min="4" max="4" width="8.85546875" style="3"/>
    <col min="5" max="5" width="8.28515625" style="1" customWidth="1"/>
    <col min="6" max="6" width="8" style="1" customWidth="1"/>
    <col min="7" max="7" width="5" style="1" customWidth="1"/>
    <col min="8" max="8" width="5.7109375" style="1" customWidth="1"/>
    <col min="9" max="9" width="11.42578125" style="1" customWidth="1"/>
    <col min="10" max="10" width="9.85546875" style="1" customWidth="1"/>
    <col min="11" max="11" width="7.7109375" style="1" customWidth="1"/>
    <col min="12" max="12" width="7.85546875" style="1" customWidth="1"/>
    <col min="13" max="16" width="9.140625" style="1" customWidth="1"/>
    <col min="17" max="17" width="8.85546875" style="1"/>
    <col min="18" max="18" width="8.85546875" style="1" hidden="1" customWidth="1"/>
    <col min="19" max="19" width="14" style="1" hidden="1" customWidth="1"/>
    <col min="20" max="20" width="14.140625" style="1" hidden="1" customWidth="1"/>
    <col min="21" max="21" width="15.42578125" style="1" hidden="1" customWidth="1"/>
    <col min="22" max="25" width="8.85546875" style="1" hidden="1" customWidth="1"/>
    <col min="26" max="26" width="0" style="1" hidden="1" customWidth="1"/>
    <col min="27" max="16384" width="8.85546875" style="1"/>
  </cols>
  <sheetData>
    <row r="1" spans="1:16" x14ac:dyDescent="0.25">
      <c r="N1" s="743" t="s">
        <v>0</v>
      </c>
      <c r="O1" s="743"/>
      <c r="P1" s="743"/>
    </row>
    <row r="2" spans="1:16" ht="18.75" x14ac:dyDescent="0.25">
      <c r="D2" s="744" t="s">
        <v>1</v>
      </c>
      <c r="E2" s="744"/>
      <c r="F2" s="744"/>
      <c r="G2" s="744"/>
      <c r="H2" s="744"/>
      <c r="I2" s="744"/>
      <c r="J2" s="744"/>
      <c r="K2" s="744"/>
      <c r="L2" s="744"/>
      <c r="M2" s="744"/>
    </row>
    <row r="3" spans="1:16" ht="21.6" customHeight="1" x14ac:dyDescent="0.25">
      <c r="A3" s="1252"/>
      <c r="B3" s="1252"/>
      <c r="C3" s="1252"/>
      <c r="D3" s="1252"/>
      <c r="E3" s="1252"/>
      <c r="F3" s="1252"/>
      <c r="G3" s="1252"/>
      <c r="H3" s="1252"/>
      <c r="I3" s="1252"/>
      <c r="J3" s="1252"/>
      <c r="K3" s="1252"/>
      <c r="L3" s="1252"/>
      <c r="M3" s="1252"/>
      <c r="N3" s="1253"/>
      <c r="O3" s="802" t="s">
        <v>2</v>
      </c>
      <c r="P3" s="802"/>
    </row>
    <row r="4" spans="1:16" ht="21.6" customHeight="1" x14ac:dyDescent="0.25">
      <c r="A4" s="803" t="s">
        <v>58</v>
      </c>
      <c r="B4" s="803"/>
      <c r="C4" s="805" t="s">
        <v>395</v>
      </c>
      <c r="D4" s="806"/>
      <c r="E4" s="806"/>
      <c r="F4" s="806"/>
      <c r="G4" s="806"/>
      <c r="H4" s="806"/>
      <c r="I4" s="806"/>
      <c r="J4" s="806"/>
      <c r="K4" s="806"/>
      <c r="L4" s="806"/>
      <c r="M4" s="806"/>
      <c r="N4" s="807"/>
      <c r="O4" s="804" t="s">
        <v>396</v>
      </c>
      <c r="P4" s="804"/>
    </row>
    <row r="5" spans="1:16" ht="21.6" customHeight="1" x14ac:dyDescent="0.25">
      <c r="A5" s="803" t="s">
        <v>61</v>
      </c>
      <c r="B5" s="803"/>
      <c r="C5" s="805" t="s">
        <v>62</v>
      </c>
      <c r="D5" s="806"/>
      <c r="E5" s="806"/>
      <c r="F5" s="806"/>
      <c r="G5" s="806"/>
      <c r="H5" s="806"/>
      <c r="I5" s="806"/>
      <c r="J5" s="806"/>
      <c r="K5" s="806"/>
      <c r="L5" s="806"/>
      <c r="M5" s="806"/>
      <c r="N5" s="807"/>
      <c r="O5" s="802">
        <v>80</v>
      </c>
      <c r="P5" s="802"/>
    </row>
    <row r="6" spans="1:16" ht="21.6" customHeight="1" x14ac:dyDescent="0.25">
      <c r="A6" s="803" t="s">
        <v>63</v>
      </c>
      <c r="B6" s="803"/>
      <c r="C6" s="805" t="s">
        <v>397</v>
      </c>
      <c r="D6" s="806"/>
      <c r="E6" s="806"/>
      <c r="F6" s="806"/>
      <c r="G6" s="806"/>
      <c r="H6" s="806"/>
      <c r="I6" s="806"/>
      <c r="J6" s="806"/>
      <c r="K6" s="806"/>
      <c r="L6" s="806"/>
      <c r="M6" s="806"/>
      <c r="N6" s="807"/>
      <c r="O6" s="804" t="s">
        <v>398</v>
      </c>
      <c r="P6" s="804"/>
    </row>
    <row r="8" spans="1:16" ht="27" customHeight="1" x14ac:dyDescent="0.25">
      <c r="A8" s="812" t="s">
        <v>302</v>
      </c>
      <c r="B8" s="813"/>
      <c r="C8" s="813"/>
      <c r="D8" s="813"/>
      <c r="E8" s="813"/>
      <c r="F8" s="813"/>
      <c r="G8" s="813"/>
      <c r="H8" s="813"/>
      <c r="I8" s="813"/>
      <c r="J8" s="813"/>
      <c r="K8" s="813"/>
      <c r="L8" s="813"/>
      <c r="M8" s="813"/>
      <c r="N8" s="813"/>
      <c r="O8" s="813"/>
      <c r="P8" s="813"/>
    </row>
    <row r="9" spans="1:16" ht="39.75" customHeight="1" x14ac:dyDescent="0.25">
      <c r="A9" s="805" t="s">
        <v>66</v>
      </c>
      <c r="B9" s="806"/>
      <c r="C9" s="807"/>
      <c r="D9" s="817" t="s">
        <v>542</v>
      </c>
      <c r="E9" s="818"/>
      <c r="F9" s="818"/>
      <c r="G9" s="818"/>
      <c r="H9" s="818"/>
      <c r="I9" s="818"/>
      <c r="J9" s="818"/>
      <c r="K9" s="818"/>
      <c r="L9" s="818"/>
      <c r="M9" s="818"/>
      <c r="N9" s="818"/>
      <c r="O9" s="818"/>
      <c r="P9" s="819"/>
    </row>
    <row r="10" spans="1:16" ht="45.75" customHeight="1" x14ac:dyDescent="0.25">
      <c r="A10" s="814" t="s">
        <v>389</v>
      </c>
      <c r="B10" s="815"/>
      <c r="C10" s="816"/>
      <c r="D10" s="817" t="s">
        <v>543</v>
      </c>
      <c r="E10" s="818"/>
      <c r="F10" s="818"/>
      <c r="G10" s="818"/>
      <c r="H10" s="818"/>
      <c r="I10" s="818"/>
      <c r="J10" s="818"/>
      <c r="K10" s="818"/>
      <c r="L10" s="818"/>
      <c r="M10" s="818"/>
      <c r="N10" s="818"/>
      <c r="O10" s="818"/>
      <c r="P10" s="819"/>
    </row>
    <row r="11" spans="1:16" ht="70.5" customHeight="1" x14ac:dyDescent="0.25">
      <c r="A11" s="805" t="s">
        <v>68</v>
      </c>
      <c r="B11" s="806"/>
      <c r="C11" s="807"/>
      <c r="D11" s="817" t="s">
        <v>516</v>
      </c>
      <c r="E11" s="818"/>
      <c r="F11" s="818"/>
      <c r="G11" s="818"/>
      <c r="H11" s="818"/>
      <c r="I11" s="818"/>
      <c r="J11" s="818"/>
      <c r="K11" s="818"/>
      <c r="L11" s="818"/>
      <c r="M11" s="818"/>
      <c r="N11" s="818"/>
      <c r="O11" s="818"/>
      <c r="P11" s="819"/>
    </row>
    <row r="13" spans="1:16" x14ac:dyDescent="0.25">
      <c r="A13" s="912" t="s">
        <v>69</v>
      </c>
      <c r="B13" s="912"/>
      <c r="C13" s="912"/>
      <c r="D13" s="912"/>
      <c r="E13" s="912"/>
      <c r="F13" s="912"/>
      <c r="G13" s="912"/>
      <c r="H13" s="912"/>
      <c r="I13" s="912"/>
      <c r="J13" s="912"/>
      <c r="K13" s="912"/>
      <c r="L13" s="912"/>
      <c r="M13" s="912"/>
      <c r="N13" s="912"/>
      <c r="O13" s="912"/>
      <c r="P13" s="912"/>
    </row>
    <row r="14" spans="1:16" ht="24" customHeight="1" x14ac:dyDescent="0.25">
      <c r="A14" s="951" t="s">
        <v>70</v>
      </c>
      <c r="B14" s="988" t="s">
        <v>2</v>
      </c>
      <c r="C14" s="898" t="s">
        <v>9</v>
      </c>
      <c r="D14" s="899"/>
      <c r="E14" s="899"/>
      <c r="F14" s="899"/>
      <c r="G14" s="899"/>
      <c r="H14" s="899"/>
      <c r="I14" s="899"/>
      <c r="J14" s="954" t="s">
        <v>71</v>
      </c>
      <c r="K14" s="136">
        <v>2023</v>
      </c>
      <c r="L14" s="14">
        <v>2024</v>
      </c>
      <c r="M14" s="14">
        <v>2025</v>
      </c>
      <c r="N14" s="14">
        <v>2026</v>
      </c>
      <c r="O14" s="14">
        <v>2027</v>
      </c>
      <c r="P14" s="14">
        <v>2028</v>
      </c>
    </row>
    <row r="15" spans="1:16" ht="55.15" customHeight="1" x14ac:dyDescent="0.25">
      <c r="A15" s="951"/>
      <c r="B15" s="989"/>
      <c r="C15" s="955"/>
      <c r="D15" s="956"/>
      <c r="E15" s="956"/>
      <c r="F15" s="956"/>
      <c r="G15" s="956"/>
      <c r="H15" s="956"/>
      <c r="I15" s="956"/>
      <c r="J15" s="954"/>
      <c r="K15" s="32" t="s">
        <v>12</v>
      </c>
      <c r="L15" s="32" t="s">
        <v>12</v>
      </c>
      <c r="M15" s="32" t="s">
        <v>13</v>
      </c>
      <c r="N15" s="33" t="s">
        <v>14</v>
      </c>
      <c r="O15" s="33" t="s">
        <v>15</v>
      </c>
      <c r="P15" s="33" t="s">
        <v>15</v>
      </c>
    </row>
    <row r="16" spans="1:16" ht="34.5" customHeight="1" x14ac:dyDescent="0.25">
      <c r="A16" s="952" t="s">
        <v>72</v>
      </c>
      <c r="B16" s="9" t="s">
        <v>73</v>
      </c>
      <c r="C16" s="814" t="s">
        <v>535</v>
      </c>
      <c r="D16" s="815"/>
      <c r="E16" s="815"/>
      <c r="F16" s="815"/>
      <c r="G16" s="815"/>
      <c r="H16" s="815"/>
      <c r="I16" s="816"/>
      <c r="J16" s="9" t="s">
        <v>74</v>
      </c>
      <c r="K16" s="396">
        <v>86.6</v>
      </c>
      <c r="L16" s="396">
        <v>93</v>
      </c>
      <c r="M16" s="396">
        <v>100</v>
      </c>
      <c r="N16" s="396">
        <v>100</v>
      </c>
      <c r="O16" s="396">
        <v>100</v>
      </c>
      <c r="P16" s="396">
        <v>100</v>
      </c>
    </row>
    <row r="17" spans="1:22" ht="33" customHeight="1" x14ac:dyDescent="0.25">
      <c r="A17" s="952"/>
      <c r="B17" s="9" t="s">
        <v>75</v>
      </c>
      <c r="C17" s="814" t="s">
        <v>536</v>
      </c>
      <c r="D17" s="815"/>
      <c r="E17" s="815"/>
      <c r="F17" s="815"/>
      <c r="G17" s="815"/>
      <c r="H17" s="815"/>
      <c r="I17" s="816"/>
      <c r="J17" s="9" t="s">
        <v>74</v>
      </c>
      <c r="K17" s="396">
        <v>0.3</v>
      </c>
      <c r="L17" s="396">
        <v>0.3</v>
      </c>
      <c r="M17" s="396">
        <v>0.3</v>
      </c>
      <c r="N17" s="535">
        <f>K112/S17*100</f>
        <v>0.37250229759417158</v>
      </c>
      <c r="O17" s="535">
        <v>0.4</v>
      </c>
      <c r="P17" s="535">
        <v>0.4</v>
      </c>
      <c r="S17" s="252">
        <v>18791830.399999999</v>
      </c>
      <c r="T17" s="252">
        <v>20167589.600000001</v>
      </c>
      <c r="U17" s="252">
        <v>21591750.600000001</v>
      </c>
      <c r="V17" s="252"/>
    </row>
    <row r="18" spans="1:22" ht="34.5" hidden="1" customHeight="1" x14ac:dyDescent="0.25">
      <c r="A18" s="916" t="s">
        <v>76</v>
      </c>
      <c r="B18" s="50" t="s">
        <v>77</v>
      </c>
      <c r="C18" s="814" t="s">
        <v>544</v>
      </c>
      <c r="D18" s="815"/>
      <c r="E18" s="815"/>
      <c r="F18" s="815"/>
      <c r="G18" s="815"/>
      <c r="H18" s="815"/>
      <c r="I18" s="816"/>
      <c r="J18" s="339" t="s">
        <v>423</v>
      </c>
      <c r="K18" s="421">
        <v>202995</v>
      </c>
      <c r="L18" s="396" t="s">
        <v>318</v>
      </c>
      <c r="M18" s="396" t="s">
        <v>318</v>
      </c>
      <c r="N18" s="396" t="s">
        <v>318</v>
      </c>
      <c r="O18" s="396" t="s">
        <v>318</v>
      </c>
      <c r="P18" s="396" t="s">
        <v>318</v>
      </c>
      <c r="S18" s="252"/>
      <c r="T18" s="252"/>
      <c r="U18" s="252"/>
      <c r="V18" s="252"/>
    </row>
    <row r="19" spans="1:22" ht="34.5" customHeight="1" x14ac:dyDescent="0.25">
      <c r="A19" s="920"/>
      <c r="B19" s="50" t="s">
        <v>77</v>
      </c>
      <c r="C19" s="913" t="s">
        <v>540</v>
      </c>
      <c r="D19" s="914"/>
      <c r="E19" s="914"/>
      <c r="F19" s="914"/>
      <c r="G19" s="914"/>
      <c r="H19" s="914"/>
      <c r="I19" s="915"/>
      <c r="J19" s="9" t="s">
        <v>532</v>
      </c>
      <c r="K19" s="421"/>
      <c r="L19" s="421">
        <v>212037</v>
      </c>
      <c r="M19" s="397">
        <v>240000</v>
      </c>
      <c r="N19" s="397">
        <v>281800</v>
      </c>
      <c r="O19" s="397">
        <v>281800</v>
      </c>
      <c r="P19" s="397">
        <v>281800</v>
      </c>
      <c r="S19" s="252"/>
      <c r="T19" s="252"/>
      <c r="U19" s="252"/>
      <c r="V19" s="252"/>
    </row>
    <row r="20" spans="1:22" ht="36.75" customHeight="1" x14ac:dyDescent="0.25">
      <c r="A20" s="917"/>
      <c r="B20" s="50" t="s">
        <v>79</v>
      </c>
      <c r="C20" s="814" t="s">
        <v>537</v>
      </c>
      <c r="D20" s="815"/>
      <c r="E20" s="815"/>
      <c r="F20" s="815"/>
      <c r="G20" s="815"/>
      <c r="H20" s="815"/>
      <c r="I20" s="816"/>
      <c r="J20" s="339" t="s">
        <v>423</v>
      </c>
      <c r="K20" s="421">
        <v>21054</v>
      </c>
      <c r="L20" s="421">
        <v>42056</v>
      </c>
      <c r="M20" s="397">
        <v>27000</v>
      </c>
      <c r="N20" s="421">
        <v>27600</v>
      </c>
      <c r="O20" s="421">
        <v>29300</v>
      </c>
      <c r="P20" s="421">
        <v>28800</v>
      </c>
    </row>
    <row r="21" spans="1:22" ht="39" customHeight="1" x14ac:dyDescent="0.25">
      <c r="A21" s="77" t="s">
        <v>243</v>
      </c>
      <c r="B21" s="9" t="s">
        <v>82</v>
      </c>
      <c r="C21" s="971" t="s">
        <v>538</v>
      </c>
      <c r="D21" s="971"/>
      <c r="E21" s="971"/>
      <c r="F21" s="971"/>
      <c r="G21" s="971"/>
      <c r="H21" s="971"/>
      <c r="I21" s="971"/>
      <c r="J21" s="9" t="s">
        <v>83</v>
      </c>
      <c r="K21" s="404">
        <v>11.36</v>
      </c>
      <c r="L21" s="404">
        <v>12.93</v>
      </c>
      <c r="M21" s="425">
        <v>16.12</v>
      </c>
      <c r="N21" s="536">
        <f>K112/S21*1000</f>
        <v>20.865494761121383</v>
      </c>
      <c r="O21" s="536">
        <f>M112/S21*1000</f>
        <v>20.865494761121383</v>
      </c>
      <c r="P21" s="536">
        <f>O112/S21*1000</f>
        <v>20.865494761121383</v>
      </c>
      <c r="R21" s="147"/>
      <c r="S21" s="1">
        <v>3354821</v>
      </c>
      <c r="T21" s="1" t="s">
        <v>639</v>
      </c>
    </row>
    <row r="22" spans="1:22" ht="19.899999999999999" customHeight="1" x14ac:dyDescent="0.25"/>
    <row r="23" spans="1:22" x14ac:dyDescent="0.25">
      <c r="A23" s="839" t="s">
        <v>85</v>
      </c>
      <c r="B23" s="840"/>
      <c r="C23" s="840"/>
      <c r="D23" s="840"/>
      <c r="E23" s="840"/>
      <c r="F23" s="840"/>
      <c r="G23" s="840"/>
      <c r="H23" s="840"/>
      <c r="I23" s="840"/>
      <c r="J23" s="840"/>
      <c r="K23" s="840"/>
      <c r="L23" s="840"/>
      <c r="M23" s="840"/>
      <c r="N23" s="840"/>
      <c r="O23" s="840"/>
      <c r="P23" s="841"/>
    </row>
    <row r="24" spans="1:22" x14ac:dyDescent="0.25">
      <c r="A24" s="898" t="s">
        <v>9</v>
      </c>
      <c r="B24" s="899"/>
      <c r="C24" s="899"/>
      <c r="D24" s="900"/>
      <c r="E24" s="842" t="s">
        <v>2</v>
      </c>
      <c r="F24" s="843"/>
      <c r="G24" s="842">
        <v>2023</v>
      </c>
      <c r="H24" s="843"/>
      <c r="I24" s="136">
        <v>2024</v>
      </c>
      <c r="J24" s="14">
        <v>2025</v>
      </c>
      <c r="K24" s="972">
        <v>2026</v>
      </c>
      <c r="L24" s="973"/>
      <c r="M24" s="972">
        <v>2027</v>
      </c>
      <c r="N24" s="973"/>
      <c r="O24" s="972">
        <v>2028</v>
      </c>
      <c r="P24" s="973"/>
    </row>
    <row r="25" spans="1:22" ht="31.5" x14ac:dyDescent="0.25">
      <c r="A25" s="901"/>
      <c r="B25" s="902"/>
      <c r="C25" s="902"/>
      <c r="D25" s="903"/>
      <c r="E25" s="14" t="s">
        <v>86</v>
      </c>
      <c r="F25" s="15" t="s">
        <v>87</v>
      </c>
      <c r="G25" s="842" t="s">
        <v>12</v>
      </c>
      <c r="H25" s="843"/>
      <c r="I25" s="14" t="s">
        <v>12</v>
      </c>
      <c r="J25" s="14" t="s">
        <v>13</v>
      </c>
      <c r="K25" s="842" t="s">
        <v>14</v>
      </c>
      <c r="L25" s="843"/>
      <c r="M25" s="842" t="s">
        <v>15</v>
      </c>
      <c r="N25" s="843"/>
      <c r="O25" s="842" t="s">
        <v>15</v>
      </c>
      <c r="P25" s="843"/>
    </row>
    <row r="26" spans="1:22" ht="24" hidden="1" customHeight="1" x14ac:dyDescent="0.25">
      <c r="A26" s="834" t="s">
        <v>126</v>
      </c>
      <c r="B26" s="835"/>
      <c r="C26" s="835"/>
      <c r="D26" s="836"/>
      <c r="E26" s="28"/>
      <c r="F26" s="25">
        <v>222820</v>
      </c>
      <c r="G26" s="974" t="s">
        <v>17</v>
      </c>
      <c r="H26" s="974"/>
      <c r="I26" s="27">
        <f t="shared" ref="I26:K36" si="0">I156+I285</f>
        <v>0</v>
      </c>
      <c r="J26" s="27">
        <f t="shared" si="0"/>
        <v>0</v>
      </c>
      <c r="K26" s="923">
        <f t="shared" si="0"/>
        <v>0</v>
      </c>
      <c r="L26" s="924"/>
      <c r="M26" s="923">
        <f t="shared" ref="M26:M36" si="1">M156+M285</f>
        <v>0</v>
      </c>
      <c r="N26" s="924"/>
      <c r="O26" s="923">
        <f t="shared" ref="O26:O36" si="2">O156+O285</f>
        <v>0</v>
      </c>
      <c r="P26" s="924"/>
    </row>
    <row r="27" spans="1:22" ht="15.75" hidden="1" customHeight="1" x14ac:dyDescent="0.25">
      <c r="A27" s="834" t="s">
        <v>127</v>
      </c>
      <c r="B27" s="835"/>
      <c r="C27" s="835"/>
      <c r="D27" s="836"/>
      <c r="E27" s="28"/>
      <c r="F27" s="25">
        <v>222900</v>
      </c>
      <c r="G27" s="974" t="s">
        <v>17</v>
      </c>
      <c r="H27" s="974"/>
      <c r="I27" s="27">
        <f t="shared" si="0"/>
        <v>0</v>
      </c>
      <c r="J27" s="27">
        <f t="shared" si="0"/>
        <v>0</v>
      </c>
      <c r="K27" s="923">
        <f t="shared" si="0"/>
        <v>0</v>
      </c>
      <c r="L27" s="924"/>
      <c r="M27" s="923">
        <f t="shared" si="1"/>
        <v>0</v>
      </c>
      <c r="N27" s="924"/>
      <c r="O27" s="923">
        <f t="shared" si="2"/>
        <v>0</v>
      </c>
      <c r="P27" s="924"/>
    </row>
    <row r="28" spans="1:22" ht="15.75" hidden="1" customHeight="1" x14ac:dyDescent="0.25">
      <c r="A28" s="834" t="s">
        <v>128</v>
      </c>
      <c r="B28" s="835"/>
      <c r="C28" s="835"/>
      <c r="D28" s="836"/>
      <c r="E28" s="28"/>
      <c r="F28" s="25">
        <v>222910</v>
      </c>
      <c r="G28" s="974" t="s">
        <v>17</v>
      </c>
      <c r="H28" s="974"/>
      <c r="I28" s="27">
        <f t="shared" si="0"/>
        <v>0</v>
      </c>
      <c r="J28" s="27">
        <f t="shared" si="0"/>
        <v>0</v>
      </c>
      <c r="K28" s="923">
        <f t="shared" si="0"/>
        <v>0</v>
      </c>
      <c r="L28" s="924"/>
      <c r="M28" s="923">
        <f t="shared" si="1"/>
        <v>0</v>
      </c>
      <c r="N28" s="924"/>
      <c r="O28" s="923">
        <f t="shared" si="2"/>
        <v>0</v>
      </c>
      <c r="P28" s="924"/>
    </row>
    <row r="29" spans="1:22" ht="15.75" hidden="1" customHeight="1" x14ac:dyDescent="0.25">
      <c r="A29" s="834" t="s">
        <v>129</v>
      </c>
      <c r="B29" s="835"/>
      <c r="C29" s="835"/>
      <c r="D29" s="836"/>
      <c r="E29" s="28"/>
      <c r="F29" s="25">
        <v>222920</v>
      </c>
      <c r="G29" s="974" t="s">
        <v>17</v>
      </c>
      <c r="H29" s="974"/>
      <c r="I29" s="27">
        <f t="shared" si="0"/>
        <v>0</v>
      </c>
      <c r="J29" s="27">
        <f t="shared" si="0"/>
        <v>0</v>
      </c>
      <c r="K29" s="923">
        <f t="shared" si="0"/>
        <v>0</v>
      </c>
      <c r="L29" s="924"/>
      <c r="M29" s="923">
        <f t="shared" si="1"/>
        <v>0</v>
      </c>
      <c r="N29" s="924"/>
      <c r="O29" s="923">
        <f t="shared" si="2"/>
        <v>0</v>
      </c>
      <c r="P29" s="924"/>
    </row>
    <row r="30" spans="1:22" ht="15.75" hidden="1" customHeight="1" x14ac:dyDescent="0.25">
      <c r="A30" s="834" t="s">
        <v>130</v>
      </c>
      <c r="B30" s="835"/>
      <c r="C30" s="835"/>
      <c r="D30" s="836"/>
      <c r="E30" s="28"/>
      <c r="F30" s="25">
        <v>222930</v>
      </c>
      <c r="G30" s="974" t="s">
        <v>17</v>
      </c>
      <c r="H30" s="974"/>
      <c r="I30" s="27">
        <f t="shared" si="0"/>
        <v>0</v>
      </c>
      <c r="J30" s="27">
        <f t="shared" si="0"/>
        <v>0</v>
      </c>
      <c r="K30" s="923">
        <f t="shared" si="0"/>
        <v>0</v>
      </c>
      <c r="L30" s="924"/>
      <c r="M30" s="923">
        <f t="shared" si="1"/>
        <v>0</v>
      </c>
      <c r="N30" s="924"/>
      <c r="O30" s="923">
        <f t="shared" si="2"/>
        <v>0</v>
      </c>
      <c r="P30" s="924"/>
    </row>
    <row r="31" spans="1:22" ht="15.75" hidden="1" customHeight="1" x14ac:dyDescent="0.25">
      <c r="A31" s="834" t="s">
        <v>131</v>
      </c>
      <c r="B31" s="835"/>
      <c r="C31" s="835"/>
      <c r="D31" s="836"/>
      <c r="E31" s="28"/>
      <c r="F31" s="25">
        <v>222940</v>
      </c>
      <c r="G31" s="974" t="s">
        <v>17</v>
      </c>
      <c r="H31" s="974"/>
      <c r="I31" s="27">
        <f t="shared" si="0"/>
        <v>0</v>
      </c>
      <c r="J31" s="27">
        <f t="shared" si="0"/>
        <v>0</v>
      </c>
      <c r="K31" s="923">
        <f t="shared" si="0"/>
        <v>0</v>
      </c>
      <c r="L31" s="924"/>
      <c r="M31" s="923">
        <f t="shared" si="1"/>
        <v>0</v>
      </c>
      <c r="N31" s="924"/>
      <c r="O31" s="923">
        <f t="shared" si="2"/>
        <v>0</v>
      </c>
      <c r="P31" s="924"/>
    </row>
    <row r="32" spans="1:22" ht="15.75" hidden="1" customHeight="1" x14ac:dyDescent="0.25">
      <c r="A32" s="834" t="s">
        <v>132</v>
      </c>
      <c r="B32" s="835"/>
      <c r="C32" s="835"/>
      <c r="D32" s="836"/>
      <c r="E32" s="28"/>
      <c r="F32" s="25">
        <v>222950</v>
      </c>
      <c r="G32" s="974" t="s">
        <v>17</v>
      </c>
      <c r="H32" s="974"/>
      <c r="I32" s="27">
        <f t="shared" si="0"/>
        <v>0</v>
      </c>
      <c r="J32" s="27">
        <f t="shared" si="0"/>
        <v>0</v>
      </c>
      <c r="K32" s="923">
        <f t="shared" si="0"/>
        <v>0</v>
      </c>
      <c r="L32" s="924"/>
      <c r="M32" s="923">
        <f t="shared" si="1"/>
        <v>0</v>
      </c>
      <c r="N32" s="924"/>
      <c r="O32" s="923">
        <f t="shared" si="2"/>
        <v>0</v>
      </c>
      <c r="P32" s="924"/>
    </row>
    <row r="33" spans="1:16" ht="15.75" hidden="1" customHeight="1" x14ac:dyDescent="0.25">
      <c r="A33" s="834" t="s">
        <v>133</v>
      </c>
      <c r="B33" s="835"/>
      <c r="C33" s="835"/>
      <c r="D33" s="836"/>
      <c r="E33" s="28"/>
      <c r="F33" s="25">
        <v>222960</v>
      </c>
      <c r="G33" s="974" t="s">
        <v>17</v>
      </c>
      <c r="H33" s="974"/>
      <c r="I33" s="27">
        <f t="shared" si="0"/>
        <v>0</v>
      </c>
      <c r="J33" s="27">
        <f t="shared" si="0"/>
        <v>0</v>
      </c>
      <c r="K33" s="923">
        <f t="shared" si="0"/>
        <v>0</v>
      </c>
      <c r="L33" s="924"/>
      <c r="M33" s="923">
        <f t="shared" si="1"/>
        <v>0</v>
      </c>
      <c r="N33" s="924"/>
      <c r="O33" s="923">
        <f t="shared" si="2"/>
        <v>0</v>
      </c>
      <c r="P33" s="924"/>
    </row>
    <row r="34" spans="1:16" ht="15.75" hidden="1" customHeight="1" x14ac:dyDescent="0.25">
      <c r="A34" s="834" t="s">
        <v>134</v>
      </c>
      <c r="B34" s="835"/>
      <c r="C34" s="835"/>
      <c r="D34" s="836"/>
      <c r="E34" s="28"/>
      <c r="F34" s="25">
        <v>222970</v>
      </c>
      <c r="G34" s="974" t="s">
        <v>17</v>
      </c>
      <c r="H34" s="974"/>
      <c r="I34" s="27">
        <f t="shared" si="0"/>
        <v>0</v>
      </c>
      <c r="J34" s="27">
        <f t="shared" si="0"/>
        <v>0</v>
      </c>
      <c r="K34" s="923">
        <f t="shared" si="0"/>
        <v>0</v>
      </c>
      <c r="L34" s="924"/>
      <c r="M34" s="923">
        <f t="shared" si="1"/>
        <v>0</v>
      </c>
      <c r="N34" s="924"/>
      <c r="O34" s="923">
        <f t="shared" si="2"/>
        <v>0</v>
      </c>
      <c r="P34" s="924"/>
    </row>
    <row r="35" spans="1:16" ht="15.75" hidden="1" customHeight="1" x14ac:dyDescent="0.25">
      <c r="A35" s="834" t="s">
        <v>135</v>
      </c>
      <c r="B35" s="835"/>
      <c r="C35" s="835"/>
      <c r="D35" s="836"/>
      <c r="E35" s="28"/>
      <c r="F35" s="25">
        <v>222980</v>
      </c>
      <c r="G35" s="974" t="s">
        <v>17</v>
      </c>
      <c r="H35" s="974"/>
      <c r="I35" s="27">
        <f t="shared" si="0"/>
        <v>0</v>
      </c>
      <c r="J35" s="27">
        <f t="shared" si="0"/>
        <v>0</v>
      </c>
      <c r="K35" s="923">
        <f t="shared" si="0"/>
        <v>0</v>
      </c>
      <c r="L35" s="924"/>
      <c r="M35" s="923">
        <f t="shared" si="1"/>
        <v>0</v>
      </c>
      <c r="N35" s="924"/>
      <c r="O35" s="923">
        <f t="shared" si="2"/>
        <v>0</v>
      </c>
      <c r="P35" s="924"/>
    </row>
    <row r="36" spans="1:16" ht="15.75" hidden="1" customHeight="1" x14ac:dyDescent="0.25">
      <c r="A36" s="834" t="s">
        <v>136</v>
      </c>
      <c r="B36" s="835"/>
      <c r="C36" s="835"/>
      <c r="D36" s="836"/>
      <c r="E36" s="28"/>
      <c r="F36" s="25">
        <v>222990</v>
      </c>
      <c r="G36" s="974" t="s">
        <v>17</v>
      </c>
      <c r="H36" s="974"/>
      <c r="I36" s="27">
        <f t="shared" si="0"/>
        <v>0</v>
      </c>
      <c r="J36" s="27">
        <f t="shared" si="0"/>
        <v>0</v>
      </c>
      <c r="K36" s="923">
        <f t="shared" si="0"/>
        <v>0</v>
      </c>
      <c r="L36" s="924"/>
      <c r="M36" s="923">
        <f t="shared" si="1"/>
        <v>0</v>
      </c>
      <c r="N36" s="924"/>
      <c r="O36" s="923">
        <f t="shared" si="2"/>
        <v>0</v>
      </c>
      <c r="P36" s="924"/>
    </row>
    <row r="37" spans="1:16" ht="15.75" hidden="1" customHeight="1" x14ac:dyDescent="0.25">
      <c r="A37" s="846" t="s">
        <v>137</v>
      </c>
      <c r="B37" s="847"/>
      <c r="C37" s="847"/>
      <c r="D37" s="848"/>
      <c r="E37" s="19"/>
      <c r="F37" s="19">
        <v>270000</v>
      </c>
      <c r="G37" s="1245" t="s">
        <v>17</v>
      </c>
      <c r="H37" s="1245"/>
      <c r="I37" s="21">
        <f>I38+I39</f>
        <v>0</v>
      </c>
      <c r="J37" s="21">
        <f>J38+J39</f>
        <v>0</v>
      </c>
      <c r="K37" s="927">
        <f>K38+K39</f>
        <v>0</v>
      </c>
      <c r="L37" s="928"/>
      <c r="M37" s="927">
        <f>M38+M39</f>
        <v>0</v>
      </c>
      <c r="N37" s="928"/>
      <c r="O37" s="927">
        <f>O38+O39</f>
        <v>0</v>
      </c>
      <c r="P37" s="928"/>
    </row>
    <row r="38" spans="1:16" ht="15.75" hidden="1" customHeight="1" x14ac:dyDescent="0.25">
      <c r="A38" s="834" t="s">
        <v>138</v>
      </c>
      <c r="B38" s="835"/>
      <c r="C38" s="835"/>
      <c r="D38" s="836"/>
      <c r="E38" s="28"/>
      <c r="F38" s="25">
        <v>271000</v>
      </c>
      <c r="G38" s="974" t="s">
        <v>17</v>
      </c>
      <c r="H38" s="974"/>
      <c r="I38" s="27">
        <f t="shared" ref="I38:J39" si="3">I168+I297</f>
        <v>0</v>
      </c>
      <c r="J38" s="27">
        <f t="shared" si="3"/>
        <v>0</v>
      </c>
      <c r="K38" s="923">
        <f>K168+K297</f>
        <v>0</v>
      </c>
      <c r="L38" s="924"/>
      <c r="M38" s="923">
        <f>M168+M297</f>
        <v>0</v>
      </c>
      <c r="N38" s="924"/>
      <c r="O38" s="923">
        <f>O168+O297</f>
        <v>0</v>
      </c>
      <c r="P38" s="924"/>
    </row>
    <row r="39" spans="1:16" ht="22.5" hidden="1" customHeight="1" x14ac:dyDescent="0.25">
      <c r="A39" s="834" t="s">
        <v>139</v>
      </c>
      <c r="B39" s="835"/>
      <c r="C39" s="835"/>
      <c r="D39" s="836"/>
      <c r="E39" s="43"/>
      <c r="F39" s="43">
        <v>273500</v>
      </c>
      <c r="G39" s="974" t="s">
        <v>17</v>
      </c>
      <c r="H39" s="974"/>
      <c r="I39" s="27">
        <f t="shared" si="3"/>
        <v>0</v>
      </c>
      <c r="J39" s="27">
        <f t="shared" si="3"/>
        <v>0</v>
      </c>
      <c r="K39" s="923">
        <f>K169+K298</f>
        <v>0</v>
      </c>
      <c r="L39" s="924"/>
      <c r="M39" s="923">
        <f>M169+M298</f>
        <v>0</v>
      </c>
      <c r="N39" s="924"/>
      <c r="O39" s="923">
        <f>O169+O298</f>
        <v>0</v>
      </c>
      <c r="P39" s="924"/>
    </row>
    <row r="40" spans="1:16" ht="15.75" hidden="1" customHeight="1" x14ac:dyDescent="0.25">
      <c r="A40" s="846" t="s">
        <v>140</v>
      </c>
      <c r="B40" s="847"/>
      <c r="C40" s="847"/>
      <c r="D40" s="848"/>
      <c r="E40" s="44"/>
      <c r="F40" s="45">
        <v>280000</v>
      </c>
      <c r="G40" s="1245" t="s">
        <v>17</v>
      </c>
      <c r="H40" s="1245"/>
      <c r="I40" s="21">
        <f>SUM(I41:I53)</f>
        <v>0</v>
      </c>
      <c r="J40" s="21">
        <f>SUM(J41:J53)</f>
        <v>0</v>
      </c>
      <c r="K40" s="927">
        <f>SUM(K41:L53)</f>
        <v>0</v>
      </c>
      <c r="L40" s="928"/>
      <c r="M40" s="927">
        <f>SUM(M41:N53)</f>
        <v>0</v>
      </c>
      <c r="N40" s="928"/>
      <c r="O40" s="927">
        <f>SUM(O41:P53)</f>
        <v>0</v>
      </c>
      <c r="P40" s="928"/>
    </row>
    <row r="41" spans="1:16" ht="15.75" hidden="1" customHeight="1" x14ac:dyDescent="0.25">
      <c r="A41" s="834" t="s">
        <v>141</v>
      </c>
      <c r="B41" s="835"/>
      <c r="C41" s="835"/>
      <c r="D41" s="836"/>
      <c r="E41" s="28"/>
      <c r="F41" s="25">
        <v>281000</v>
      </c>
      <c r="G41" s="974" t="s">
        <v>17</v>
      </c>
      <c r="H41" s="974"/>
      <c r="I41" s="27">
        <f t="shared" ref="I41:K56" si="4">I171+I300</f>
        <v>0</v>
      </c>
      <c r="J41" s="27">
        <f t="shared" si="4"/>
        <v>0</v>
      </c>
      <c r="K41" s="923">
        <f t="shared" si="4"/>
        <v>0</v>
      </c>
      <c r="L41" s="924"/>
      <c r="M41" s="923">
        <f t="shared" ref="M41:M59" si="5">M171+M300</f>
        <v>0</v>
      </c>
      <c r="N41" s="924"/>
      <c r="O41" s="923">
        <f t="shared" ref="O41:O59" si="6">O171+O300</f>
        <v>0</v>
      </c>
      <c r="P41" s="924"/>
    </row>
    <row r="42" spans="1:16" ht="15.75" hidden="1" customHeight="1" x14ac:dyDescent="0.25">
      <c r="A42" s="834" t="s">
        <v>142</v>
      </c>
      <c r="B42" s="835"/>
      <c r="C42" s="835"/>
      <c r="D42" s="836"/>
      <c r="E42" s="28"/>
      <c r="F42" s="25">
        <v>281200</v>
      </c>
      <c r="G42" s="974" t="s">
        <v>17</v>
      </c>
      <c r="H42" s="974"/>
      <c r="I42" s="27">
        <f t="shared" si="4"/>
        <v>0</v>
      </c>
      <c r="J42" s="27">
        <f t="shared" si="4"/>
        <v>0</v>
      </c>
      <c r="K42" s="923">
        <f t="shared" si="4"/>
        <v>0</v>
      </c>
      <c r="L42" s="924"/>
      <c r="M42" s="923">
        <f t="shared" si="5"/>
        <v>0</v>
      </c>
      <c r="N42" s="924"/>
      <c r="O42" s="923">
        <f t="shared" si="6"/>
        <v>0</v>
      </c>
      <c r="P42" s="924"/>
    </row>
    <row r="43" spans="1:16" ht="15.75" hidden="1" customHeight="1" x14ac:dyDescent="0.25">
      <c r="A43" s="834" t="s">
        <v>143</v>
      </c>
      <c r="B43" s="835"/>
      <c r="C43" s="835"/>
      <c r="D43" s="836"/>
      <c r="E43" s="28"/>
      <c r="F43" s="25">
        <v>281210</v>
      </c>
      <c r="G43" s="974" t="s">
        <v>17</v>
      </c>
      <c r="H43" s="974"/>
      <c r="I43" s="27">
        <f t="shared" si="4"/>
        <v>0</v>
      </c>
      <c r="J43" s="27">
        <f t="shared" si="4"/>
        <v>0</v>
      </c>
      <c r="K43" s="923">
        <f t="shared" si="4"/>
        <v>0</v>
      </c>
      <c r="L43" s="924"/>
      <c r="M43" s="923">
        <f t="shared" si="5"/>
        <v>0</v>
      </c>
      <c r="N43" s="924"/>
      <c r="O43" s="923">
        <f t="shared" si="6"/>
        <v>0</v>
      </c>
      <c r="P43" s="924"/>
    </row>
    <row r="44" spans="1:16" ht="15.75" hidden="1" customHeight="1" x14ac:dyDescent="0.25">
      <c r="A44" s="834" t="s">
        <v>144</v>
      </c>
      <c r="B44" s="835"/>
      <c r="C44" s="835"/>
      <c r="D44" s="836"/>
      <c r="E44" s="28"/>
      <c r="F44" s="25">
        <v>281211</v>
      </c>
      <c r="G44" s="974" t="s">
        <v>17</v>
      </c>
      <c r="H44" s="974"/>
      <c r="I44" s="27">
        <f t="shared" si="4"/>
        <v>0</v>
      </c>
      <c r="J44" s="27">
        <f t="shared" si="4"/>
        <v>0</v>
      </c>
      <c r="K44" s="923">
        <f t="shared" si="4"/>
        <v>0</v>
      </c>
      <c r="L44" s="924"/>
      <c r="M44" s="923">
        <f t="shared" si="5"/>
        <v>0</v>
      </c>
      <c r="N44" s="924"/>
      <c r="O44" s="923">
        <f t="shared" si="6"/>
        <v>0</v>
      </c>
      <c r="P44" s="924"/>
    </row>
    <row r="45" spans="1:16" ht="15.75" hidden="1" customHeight="1" x14ac:dyDescent="0.25">
      <c r="A45" s="834" t="s">
        <v>145</v>
      </c>
      <c r="B45" s="835"/>
      <c r="C45" s="835"/>
      <c r="D45" s="836"/>
      <c r="E45" s="28"/>
      <c r="F45" s="25">
        <v>281212</v>
      </c>
      <c r="G45" s="974" t="s">
        <v>17</v>
      </c>
      <c r="H45" s="974"/>
      <c r="I45" s="27">
        <f t="shared" si="4"/>
        <v>0</v>
      </c>
      <c r="J45" s="27">
        <f t="shared" si="4"/>
        <v>0</v>
      </c>
      <c r="K45" s="923">
        <f t="shared" si="4"/>
        <v>0</v>
      </c>
      <c r="L45" s="924"/>
      <c r="M45" s="923">
        <f t="shared" si="5"/>
        <v>0</v>
      </c>
      <c r="N45" s="924"/>
      <c r="O45" s="923">
        <f t="shared" si="6"/>
        <v>0</v>
      </c>
      <c r="P45" s="924"/>
    </row>
    <row r="46" spans="1:16" ht="15.75" hidden="1" customHeight="1" x14ac:dyDescent="0.25">
      <c r="A46" s="834" t="s">
        <v>146</v>
      </c>
      <c r="B46" s="835"/>
      <c r="C46" s="835"/>
      <c r="D46" s="836"/>
      <c r="E46" s="28"/>
      <c r="F46" s="25">
        <v>281220</v>
      </c>
      <c r="G46" s="974" t="s">
        <v>17</v>
      </c>
      <c r="H46" s="974"/>
      <c r="I46" s="27">
        <f t="shared" si="4"/>
        <v>0</v>
      </c>
      <c r="J46" s="27">
        <f t="shared" si="4"/>
        <v>0</v>
      </c>
      <c r="K46" s="923">
        <f t="shared" si="4"/>
        <v>0</v>
      </c>
      <c r="L46" s="924"/>
      <c r="M46" s="923">
        <f t="shared" si="5"/>
        <v>0</v>
      </c>
      <c r="N46" s="924"/>
      <c r="O46" s="923">
        <f t="shared" si="6"/>
        <v>0</v>
      </c>
      <c r="P46" s="924"/>
    </row>
    <row r="47" spans="1:16" ht="15.75" hidden="1" customHeight="1" x14ac:dyDescent="0.25">
      <c r="A47" s="834" t="s">
        <v>147</v>
      </c>
      <c r="B47" s="835"/>
      <c r="C47" s="835"/>
      <c r="D47" s="836"/>
      <c r="E47" s="28"/>
      <c r="F47" s="25">
        <v>281221</v>
      </c>
      <c r="G47" s="974" t="s">
        <v>17</v>
      </c>
      <c r="H47" s="974"/>
      <c r="I47" s="27">
        <f t="shared" si="4"/>
        <v>0</v>
      </c>
      <c r="J47" s="27">
        <f t="shared" si="4"/>
        <v>0</v>
      </c>
      <c r="K47" s="923">
        <f t="shared" si="4"/>
        <v>0</v>
      </c>
      <c r="L47" s="924"/>
      <c r="M47" s="923">
        <f t="shared" si="5"/>
        <v>0</v>
      </c>
      <c r="N47" s="924"/>
      <c r="O47" s="923">
        <f t="shared" si="6"/>
        <v>0</v>
      </c>
      <c r="P47" s="924"/>
    </row>
    <row r="48" spans="1:16" ht="15.75" hidden="1" customHeight="1" x14ac:dyDescent="0.25">
      <c r="A48" s="834" t="s">
        <v>148</v>
      </c>
      <c r="B48" s="835"/>
      <c r="C48" s="835"/>
      <c r="D48" s="836"/>
      <c r="E48" s="28"/>
      <c r="F48" s="25">
        <v>281222</v>
      </c>
      <c r="G48" s="974" t="s">
        <v>17</v>
      </c>
      <c r="H48" s="974"/>
      <c r="I48" s="27">
        <f t="shared" si="4"/>
        <v>0</v>
      </c>
      <c r="J48" s="27">
        <f t="shared" si="4"/>
        <v>0</v>
      </c>
      <c r="K48" s="923">
        <f t="shared" si="4"/>
        <v>0</v>
      </c>
      <c r="L48" s="924"/>
      <c r="M48" s="923">
        <f t="shared" si="5"/>
        <v>0</v>
      </c>
      <c r="N48" s="924"/>
      <c r="O48" s="923">
        <f t="shared" si="6"/>
        <v>0</v>
      </c>
      <c r="P48" s="924"/>
    </row>
    <row r="49" spans="1:16" ht="15.75" hidden="1" customHeight="1" x14ac:dyDescent="0.25">
      <c r="A49" s="834" t="s">
        <v>149</v>
      </c>
      <c r="B49" s="835"/>
      <c r="C49" s="835"/>
      <c r="D49" s="836"/>
      <c r="E49" s="28"/>
      <c r="F49" s="25">
        <v>281230</v>
      </c>
      <c r="G49" s="974" t="s">
        <v>17</v>
      </c>
      <c r="H49" s="974"/>
      <c r="I49" s="27">
        <f t="shared" si="4"/>
        <v>0</v>
      </c>
      <c r="J49" s="27">
        <f t="shared" si="4"/>
        <v>0</v>
      </c>
      <c r="K49" s="923">
        <f t="shared" si="4"/>
        <v>0</v>
      </c>
      <c r="L49" s="924"/>
      <c r="M49" s="923">
        <f t="shared" si="5"/>
        <v>0</v>
      </c>
      <c r="N49" s="924"/>
      <c r="O49" s="923">
        <f t="shared" si="6"/>
        <v>0</v>
      </c>
      <c r="P49" s="924"/>
    </row>
    <row r="50" spans="1:16" ht="15.75" hidden="1" customHeight="1" x14ac:dyDescent="0.25">
      <c r="A50" s="834" t="s">
        <v>150</v>
      </c>
      <c r="B50" s="835"/>
      <c r="C50" s="835"/>
      <c r="D50" s="836"/>
      <c r="E50" s="28"/>
      <c r="F50" s="25">
        <v>281800</v>
      </c>
      <c r="G50" s="974" t="s">
        <v>17</v>
      </c>
      <c r="H50" s="974"/>
      <c r="I50" s="27">
        <f t="shared" si="4"/>
        <v>0</v>
      </c>
      <c r="J50" s="27">
        <f t="shared" si="4"/>
        <v>0</v>
      </c>
      <c r="K50" s="923">
        <f t="shared" si="4"/>
        <v>0</v>
      </c>
      <c r="L50" s="924"/>
      <c r="M50" s="923">
        <f t="shared" si="5"/>
        <v>0</v>
      </c>
      <c r="N50" s="924"/>
      <c r="O50" s="923">
        <f t="shared" si="6"/>
        <v>0</v>
      </c>
      <c r="P50" s="924"/>
    </row>
    <row r="51" spans="1:16" ht="15.75" hidden="1" customHeight="1" x14ac:dyDescent="0.25">
      <c r="A51" s="834" t="s">
        <v>151</v>
      </c>
      <c r="B51" s="835"/>
      <c r="C51" s="835"/>
      <c r="D51" s="836"/>
      <c r="E51" s="28"/>
      <c r="F51" s="25">
        <v>281900</v>
      </c>
      <c r="G51" s="974" t="s">
        <v>17</v>
      </c>
      <c r="H51" s="974"/>
      <c r="I51" s="27">
        <f t="shared" si="4"/>
        <v>0</v>
      </c>
      <c r="J51" s="27">
        <f t="shared" si="4"/>
        <v>0</v>
      </c>
      <c r="K51" s="923">
        <f t="shared" si="4"/>
        <v>0</v>
      </c>
      <c r="L51" s="924"/>
      <c r="M51" s="923">
        <f t="shared" si="5"/>
        <v>0</v>
      </c>
      <c r="N51" s="924"/>
      <c r="O51" s="923">
        <f t="shared" si="6"/>
        <v>0</v>
      </c>
      <c r="P51" s="924"/>
    </row>
    <row r="52" spans="1:16" ht="15.75" hidden="1" customHeight="1" x14ac:dyDescent="0.25">
      <c r="A52" s="834" t="s">
        <v>152</v>
      </c>
      <c r="B52" s="835"/>
      <c r="C52" s="835"/>
      <c r="D52" s="836"/>
      <c r="E52" s="28"/>
      <c r="F52" s="25">
        <v>282000</v>
      </c>
      <c r="G52" s="974" t="s">
        <v>17</v>
      </c>
      <c r="H52" s="974"/>
      <c r="I52" s="27">
        <f t="shared" si="4"/>
        <v>0</v>
      </c>
      <c r="J52" s="27">
        <f t="shared" si="4"/>
        <v>0</v>
      </c>
      <c r="K52" s="923">
        <f t="shared" si="4"/>
        <v>0</v>
      </c>
      <c r="L52" s="924"/>
      <c r="M52" s="923">
        <f t="shared" si="5"/>
        <v>0</v>
      </c>
      <c r="N52" s="924"/>
      <c r="O52" s="923">
        <f t="shared" si="6"/>
        <v>0</v>
      </c>
      <c r="P52" s="924"/>
    </row>
    <row r="53" spans="1:16" ht="15.75" hidden="1" customHeight="1" x14ac:dyDescent="0.25">
      <c r="A53" s="834" t="s">
        <v>153</v>
      </c>
      <c r="B53" s="835"/>
      <c r="C53" s="835"/>
      <c r="D53" s="836"/>
      <c r="E53" s="28"/>
      <c r="F53" s="25">
        <v>282100</v>
      </c>
      <c r="G53" s="974" t="s">
        <v>17</v>
      </c>
      <c r="H53" s="974"/>
      <c r="I53" s="27">
        <f t="shared" si="4"/>
        <v>0</v>
      </c>
      <c r="J53" s="27">
        <f t="shared" si="4"/>
        <v>0</v>
      </c>
      <c r="K53" s="923">
        <f t="shared" si="4"/>
        <v>0</v>
      </c>
      <c r="L53" s="924"/>
      <c r="M53" s="923">
        <f t="shared" si="5"/>
        <v>0</v>
      </c>
      <c r="N53" s="924"/>
      <c r="O53" s="923">
        <f t="shared" si="6"/>
        <v>0</v>
      </c>
      <c r="P53" s="924"/>
    </row>
    <row r="54" spans="1:16" ht="15.75" hidden="1" customHeight="1" x14ac:dyDescent="0.25">
      <c r="A54" s="846" t="s">
        <v>154</v>
      </c>
      <c r="B54" s="847"/>
      <c r="C54" s="847"/>
      <c r="D54" s="848"/>
      <c r="E54" s="20"/>
      <c r="F54" s="19">
        <v>290000</v>
      </c>
      <c r="G54" s="1245" t="s">
        <v>17</v>
      </c>
      <c r="H54" s="1245"/>
      <c r="I54" s="21">
        <f t="shared" si="4"/>
        <v>0</v>
      </c>
      <c r="J54" s="21">
        <f t="shared" si="4"/>
        <v>0</v>
      </c>
      <c r="K54" s="927">
        <f t="shared" si="4"/>
        <v>0</v>
      </c>
      <c r="L54" s="928"/>
      <c r="M54" s="927">
        <f t="shared" si="5"/>
        <v>0</v>
      </c>
      <c r="N54" s="928"/>
      <c r="O54" s="927">
        <f t="shared" si="6"/>
        <v>0</v>
      </c>
      <c r="P54" s="928"/>
    </row>
    <row r="55" spans="1:16" ht="15.75" hidden="1" customHeight="1" x14ac:dyDescent="0.25">
      <c r="A55" s="834" t="s">
        <v>155</v>
      </c>
      <c r="B55" s="835"/>
      <c r="C55" s="835"/>
      <c r="D55" s="836"/>
      <c r="E55" s="28"/>
      <c r="F55" s="25">
        <v>292220</v>
      </c>
      <c r="G55" s="974" t="s">
        <v>17</v>
      </c>
      <c r="H55" s="974"/>
      <c r="I55" s="27">
        <f t="shared" si="4"/>
        <v>0</v>
      </c>
      <c r="J55" s="27">
        <f t="shared" si="4"/>
        <v>0</v>
      </c>
      <c r="K55" s="923">
        <f t="shared" si="4"/>
        <v>0</v>
      </c>
      <c r="L55" s="924"/>
      <c r="M55" s="923">
        <f t="shared" si="5"/>
        <v>0</v>
      </c>
      <c r="N55" s="924"/>
      <c r="O55" s="923">
        <f t="shared" si="6"/>
        <v>0</v>
      </c>
      <c r="P55" s="924"/>
    </row>
    <row r="56" spans="1:16" ht="15.75" hidden="1" customHeight="1" x14ac:dyDescent="0.25">
      <c r="A56" s="834" t="s">
        <v>156</v>
      </c>
      <c r="B56" s="835"/>
      <c r="C56" s="835"/>
      <c r="D56" s="836"/>
      <c r="E56" s="29"/>
      <c r="F56" s="25">
        <v>300000</v>
      </c>
      <c r="G56" s="974" t="s">
        <v>17</v>
      </c>
      <c r="H56" s="974"/>
      <c r="I56" s="27">
        <f t="shared" si="4"/>
        <v>0</v>
      </c>
      <c r="J56" s="27">
        <f t="shared" si="4"/>
        <v>0</v>
      </c>
      <c r="K56" s="923">
        <f t="shared" si="4"/>
        <v>0</v>
      </c>
      <c r="L56" s="924"/>
      <c r="M56" s="923">
        <f t="shared" si="5"/>
        <v>0</v>
      </c>
      <c r="N56" s="924"/>
      <c r="O56" s="923">
        <f t="shared" si="6"/>
        <v>0</v>
      </c>
      <c r="P56" s="924"/>
    </row>
    <row r="57" spans="1:16" ht="15.75" hidden="1" customHeight="1" x14ac:dyDescent="0.25">
      <c r="A57" s="834" t="s">
        <v>157</v>
      </c>
      <c r="B57" s="835"/>
      <c r="C57" s="835"/>
      <c r="D57" s="836"/>
      <c r="E57" s="46"/>
      <c r="F57" s="25">
        <v>300000</v>
      </c>
      <c r="G57" s="974" t="s">
        <v>17</v>
      </c>
      <c r="H57" s="974"/>
      <c r="I57" s="27">
        <f t="shared" ref="I57:K59" si="7">I187+I316</f>
        <v>0</v>
      </c>
      <c r="J57" s="27">
        <f t="shared" si="7"/>
        <v>0</v>
      </c>
      <c r="K57" s="923">
        <f t="shared" si="7"/>
        <v>0</v>
      </c>
      <c r="L57" s="924"/>
      <c r="M57" s="923">
        <f t="shared" si="5"/>
        <v>0</v>
      </c>
      <c r="N57" s="924"/>
      <c r="O57" s="923">
        <f t="shared" si="6"/>
        <v>0</v>
      </c>
      <c r="P57" s="924"/>
    </row>
    <row r="58" spans="1:16" ht="15.75" hidden="1" customHeight="1" x14ac:dyDescent="0.25">
      <c r="A58" s="834" t="s">
        <v>158</v>
      </c>
      <c r="B58" s="835"/>
      <c r="C58" s="835"/>
      <c r="D58" s="836"/>
      <c r="E58" s="46"/>
      <c r="F58" s="25">
        <v>319000</v>
      </c>
      <c r="G58" s="974" t="s">
        <v>17</v>
      </c>
      <c r="H58" s="974"/>
      <c r="I58" s="27">
        <f t="shared" si="7"/>
        <v>0</v>
      </c>
      <c r="J58" s="27">
        <f t="shared" si="7"/>
        <v>0</v>
      </c>
      <c r="K58" s="923">
        <f t="shared" si="7"/>
        <v>0</v>
      </c>
      <c r="L58" s="924"/>
      <c r="M58" s="923">
        <f t="shared" si="5"/>
        <v>0</v>
      </c>
      <c r="N58" s="924"/>
      <c r="O58" s="923">
        <f t="shared" si="6"/>
        <v>0</v>
      </c>
      <c r="P58" s="924"/>
    </row>
    <row r="59" spans="1:16" ht="15.75" hidden="1" customHeight="1" x14ac:dyDescent="0.25">
      <c r="A59" s="834" t="s">
        <v>159</v>
      </c>
      <c r="B59" s="835"/>
      <c r="C59" s="835"/>
      <c r="D59" s="836"/>
      <c r="E59" s="28"/>
      <c r="F59" s="25">
        <v>350000</v>
      </c>
      <c r="G59" s="974" t="s">
        <v>17</v>
      </c>
      <c r="H59" s="974"/>
      <c r="I59" s="27">
        <f t="shared" si="7"/>
        <v>0</v>
      </c>
      <c r="J59" s="27">
        <f t="shared" si="7"/>
        <v>0</v>
      </c>
      <c r="K59" s="923">
        <f t="shared" si="7"/>
        <v>0</v>
      </c>
      <c r="L59" s="924"/>
      <c r="M59" s="923">
        <f t="shared" si="5"/>
        <v>0</v>
      </c>
      <c r="N59" s="924"/>
      <c r="O59" s="923">
        <f t="shared" si="6"/>
        <v>0</v>
      </c>
      <c r="P59" s="924"/>
    </row>
    <row r="60" spans="1:16" ht="15.75" hidden="1" customHeight="1" x14ac:dyDescent="0.25">
      <c r="A60" s="846" t="s">
        <v>160</v>
      </c>
      <c r="B60" s="847"/>
      <c r="C60" s="847"/>
      <c r="D60" s="848"/>
      <c r="E60" s="20"/>
      <c r="F60" s="19">
        <v>310000</v>
      </c>
      <c r="G60" s="1245" t="s">
        <v>17</v>
      </c>
      <c r="H60" s="1245"/>
      <c r="I60" s="21">
        <f>SUM(I61:I90)</f>
        <v>0</v>
      </c>
      <c r="J60" s="21">
        <f>SUM(J61:J90)</f>
        <v>0</v>
      </c>
      <c r="K60" s="927">
        <f>SUM(K61:L90)</f>
        <v>0</v>
      </c>
      <c r="L60" s="928"/>
      <c r="M60" s="927">
        <f>SUM(M61:N90)</f>
        <v>0</v>
      </c>
      <c r="N60" s="928"/>
      <c r="O60" s="927">
        <f>SUM(O61:P90)</f>
        <v>0</v>
      </c>
      <c r="P60" s="928"/>
    </row>
    <row r="61" spans="1:16" ht="15.75" hidden="1" customHeight="1" x14ac:dyDescent="0.25">
      <c r="A61" s="834" t="s">
        <v>161</v>
      </c>
      <c r="B61" s="835"/>
      <c r="C61" s="835"/>
      <c r="D61" s="836"/>
      <c r="E61" s="28"/>
      <c r="F61" s="25">
        <v>311000</v>
      </c>
      <c r="G61" s="974" t="s">
        <v>17</v>
      </c>
      <c r="H61" s="974"/>
      <c r="I61" s="27">
        <f t="shared" ref="I61:K76" si="8">I191+I320</f>
        <v>0</v>
      </c>
      <c r="J61" s="27">
        <f t="shared" si="8"/>
        <v>0</v>
      </c>
      <c r="K61" s="923">
        <f t="shared" si="8"/>
        <v>0</v>
      </c>
      <c r="L61" s="924"/>
      <c r="M61" s="923">
        <f t="shared" ref="M61:M90" si="9">M191+M320</f>
        <v>0</v>
      </c>
      <c r="N61" s="924"/>
      <c r="O61" s="923">
        <f t="shared" ref="O61:O90" si="10">O191+O320</f>
        <v>0</v>
      </c>
      <c r="P61" s="924"/>
    </row>
    <row r="62" spans="1:16" ht="15.75" hidden="1" customHeight="1" x14ac:dyDescent="0.25">
      <c r="A62" s="834" t="s">
        <v>162</v>
      </c>
      <c r="B62" s="835"/>
      <c r="C62" s="835"/>
      <c r="D62" s="836"/>
      <c r="E62" s="28"/>
      <c r="F62" s="25">
        <v>311100</v>
      </c>
      <c r="G62" s="974" t="s">
        <v>17</v>
      </c>
      <c r="H62" s="974"/>
      <c r="I62" s="27">
        <f t="shared" si="8"/>
        <v>0</v>
      </c>
      <c r="J62" s="27">
        <f t="shared" si="8"/>
        <v>0</v>
      </c>
      <c r="K62" s="923">
        <f t="shared" si="8"/>
        <v>0</v>
      </c>
      <c r="L62" s="924"/>
      <c r="M62" s="923">
        <f t="shared" si="9"/>
        <v>0</v>
      </c>
      <c r="N62" s="924"/>
      <c r="O62" s="923">
        <f t="shared" si="10"/>
        <v>0</v>
      </c>
      <c r="P62" s="924"/>
    </row>
    <row r="63" spans="1:16" ht="15.75" hidden="1" customHeight="1" x14ac:dyDescent="0.25">
      <c r="A63" s="834" t="s">
        <v>163</v>
      </c>
      <c r="B63" s="835"/>
      <c r="C63" s="835"/>
      <c r="D63" s="836"/>
      <c r="E63" s="28"/>
      <c r="F63" s="25">
        <v>311110</v>
      </c>
      <c r="G63" s="974" t="s">
        <v>17</v>
      </c>
      <c r="H63" s="974"/>
      <c r="I63" s="27">
        <f t="shared" si="8"/>
        <v>0</v>
      </c>
      <c r="J63" s="27">
        <f t="shared" si="8"/>
        <v>0</v>
      </c>
      <c r="K63" s="923">
        <f t="shared" si="8"/>
        <v>0</v>
      </c>
      <c r="L63" s="924"/>
      <c r="M63" s="923">
        <f t="shared" si="9"/>
        <v>0</v>
      </c>
      <c r="N63" s="924"/>
      <c r="O63" s="923">
        <f t="shared" si="10"/>
        <v>0</v>
      </c>
      <c r="P63" s="924"/>
    </row>
    <row r="64" spans="1:16" ht="15.75" hidden="1" customHeight="1" x14ac:dyDescent="0.25">
      <c r="A64" s="834" t="s">
        <v>164</v>
      </c>
      <c r="B64" s="835"/>
      <c r="C64" s="835"/>
      <c r="D64" s="836"/>
      <c r="E64" s="28"/>
      <c r="F64" s="25">
        <v>311120</v>
      </c>
      <c r="G64" s="974" t="s">
        <v>17</v>
      </c>
      <c r="H64" s="974"/>
      <c r="I64" s="27">
        <f t="shared" si="8"/>
        <v>0</v>
      </c>
      <c r="J64" s="27">
        <f t="shared" si="8"/>
        <v>0</v>
      </c>
      <c r="K64" s="923">
        <f t="shared" si="8"/>
        <v>0</v>
      </c>
      <c r="L64" s="924"/>
      <c r="M64" s="923">
        <f t="shared" si="9"/>
        <v>0</v>
      </c>
      <c r="N64" s="924"/>
      <c r="O64" s="923">
        <f t="shared" si="10"/>
        <v>0</v>
      </c>
      <c r="P64" s="924"/>
    </row>
    <row r="65" spans="1:16" ht="15.75" hidden="1" customHeight="1" x14ac:dyDescent="0.25">
      <c r="A65" s="834" t="s">
        <v>165</v>
      </c>
      <c r="B65" s="835"/>
      <c r="C65" s="835"/>
      <c r="D65" s="836"/>
      <c r="E65" s="28"/>
      <c r="F65" s="25">
        <v>311210</v>
      </c>
      <c r="G65" s="974" t="s">
        <v>17</v>
      </c>
      <c r="H65" s="974"/>
      <c r="I65" s="27">
        <f t="shared" si="8"/>
        <v>0</v>
      </c>
      <c r="J65" s="27">
        <f t="shared" si="8"/>
        <v>0</v>
      </c>
      <c r="K65" s="923">
        <f t="shared" si="8"/>
        <v>0</v>
      </c>
      <c r="L65" s="924"/>
      <c r="M65" s="923">
        <f t="shared" si="9"/>
        <v>0</v>
      </c>
      <c r="N65" s="924"/>
      <c r="O65" s="923">
        <f t="shared" si="10"/>
        <v>0</v>
      </c>
      <c r="P65" s="924"/>
    </row>
    <row r="66" spans="1:16" ht="15.75" hidden="1" customHeight="1" x14ac:dyDescent="0.25">
      <c r="A66" s="834" t="s">
        <v>166</v>
      </c>
      <c r="B66" s="835"/>
      <c r="C66" s="835"/>
      <c r="D66" s="836"/>
      <c r="E66" s="28"/>
      <c r="F66" s="25">
        <v>312120</v>
      </c>
      <c r="G66" s="974" t="s">
        <v>17</v>
      </c>
      <c r="H66" s="974"/>
      <c r="I66" s="27">
        <f t="shared" si="8"/>
        <v>0</v>
      </c>
      <c r="J66" s="27">
        <f t="shared" si="8"/>
        <v>0</v>
      </c>
      <c r="K66" s="923">
        <f t="shared" si="8"/>
        <v>0</v>
      </c>
      <c r="L66" s="924"/>
      <c r="M66" s="923">
        <f t="shared" si="9"/>
        <v>0</v>
      </c>
      <c r="N66" s="924"/>
      <c r="O66" s="923">
        <f t="shared" si="10"/>
        <v>0</v>
      </c>
      <c r="P66" s="924"/>
    </row>
    <row r="67" spans="1:16" ht="15.75" hidden="1" customHeight="1" x14ac:dyDescent="0.25">
      <c r="A67" s="834" t="s">
        <v>167</v>
      </c>
      <c r="B67" s="835"/>
      <c r="C67" s="835"/>
      <c r="D67" s="836"/>
      <c r="E67" s="28"/>
      <c r="F67" s="25">
        <v>313000</v>
      </c>
      <c r="G67" s="974" t="s">
        <v>17</v>
      </c>
      <c r="H67" s="974"/>
      <c r="I67" s="27">
        <f t="shared" si="8"/>
        <v>0</v>
      </c>
      <c r="J67" s="27">
        <f t="shared" si="8"/>
        <v>0</v>
      </c>
      <c r="K67" s="923">
        <f t="shared" si="8"/>
        <v>0</v>
      </c>
      <c r="L67" s="924"/>
      <c r="M67" s="923">
        <f t="shared" si="9"/>
        <v>0</v>
      </c>
      <c r="N67" s="924"/>
      <c r="O67" s="923">
        <f t="shared" si="10"/>
        <v>0</v>
      </c>
      <c r="P67" s="924"/>
    </row>
    <row r="68" spans="1:16" ht="15.75" hidden="1" customHeight="1" x14ac:dyDescent="0.25">
      <c r="A68" s="834" t="s">
        <v>168</v>
      </c>
      <c r="B68" s="835"/>
      <c r="C68" s="835"/>
      <c r="D68" s="836"/>
      <c r="E68" s="28"/>
      <c r="F68" s="25">
        <v>313100</v>
      </c>
      <c r="G68" s="974" t="s">
        <v>17</v>
      </c>
      <c r="H68" s="974"/>
      <c r="I68" s="27">
        <f t="shared" si="8"/>
        <v>0</v>
      </c>
      <c r="J68" s="27">
        <f t="shared" si="8"/>
        <v>0</v>
      </c>
      <c r="K68" s="923">
        <f t="shared" si="8"/>
        <v>0</v>
      </c>
      <c r="L68" s="924"/>
      <c r="M68" s="923">
        <f t="shared" si="9"/>
        <v>0</v>
      </c>
      <c r="N68" s="924"/>
      <c r="O68" s="923">
        <f t="shared" si="10"/>
        <v>0</v>
      </c>
      <c r="P68" s="924"/>
    </row>
    <row r="69" spans="1:16" ht="15.75" hidden="1" customHeight="1" x14ac:dyDescent="0.25">
      <c r="A69" s="834" t="s">
        <v>169</v>
      </c>
      <c r="B69" s="835"/>
      <c r="C69" s="835"/>
      <c r="D69" s="836"/>
      <c r="E69" s="28"/>
      <c r="F69" s="25">
        <v>313110</v>
      </c>
      <c r="G69" s="974" t="s">
        <v>17</v>
      </c>
      <c r="H69" s="974"/>
      <c r="I69" s="27">
        <f t="shared" si="8"/>
        <v>0</v>
      </c>
      <c r="J69" s="27">
        <f t="shared" si="8"/>
        <v>0</v>
      </c>
      <c r="K69" s="923">
        <f t="shared" si="8"/>
        <v>0</v>
      </c>
      <c r="L69" s="924"/>
      <c r="M69" s="923">
        <f t="shared" si="9"/>
        <v>0</v>
      </c>
      <c r="N69" s="924"/>
      <c r="O69" s="923">
        <f t="shared" si="10"/>
        <v>0</v>
      </c>
      <c r="P69" s="924"/>
    </row>
    <row r="70" spans="1:16" ht="15.75" hidden="1" customHeight="1" x14ac:dyDescent="0.25">
      <c r="A70" s="834" t="s">
        <v>170</v>
      </c>
      <c r="B70" s="835"/>
      <c r="C70" s="835"/>
      <c r="D70" s="836"/>
      <c r="E70" s="28"/>
      <c r="F70" s="25">
        <v>313120</v>
      </c>
      <c r="G70" s="974" t="s">
        <v>17</v>
      </c>
      <c r="H70" s="974"/>
      <c r="I70" s="27">
        <f t="shared" si="8"/>
        <v>0</v>
      </c>
      <c r="J70" s="27">
        <f t="shared" si="8"/>
        <v>0</v>
      </c>
      <c r="K70" s="923">
        <f t="shared" si="8"/>
        <v>0</v>
      </c>
      <c r="L70" s="924"/>
      <c r="M70" s="923">
        <f t="shared" si="9"/>
        <v>0</v>
      </c>
      <c r="N70" s="924"/>
      <c r="O70" s="923">
        <f t="shared" si="10"/>
        <v>0</v>
      </c>
      <c r="P70" s="924"/>
    </row>
    <row r="71" spans="1:16" ht="15.75" hidden="1" customHeight="1" x14ac:dyDescent="0.25">
      <c r="A71" s="834" t="s">
        <v>171</v>
      </c>
      <c r="B71" s="835"/>
      <c r="C71" s="835"/>
      <c r="D71" s="836"/>
      <c r="E71" s="28"/>
      <c r="F71" s="25">
        <v>313200</v>
      </c>
      <c r="G71" s="974" t="s">
        <v>17</v>
      </c>
      <c r="H71" s="974"/>
      <c r="I71" s="27">
        <f t="shared" si="8"/>
        <v>0</v>
      </c>
      <c r="J71" s="27">
        <f t="shared" si="8"/>
        <v>0</v>
      </c>
      <c r="K71" s="923">
        <f t="shared" si="8"/>
        <v>0</v>
      </c>
      <c r="L71" s="924"/>
      <c r="M71" s="923">
        <f t="shared" si="9"/>
        <v>0</v>
      </c>
      <c r="N71" s="924"/>
      <c r="O71" s="923">
        <f t="shared" si="10"/>
        <v>0</v>
      </c>
      <c r="P71" s="924"/>
    </row>
    <row r="72" spans="1:16" ht="15.75" hidden="1" customHeight="1" x14ac:dyDescent="0.25">
      <c r="A72" s="834" t="s">
        <v>172</v>
      </c>
      <c r="B72" s="835"/>
      <c r="C72" s="835"/>
      <c r="D72" s="836"/>
      <c r="E72" s="28"/>
      <c r="F72" s="25">
        <v>313210</v>
      </c>
      <c r="G72" s="974" t="s">
        <v>17</v>
      </c>
      <c r="H72" s="974"/>
      <c r="I72" s="27">
        <f t="shared" si="8"/>
        <v>0</v>
      </c>
      <c r="J72" s="27">
        <f t="shared" si="8"/>
        <v>0</v>
      </c>
      <c r="K72" s="923">
        <f t="shared" si="8"/>
        <v>0</v>
      </c>
      <c r="L72" s="924"/>
      <c r="M72" s="923">
        <f t="shared" si="9"/>
        <v>0</v>
      </c>
      <c r="N72" s="924"/>
      <c r="O72" s="923">
        <f t="shared" si="10"/>
        <v>0</v>
      </c>
      <c r="P72" s="924"/>
    </row>
    <row r="73" spans="1:16" ht="15.75" hidden="1" customHeight="1" x14ac:dyDescent="0.25">
      <c r="A73" s="834" t="s">
        <v>173</v>
      </c>
      <c r="B73" s="835"/>
      <c r="C73" s="835"/>
      <c r="D73" s="836"/>
      <c r="E73" s="28"/>
      <c r="F73" s="25">
        <v>314000</v>
      </c>
      <c r="G73" s="974" t="s">
        <v>17</v>
      </c>
      <c r="H73" s="974"/>
      <c r="I73" s="27">
        <f t="shared" si="8"/>
        <v>0</v>
      </c>
      <c r="J73" s="27">
        <f t="shared" si="8"/>
        <v>0</v>
      </c>
      <c r="K73" s="923">
        <f t="shared" si="8"/>
        <v>0</v>
      </c>
      <c r="L73" s="924"/>
      <c r="M73" s="923">
        <f t="shared" si="9"/>
        <v>0</v>
      </c>
      <c r="N73" s="924"/>
      <c r="O73" s="923">
        <f t="shared" si="10"/>
        <v>0</v>
      </c>
      <c r="P73" s="924"/>
    </row>
    <row r="74" spans="1:16" ht="15.75" hidden="1" customHeight="1" x14ac:dyDescent="0.25">
      <c r="A74" s="834" t="s">
        <v>174</v>
      </c>
      <c r="B74" s="835"/>
      <c r="C74" s="835"/>
      <c r="D74" s="836"/>
      <c r="E74" s="28"/>
      <c r="F74" s="25">
        <v>314110</v>
      </c>
      <c r="G74" s="974" t="s">
        <v>17</v>
      </c>
      <c r="H74" s="974"/>
      <c r="I74" s="27">
        <f t="shared" si="8"/>
        <v>0</v>
      </c>
      <c r="J74" s="27">
        <f t="shared" si="8"/>
        <v>0</v>
      </c>
      <c r="K74" s="923">
        <f t="shared" si="8"/>
        <v>0</v>
      </c>
      <c r="L74" s="924"/>
      <c r="M74" s="923">
        <f t="shared" si="9"/>
        <v>0</v>
      </c>
      <c r="N74" s="924"/>
      <c r="O74" s="923">
        <f t="shared" si="10"/>
        <v>0</v>
      </c>
      <c r="P74" s="924"/>
    </row>
    <row r="75" spans="1:16" ht="15.75" hidden="1" customHeight="1" x14ac:dyDescent="0.25">
      <c r="A75" s="834" t="s">
        <v>175</v>
      </c>
      <c r="B75" s="835"/>
      <c r="C75" s="835"/>
      <c r="D75" s="836"/>
      <c r="E75" s="28"/>
      <c r="F75" s="25">
        <v>314120</v>
      </c>
      <c r="G75" s="974" t="s">
        <v>17</v>
      </c>
      <c r="H75" s="974"/>
      <c r="I75" s="27">
        <f t="shared" si="8"/>
        <v>0</v>
      </c>
      <c r="J75" s="27">
        <f t="shared" si="8"/>
        <v>0</v>
      </c>
      <c r="K75" s="923">
        <f t="shared" si="8"/>
        <v>0</v>
      </c>
      <c r="L75" s="924"/>
      <c r="M75" s="923">
        <f t="shared" si="9"/>
        <v>0</v>
      </c>
      <c r="N75" s="924"/>
      <c r="O75" s="923">
        <f t="shared" si="10"/>
        <v>0</v>
      </c>
      <c r="P75" s="924"/>
    </row>
    <row r="76" spans="1:16" ht="15.75" hidden="1" customHeight="1" x14ac:dyDescent="0.25">
      <c r="A76" s="834" t="s">
        <v>176</v>
      </c>
      <c r="B76" s="835"/>
      <c r="C76" s="835"/>
      <c r="D76" s="836"/>
      <c r="E76" s="28"/>
      <c r="F76" s="25">
        <v>314200</v>
      </c>
      <c r="G76" s="974" t="s">
        <v>17</v>
      </c>
      <c r="H76" s="974"/>
      <c r="I76" s="27">
        <f t="shared" si="8"/>
        <v>0</v>
      </c>
      <c r="J76" s="27">
        <f t="shared" si="8"/>
        <v>0</v>
      </c>
      <c r="K76" s="923">
        <f t="shared" si="8"/>
        <v>0</v>
      </c>
      <c r="L76" s="924"/>
      <c r="M76" s="923">
        <f t="shared" si="9"/>
        <v>0</v>
      </c>
      <c r="N76" s="924"/>
      <c r="O76" s="923">
        <f t="shared" si="10"/>
        <v>0</v>
      </c>
      <c r="P76" s="924"/>
    </row>
    <row r="77" spans="1:16" ht="15.75" hidden="1" customHeight="1" x14ac:dyDescent="0.25">
      <c r="A77" s="834" t="s">
        <v>177</v>
      </c>
      <c r="B77" s="835"/>
      <c r="C77" s="835"/>
      <c r="D77" s="836"/>
      <c r="E77" s="28"/>
      <c r="F77" s="25">
        <v>315000</v>
      </c>
      <c r="G77" s="974" t="s">
        <v>17</v>
      </c>
      <c r="H77" s="974"/>
      <c r="I77" s="27">
        <f t="shared" ref="I77:K90" si="11">I207+I336</f>
        <v>0</v>
      </c>
      <c r="J77" s="27">
        <f t="shared" si="11"/>
        <v>0</v>
      </c>
      <c r="K77" s="923">
        <f t="shared" si="11"/>
        <v>0</v>
      </c>
      <c r="L77" s="924"/>
      <c r="M77" s="923">
        <f t="shared" si="9"/>
        <v>0</v>
      </c>
      <c r="N77" s="924"/>
      <c r="O77" s="923">
        <f t="shared" si="10"/>
        <v>0</v>
      </c>
      <c r="P77" s="924"/>
    </row>
    <row r="78" spans="1:16" ht="15.75" hidden="1" customHeight="1" x14ac:dyDescent="0.25">
      <c r="A78" s="834" t="s">
        <v>178</v>
      </c>
      <c r="B78" s="835"/>
      <c r="C78" s="835"/>
      <c r="D78" s="836"/>
      <c r="E78" s="43"/>
      <c r="F78" s="43">
        <v>315110</v>
      </c>
      <c r="G78" s="974" t="s">
        <v>17</v>
      </c>
      <c r="H78" s="974"/>
      <c r="I78" s="27">
        <f t="shared" si="11"/>
        <v>0</v>
      </c>
      <c r="J78" s="27">
        <f t="shared" si="11"/>
        <v>0</v>
      </c>
      <c r="K78" s="923">
        <f t="shared" si="11"/>
        <v>0</v>
      </c>
      <c r="L78" s="924"/>
      <c r="M78" s="923">
        <f t="shared" si="9"/>
        <v>0</v>
      </c>
      <c r="N78" s="924"/>
      <c r="O78" s="923">
        <f t="shared" si="10"/>
        <v>0</v>
      </c>
      <c r="P78" s="924"/>
    </row>
    <row r="79" spans="1:16" ht="15.75" hidden="1" customHeight="1" x14ac:dyDescent="0.25">
      <c r="A79" s="834" t="s">
        <v>179</v>
      </c>
      <c r="B79" s="835"/>
      <c r="C79" s="835"/>
      <c r="D79" s="836"/>
      <c r="E79" s="43"/>
      <c r="F79" s="43">
        <v>315120</v>
      </c>
      <c r="G79" s="974" t="s">
        <v>17</v>
      </c>
      <c r="H79" s="974"/>
      <c r="I79" s="27">
        <f t="shared" si="11"/>
        <v>0</v>
      </c>
      <c r="J79" s="27">
        <f t="shared" si="11"/>
        <v>0</v>
      </c>
      <c r="K79" s="923">
        <f t="shared" si="11"/>
        <v>0</v>
      </c>
      <c r="L79" s="924"/>
      <c r="M79" s="923">
        <f t="shared" si="9"/>
        <v>0</v>
      </c>
      <c r="N79" s="924"/>
      <c r="O79" s="923">
        <f t="shared" si="10"/>
        <v>0</v>
      </c>
      <c r="P79" s="924"/>
    </row>
    <row r="80" spans="1:16" ht="15.75" hidden="1" customHeight="1" x14ac:dyDescent="0.25">
      <c r="A80" s="834" t="s">
        <v>180</v>
      </c>
      <c r="B80" s="835"/>
      <c r="C80" s="835"/>
      <c r="D80" s="836"/>
      <c r="E80" s="43"/>
      <c r="F80" s="43">
        <v>316000</v>
      </c>
      <c r="G80" s="974" t="s">
        <v>17</v>
      </c>
      <c r="H80" s="974"/>
      <c r="I80" s="27">
        <f t="shared" si="11"/>
        <v>0</v>
      </c>
      <c r="J80" s="27">
        <f t="shared" si="11"/>
        <v>0</v>
      </c>
      <c r="K80" s="923">
        <f t="shared" si="11"/>
        <v>0</v>
      </c>
      <c r="L80" s="924"/>
      <c r="M80" s="923">
        <f t="shared" si="9"/>
        <v>0</v>
      </c>
      <c r="N80" s="924"/>
      <c r="O80" s="923">
        <f t="shared" si="10"/>
        <v>0</v>
      </c>
      <c r="P80" s="924"/>
    </row>
    <row r="81" spans="1:16" ht="15.75" hidden="1" customHeight="1" x14ac:dyDescent="0.25">
      <c r="A81" s="834" t="s">
        <v>181</v>
      </c>
      <c r="B81" s="835"/>
      <c r="C81" s="835"/>
      <c r="D81" s="836"/>
      <c r="E81" s="28"/>
      <c r="F81" s="25">
        <v>316110</v>
      </c>
      <c r="G81" s="974" t="s">
        <v>17</v>
      </c>
      <c r="H81" s="974"/>
      <c r="I81" s="27">
        <f t="shared" si="11"/>
        <v>0</v>
      </c>
      <c r="J81" s="27">
        <f t="shared" si="11"/>
        <v>0</v>
      </c>
      <c r="K81" s="923">
        <f t="shared" si="11"/>
        <v>0</v>
      </c>
      <c r="L81" s="924"/>
      <c r="M81" s="923">
        <f t="shared" si="9"/>
        <v>0</v>
      </c>
      <c r="N81" s="924"/>
      <c r="O81" s="923">
        <f t="shared" si="10"/>
        <v>0</v>
      </c>
      <c r="P81" s="924"/>
    </row>
    <row r="82" spans="1:16" ht="15.75" hidden="1" customHeight="1" x14ac:dyDescent="0.25">
      <c r="A82" s="834" t="s">
        <v>182</v>
      </c>
      <c r="B82" s="835"/>
      <c r="C82" s="835"/>
      <c r="D82" s="836"/>
      <c r="E82" s="43"/>
      <c r="F82" s="43">
        <v>316120</v>
      </c>
      <c r="G82" s="974" t="s">
        <v>17</v>
      </c>
      <c r="H82" s="974"/>
      <c r="I82" s="27">
        <f t="shared" si="11"/>
        <v>0</v>
      </c>
      <c r="J82" s="27">
        <f t="shared" si="11"/>
        <v>0</v>
      </c>
      <c r="K82" s="923">
        <f t="shared" si="11"/>
        <v>0</v>
      </c>
      <c r="L82" s="924"/>
      <c r="M82" s="923">
        <f t="shared" si="9"/>
        <v>0</v>
      </c>
      <c r="N82" s="924"/>
      <c r="O82" s="923">
        <f t="shared" si="10"/>
        <v>0</v>
      </c>
      <c r="P82" s="924"/>
    </row>
    <row r="83" spans="1:16" ht="15.75" hidden="1" customHeight="1" x14ac:dyDescent="0.25">
      <c r="A83" s="834" t="s">
        <v>183</v>
      </c>
      <c r="B83" s="835"/>
      <c r="C83" s="835"/>
      <c r="D83" s="836"/>
      <c r="E83" s="28"/>
      <c r="F83" s="25">
        <v>316210</v>
      </c>
      <c r="G83" s="974" t="s">
        <v>17</v>
      </c>
      <c r="H83" s="974"/>
      <c r="I83" s="27">
        <f t="shared" si="11"/>
        <v>0</v>
      </c>
      <c r="J83" s="27">
        <f t="shared" si="11"/>
        <v>0</v>
      </c>
      <c r="K83" s="923">
        <f t="shared" si="11"/>
        <v>0</v>
      </c>
      <c r="L83" s="924"/>
      <c r="M83" s="923">
        <f t="shared" si="9"/>
        <v>0</v>
      </c>
      <c r="N83" s="924"/>
      <c r="O83" s="923">
        <f t="shared" si="10"/>
        <v>0</v>
      </c>
      <c r="P83" s="924"/>
    </row>
    <row r="84" spans="1:16" ht="15.75" hidden="1" customHeight="1" x14ac:dyDescent="0.25">
      <c r="A84" s="834" t="s">
        <v>184</v>
      </c>
      <c r="B84" s="835"/>
      <c r="C84" s="835"/>
      <c r="D84" s="836"/>
      <c r="E84" s="28"/>
      <c r="F84" s="25">
        <v>317000</v>
      </c>
      <c r="G84" s="974" t="s">
        <v>17</v>
      </c>
      <c r="H84" s="974"/>
      <c r="I84" s="27">
        <f t="shared" si="11"/>
        <v>0</v>
      </c>
      <c r="J84" s="27">
        <f t="shared" si="11"/>
        <v>0</v>
      </c>
      <c r="K84" s="923">
        <f t="shared" si="11"/>
        <v>0</v>
      </c>
      <c r="L84" s="924"/>
      <c r="M84" s="923">
        <f t="shared" si="9"/>
        <v>0</v>
      </c>
      <c r="N84" s="924"/>
      <c r="O84" s="923">
        <f t="shared" si="10"/>
        <v>0</v>
      </c>
      <c r="P84" s="924"/>
    </row>
    <row r="85" spans="1:16" ht="15.75" hidden="1" customHeight="1" x14ac:dyDescent="0.25">
      <c r="A85" s="834" t="s">
        <v>185</v>
      </c>
      <c r="B85" s="835"/>
      <c r="C85" s="835"/>
      <c r="D85" s="836"/>
      <c r="E85" s="28"/>
      <c r="F85" s="25">
        <v>318000</v>
      </c>
      <c r="G85" s="974" t="s">
        <v>17</v>
      </c>
      <c r="H85" s="974"/>
      <c r="I85" s="27">
        <f t="shared" si="11"/>
        <v>0</v>
      </c>
      <c r="J85" s="27">
        <f t="shared" si="11"/>
        <v>0</v>
      </c>
      <c r="K85" s="923">
        <f t="shared" si="11"/>
        <v>0</v>
      </c>
      <c r="L85" s="924"/>
      <c r="M85" s="923">
        <f t="shared" si="9"/>
        <v>0</v>
      </c>
      <c r="N85" s="924"/>
      <c r="O85" s="923">
        <f t="shared" si="10"/>
        <v>0</v>
      </c>
      <c r="P85" s="924"/>
    </row>
    <row r="86" spans="1:16" ht="15.75" hidden="1" customHeight="1" x14ac:dyDescent="0.25">
      <c r="A86" s="834" t="s">
        <v>186</v>
      </c>
      <c r="B86" s="835"/>
      <c r="C86" s="835"/>
      <c r="D86" s="836"/>
      <c r="E86" s="43"/>
      <c r="F86" s="43">
        <v>318110</v>
      </c>
      <c r="G86" s="974" t="s">
        <v>17</v>
      </c>
      <c r="H86" s="974"/>
      <c r="I86" s="27">
        <f t="shared" si="11"/>
        <v>0</v>
      </c>
      <c r="J86" s="27">
        <f t="shared" si="11"/>
        <v>0</v>
      </c>
      <c r="K86" s="923">
        <f t="shared" si="11"/>
        <v>0</v>
      </c>
      <c r="L86" s="924"/>
      <c r="M86" s="923">
        <f t="shared" si="9"/>
        <v>0</v>
      </c>
      <c r="N86" s="924"/>
      <c r="O86" s="923">
        <f t="shared" si="10"/>
        <v>0</v>
      </c>
      <c r="P86" s="924"/>
    </row>
    <row r="87" spans="1:16" ht="15.75" hidden="1" customHeight="1" x14ac:dyDescent="0.25">
      <c r="A87" s="834" t="s">
        <v>187</v>
      </c>
      <c r="B87" s="835"/>
      <c r="C87" s="835"/>
      <c r="D87" s="836"/>
      <c r="E87" s="28"/>
      <c r="F87" s="25">
        <v>318120</v>
      </c>
      <c r="G87" s="974" t="s">
        <v>17</v>
      </c>
      <c r="H87" s="974"/>
      <c r="I87" s="27">
        <f t="shared" si="11"/>
        <v>0</v>
      </c>
      <c r="J87" s="27">
        <f t="shared" si="11"/>
        <v>0</v>
      </c>
      <c r="K87" s="923">
        <f t="shared" si="11"/>
        <v>0</v>
      </c>
      <c r="L87" s="924"/>
      <c r="M87" s="923">
        <f t="shared" si="9"/>
        <v>0</v>
      </c>
      <c r="N87" s="924"/>
      <c r="O87" s="923">
        <f t="shared" si="10"/>
        <v>0</v>
      </c>
      <c r="P87" s="924"/>
    </row>
    <row r="88" spans="1:16" ht="15.75" hidden="1" customHeight="1" x14ac:dyDescent="0.25">
      <c r="A88" s="834" t="s">
        <v>188</v>
      </c>
      <c r="B88" s="835"/>
      <c r="C88" s="835"/>
      <c r="D88" s="836"/>
      <c r="E88" s="28"/>
      <c r="F88" s="25">
        <v>319000</v>
      </c>
      <c r="G88" s="974" t="s">
        <v>17</v>
      </c>
      <c r="H88" s="974"/>
      <c r="I88" s="27">
        <f t="shared" si="11"/>
        <v>0</v>
      </c>
      <c r="J88" s="27">
        <f t="shared" si="11"/>
        <v>0</v>
      </c>
      <c r="K88" s="923">
        <f t="shared" si="11"/>
        <v>0</v>
      </c>
      <c r="L88" s="924"/>
      <c r="M88" s="923">
        <f t="shared" si="9"/>
        <v>0</v>
      </c>
      <c r="N88" s="924"/>
      <c r="O88" s="923">
        <f t="shared" si="10"/>
        <v>0</v>
      </c>
      <c r="P88" s="924"/>
    </row>
    <row r="89" spans="1:16" ht="15.75" hidden="1" customHeight="1" x14ac:dyDescent="0.25">
      <c r="A89" s="834" t="s">
        <v>189</v>
      </c>
      <c r="B89" s="835"/>
      <c r="C89" s="835"/>
      <c r="D89" s="836"/>
      <c r="E89" s="28"/>
      <c r="F89" s="25">
        <v>319100</v>
      </c>
      <c r="G89" s="974" t="s">
        <v>17</v>
      </c>
      <c r="H89" s="974"/>
      <c r="I89" s="27">
        <f t="shared" si="11"/>
        <v>0</v>
      </c>
      <c r="J89" s="27">
        <f t="shared" si="11"/>
        <v>0</v>
      </c>
      <c r="K89" s="923">
        <f t="shared" si="11"/>
        <v>0</v>
      </c>
      <c r="L89" s="924"/>
      <c r="M89" s="923">
        <f t="shared" si="9"/>
        <v>0</v>
      </c>
      <c r="N89" s="924"/>
      <c r="O89" s="923">
        <f t="shared" si="10"/>
        <v>0</v>
      </c>
      <c r="P89" s="924"/>
    </row>
    <row r="90" spans="1:16" ht="15.75" hidden="1" customHeight="1" x14ac:dyDescent="0.25">
      <c r="A90" s="834" t="s">
        <v>190</v>
      </c>
      <c r="B90" s="835"/>
      <c r="C90" s="835"/>
      <c r="D90" s="836"/>
      <c r="E90" s="28"/>
      <c r="F90" s="25">
        <v>319200</v>
      </c>
      <c r="G90" s="974" t="s">
        <v>17</v>
      </c>
      <c r="H90" s="974"/>
      <c r="I90" s="27">
        <f t="shared" si="11"/>
        <v>0</v>
      </c>
      <c r="J90" s="27">
        <f t="shared" si="11"/>
        <v>0</v>
      </c>
      <c r="K90" s="923">
        <f t="shared" si="11"/>
        <v>0</v>
      </c>
      <c r="L90" s="924"/>
      <c r="M90" s="923">
        <f t="shared" si="9"/>
        <v>0</v>
      </c>
      <c r="N90" s="924"/>
      <c r="O90" s="923">
        <f t="shared" si="10"/>
        <v>0</v>
      </c>
      <c r="P90" s="924"/>
    </row>
    <row r="91" spans="1:16" ht="15.75" hidden="1" customHeight="1" x14ac:dyDescent="0.25">
      <c r="A91" s="846" t="s">
        <v>191</v>
      </c>
      <c r="B91" s="847"/>
      <c r="C91" s="847"/>
      <c r="D91" s="848"/>
      <c r="E91" s="44"/>
      <c r="F91" s="45">
        <v>330000</v>
      </c>
      <c r="G91" s="1245" t="s">
        <v>17</v>
      </c>
      <c r="H91" s="1245"/>
      <c r="I91" s="21">
        <f>SUM(I92:I111)</f>
        <v>0</v>
      </c>
      <c r="J91" s="21">
        <f>SUM(J92:J111)</f>
        <v>0</v>
      </c>
      <c r="K91" s="927">
        <f>SUM(K92:L111)</f>
        <v>0</v>
      </c>
      <c r="L91" s="928"/>
      <c r="M91" s="927">
        <f>SUM(M92:N111)</f>
        <v>0</v>
      </c>
      <c r="N91" s="928"/>
      <c r="O91" s="927">
        <f>SUM(O92:P111)</f>
        <v>0</v>
      </c>
      <c r="P91" s="928"/>
    </row>
    <row r="92" spans="1:16" ht="15.75" hidden="1" customHeight="1" x14ac:dyDescent="0.25">
      <c r="A92" s="834" t="s">
        <v>192</v>
      </c>
      <c r="B92" s="835"/>
      <c r="C92" s="835"/>
      <c r="D92" s="836"/>
      <c r="E92" s="28"/>
      <c r="F92" s="25">
        <v>331000</v>
      </c>
      <c r="G92" s="974" t="s">
        <v>17</v>
      </c>
      <c r="H92" s="974"/>
      <c r="I92" s="27">
        <f t="shared" ref="I92:K107" si="12">I222+I351</f>
        <v>0</v>
      </c>
      <c r="J92" s="27">
        <f t="shared" si="12"/>
        <v>0</v>
      </c>
      <c r="K92" s="923">
        <f t="shared" si="12"/>
        <v>0</v>
      </c>
      <c r="L92" s="924"/>
      <c r="M92" s="923">
        <f t="shared" ref="M92:M111" si="13">M222+M351</f>
        <v>0</v>
      </c>
      <c r="N92" s="924"/>
      <c r="O92" s="923">
        <f t="shared" ref="O92:O111" si="14">O222+O351</f>
        <v>0</v>
      </c>
      <c r="P92" s="924"/>
    </row>
    <row r="93" spans="1:16" ht="15.75" hidden="1" customHeight="1" x14ac:dyDescent="0.25">
      <c r="A93" s="834" t="s">
        <v>193</v>
      </c>
      <c r="B93" s="835"/>
      <c r="C93" s="835"/>
      <c r="D93" s="836"/>
      <c r="E93" s="28"/>
      <c r="F93" s="25">
        <v>331110</v>
      </c>
      <c r="G93" s="974" t="s">
        <v>17</v>
      </c>
      <c r="H93" s="974"/>
      <c r="I93" s="27">
        <f t="shared" si="12"/>
        <v>0</v>
      </c>
      <c r="J93" s="27">
        <f t="shared" si="12"/>
        <v>0</v>
      </c>
      <c r="K93" s="923">
        <f t="shared" si="12"/>
        <v>0</v>
      </c>
      <c r="L93" s="924"/>
      <c r="M93" s="923">
        <f t="shared" si="13"/>
        <v>0</v>
      </c>
      <c r="N93" s="924"/>
      <c r="O93" s="923">
        <f t="shared" si="14"/>
        <v>0</v>
      </c>
      <c r="P93" s="924"/>
    </row>
    <row r="94" spans="1:16" ht="15.75" hidden="1" customHeight="1" x14ac:dyDescent="0.25">
      <c r="A94" s="834" t="s">
        <v>194</v>
      </c>
      <c r="B94" s="835"/>
      <c r="C94" s="835"/>
      <c r="D94" s="836"/>
      <c r="E94" s="43"/>
      <c r="F94" s="43">
        <v>331210</v>
      </c>
      <c r="G94" s="974" t="s">
        <v>17</v>
      </c>
      <c r="H94" s="974"/>
      <c r="I94" s="27">
        <f t="shared" si="12"/>
        <v>0</v>
      </c>
      <c r="J94" s="27">
        <f t="shared" si="12"/>
        <v>0</v>
      </c>
      <c r="K94" s="923">
        <f t="shared" si="12"/>
        <v>0</v>
      </c>
      <c r="L94" s="924"/>
      <c r="M94" s="923">
        <f t="shared" si="13"/>
        <v>0</v>
      </c>
      <c r="N94" s="924"/>
      <c r="O94" s="923">
        <f t="shared" si="14"/>
        <v>0</v>
      </c>
      <c r="P94" s="924"/>
    </row>
    <row r="95" spans="1:16" ht="15.75" hidden="1" customHeight="1" x14ac:dyDescent="0.25">
      <c r="A95" s="834" t="s">
        <v>195</v>
      </c>
      <c r="B95" s="835"/>
      <c r="C95" s="835"/>
      <c r="D95" s="836"/>
      <c r="E95" s="43"/>
      <c r="F95" s="43">
        <v>332000</v>
      </c>
      <c r="G95" s="974" t="s">
        <v>17</v>
      </c>
      <c r="H95" s="974"/>
      <c r="I95" s="27">
        <f t="shared" si="12"/>
        <v>0</v>
      </c>
      <c r="J95" s="27">
        <f t="shared" si="12"/>
        <v>0</v>
      </c>
      <c r="K95" s="923">
        <f t="shared" si="12"/>
        <v>0</v>
      </c>
      <c r="L95" s="924"/>
      <c r="M95" s="923">
        <f t="shared" si="13"/>
        <v>0</v>
      </c>
      <c r="N95" s="924"/>
      <c r="O95" s="923">
        <f t="shared" si="14"/>
        <v>0</v>
      </c>
      <c r="P95" s="924"/>
    </row>
    <row r="96" spans="1:16" ht="15.75" hidden="1" customHeight="1" x14ac:dyDescent="0.25">
      <c r="A96" s="834" t="s">
        <v>196</v>
      </c>
      <c r="B96" s="835"/>
      <c r="C96" s="835"/>
      <c r="D96" s="836"/>
      <c r="E96" s="43"/>
      <c r="F96" s="43">
        <v>332110</v>
      </c>
      <c r="G96" s="974" t="s">
        <v>17</v>
      </c>
      <c r="H96" s="974"/>
      <c r="I96" s="27">
        <f t="shared" si="12"/>
        <v>0</v>
      </c>
      <c r="J96" s="27">
        <f t="shared" si="12"/>
        <v>0</v>
      </c>
      <c r="K96" s="923">
        <f t="shared" si="12"/>
        <v>0</v>
      </c>
      <c r="L96" s="924"/>
      <c r="M96" s="923">
        <f t="shared" si="13"/>
        <v>0</v>
      </c>
      <c r="N96" s="924"/>
      <c r="O96" s="923">
        <f t="shared" si="14"/>
        <v>0</v>
      </c>
      <c r="P96" s="924"/>
    </row>
    <row r="97" spans="1:16" ht="15.75" hidden="1" customHeight="1" x14ac:dyDescent="0.25">
      <c r="A97" s="834" t="s">
        <v>197</v>
      </c>
      <c r="B97" s="835"/>
      <c r="C97" s="835"/>
      <c r="D97" s="836"/>
      <c r="E97" s="28"/>
      <c r="F97" s="25">
        <v>332210</v>
      </c>
      <c r="G97" s="974" t="s">
        <v>17</v>
      </c>
      <c r="H97" s="974"/>
      <c r="I97" s="27">
        <f t="shared" si="12"/>
        <v>0</v>
      </c>
      <c r="J97" s="27">
        <f t="shared" si="12"/>
        <v>0</v>
      </c>
      <c r="K97" s="923">
        <f t="shared" si="12"/>
        <v>0</v>
      </c>
      <c r="L97" s="924"/>
      <c r="M97" s="923">
        <f t="shared" si="13"/>
        <v>0</v>
      </c>
      <c r="N97" s="924"/>
      <c r="O97" s="923">
        <f t="shared" si="14"/>
        <v>0</v>
      </c>
      <c r="P97" s="924"/>
    </row>
    <row r="98" spans="1:16" ht="15.75" hidden="1" customHeight="1" x14ac:dyDescent="0.25">
      <c r="A98" s="834" t="s">
        <v>198</v>
      </c>
      <c r="B98" s="835"/>
      <c r="C98" s="835"/>
      <c r="D98" s="836"/>
      <c r="E98" s="28"/>
      <c r="F98" s="25">
        <v>333000</v>
      </c>
      <c r="G98" s="974" t="s">
        <v>17</v>
      </c>
      <c r="H98" s="974"/>
      <c r="I98" s="27">
        <f t="shared" si="12"/>
        <v>0</v>
      </c>
      <c r="J98" s="27">
        <f t="shared" si="12"/>
        <v>0</v>
      </c>
      <c r="K98" s="923">
        <f t="shared" si="12"/>
        <v>0</v>
      </c>
      <c r="L98" s="924"/>
      <c r="M98" s="923">
        <f t="shared" si="13"/>
        <v>0</v>
      </c>
      <c r="N98" s="924"/>
      <c r="O98" s="923">
        <f t="shared" si="14"/>
        <v>0</v>
      </c>
      <c r="P98" s="924"/>
    </row>
    <row r="99" spans="1:16" ht="15.75" hidden="1" customHeight="1" x14ac:dyDescent="0.25">
      <c r="A99" s="834" t="s">
        <v>199</v>
      </c>
      <c r="B99" s="835"/>
      <c r="C99" s="835"/>
      <c r="D99" s="836"/>
      <c r="E99" s="28"/>
      <c r="F99" s="25">
        <v>333100</v>
      </c>
      <c r="G99" s="974" t="s">
        <v>17</v>
      </c>
      <c r="H99" s="974"/>
      <c r="I99" s="27">
        <f t="shared" si="12"/>
        <v>0</v>
      </c>
      <c r="J99" s="27">
        <f t="shared" si="12"/>
        <v>0</v>
      </c>
      <c r="K99" s="923">
        <f t="shared" si="12"/>
        <v>0</v>
      </c>
      <c r="L99" s="924"/>
      <c r="M99" s="923">
        <f t="shared" si="13"/>
        <v>0</v>
      </c>
      <c r="N99" s="924"/>
      <c r="O99" s="923">
        <f t="shared" si="14"/>
        <v>0</v>
      </c>
      <c r="P99" s="924"/>
    </row>
    <row r="100" spans="1:16" ht="15.75" hidden="1" customHeight="1" x14ac:dyDescent="0.25">
      <c r="A100" s="834" t="s">
        <v>200</v>
      </c>
      <c r="B100" s="835"/>
      <c r="C100" s="835"/>
      <c r="D100" s="836"/>
      <c r="E100" s="28"/>
      <c r="F100" s="25">
        <v>333110</v>
      </c>
      <c r="G100" s="974" t="s">
        <v>17</v>
      </c>
      <c r="H100" s="974"/>
      <c r="I100" s="27">
        <f t="shared" si="12"/>
        <v>0</v>
      </c>
      <c r="J100" s="27">
        <f t="shared" si="12"/>
        <v>0</v>
      </c>
      <c r="K100" s="923">
        <f t="shared" si="12"/>
        <v>0</v>
      </c>
      <c r="L100" s="924"/>
      <c r="M100" s="923">
        <f t="shared" si="13"/>
        <v>0</v>
      </c>
      <c r="N100" s="924"/>
      <c r="O100" s="923">
        <f t="shared" si="14"/>
        <v>0</v>
      </c>
      <c r="P100" s="924"/>
    </row>
    <row r="101" spans="1:16" ht="15.75" hidden="1" customHeight="1" x14ac:dyDescent="0.25">
      <c r="A101" s="834" t="s">
        <v>201</v>
      </c>
      <c r="B101" s="835"/>
      <c r="C101" s="835"/>
      <c r="D101" s="836"/>
      <c r="E101" s="28"/>
      <c r="F101" s="25">
        <v>334000</v>
      </c>
      <c r="G101" s="974" t="s">
        <v>17</v>
      </c>
      <c r="H101" s="974"/>
      <c r="I101" s="27">
        <f t="shared" si="12"/>
        <v>0</v>
      </c>
      <c r="J101" s="27">
        <f t="shared" si="12"/>
        <v>0</v>
      </c>
      <c r="K101" s="923">
        <f t="shared" si="12"/>
        <v>0</v>
      </c>
      <c r="L101" s="924"/>
      <c r="M101" s="923">
        <f t="shared" si="13"/>
        <v>0</v>
      </c>
      <c r="N101" s="924"/>
      <c r="O101" s="923">
        <f t="shared" si="14"/>
        <v>0</v>
      </c>
      <c r="P101" s="924"/>
    </row>
    <row r="102" spans="1:16" ht="15.75" hidden="1" customHeight="1" x14ac:dyDescent="0.25">
      <c r="A102" s="834" t="s">
        <v>202</v>
      </c>
      <c r="B102" s="835"/>
      <c r="C102" s="835"/>
      <c r="D102" s="836"/>
      <c r="E102" s="28"/>
      <c r="F102" s="25">
        <v>334110</v>
      </c>
      <c r="G102" s="974" t="s">
        <v>17</v>
      </c>
      <c r="H102" s="974"/>
      <c r="I102" s="27">
        <f t="shared" si="12"/>
        <v>0</v>
      </c>
      <c r="J102" s="27">
        <f t="shared" si="12"/>
        <v>0</v>
      </c>
      <c r="K102" s="923">
        <f t="shared" si="12"/>
        <v>0</v>
      </c>
      <c r="L102" s="924"/>
      <c r="M102" s="923">
        <f t="shared" si="13"/>
        <v>0</v>
      </c>
      <c r="N102" s="924"/>
      <c r="O102" s="923">
        <f t="shared" si="14"/>
        <v>0</v>
      </c>
      <c r="P102" s="924"/>
    </row>
    <row r="103" spans="1:16" ht="15.75" hidden="1" customHeight="1" x14ac:dyDescent="0.25">
      <c r="A103" s="834" t="s">
        <v>203</v>
      </c>
      <c r="B103" s="835"/>
      <c r="C103" s="835"/>
      <c r="D103" s="836"/>
      <c r="E103" s="28"/>
      <c r="F103" s="25">
        <v>335000</v>
      </c>
      <c r="G103" s="974" t="s">
        <v>17</v>
      </c>
      <c r="H103" s="974"/>
      <c r="I103" s="27">
        <f t="shared" si="12"/>
        <v>0</v>
      </c>
      <c r="J103" s="27">
        <f t="shared" si="12"/>
        <v>0</v>
      </c>
      <c r="K103" s="923">
        <f t="shared" si="12"/>
        <v>0</v>
      </c>
      <c r="L103" s="924"/>
      <c r="M103" s="923">
        <f t="shared" si="13"/>
        <v>0</v>
      </c>
      <c r="N103" s="924"/>
      <c r="O103" s="923">
        <f t="shared" si="14"/>
        <v>0</v>
      </c>
      <c r="P103" s="924"/>
    </row>
    <row r="104" spans="1:16" ht="15.75" hidden="1" customHeight="1" x14ac:dyDescent="0.25">
      <c r="A104" s="834" t="s">
        <v>204</v>
      </c>
      <c r="B104" s="835"/>
      <c r="C104" s="835"/>
      <c r="D104" s="836"/>
      <c r="E104" s="28"/>
      <c r="F104" s="25">
        <v>335110</v>
      </c>
      <c r="G104" s="974" t="s">
        <v>17</v>
      </c>
      <c r="H104" s="974"/>
      <c r="I104" s="27">
        <f t="shared" si="12"/>
        <v>0</v>
      </c>
      <c r="J104" s="27">
        <f t="shared" si="12"/>
        <v>0</v>
      </c>
      <c r="K104" s="923">
        <f t="shared" si="12"/>
        <v>0</v>
      </c>
      <c r="L104" s="924"/>
      <c r="M104" s="923">
        <f t="shared" si="13"/>
        <v>0</v>
      </c>
      <c r="N104" s="924"/>
      <c r="O104" s="923">
        <f t="shared" si="14"/>
        <v>0</v>
      </c>
      <c r="P104" s="924"/>
    </row>
    <row r="105" spans="1:16" ht="15.75" hidden="1" customHeight="1" x14ac:dyDescent="0.25">
      <c r="A105" s="834" t="s">
        <v>205</v>
      </c>
      <c r="B105" s="835"/>
      <c r="C105" s="835"/>
      <c r="D105" s="836"/>
      <c r="E105" s="28"/>
      <c r="F105" s="25">
        <v>336000</v>
      </c>
      <c r="G105" s="974" t="s">
        <v>17</v>
      </c>
      <c r="H105" s="974"/>
      <c r="I105" s="27">
        <f t="shared" si="12"/>
        <v>0</v>
      </c>
      <c r="J105" s="27">
        <f t="shared" si="12"/>
        <v>0</v>
      </c>
      <c r="K105" s="923">
        <f t="shared" si="12"/>
        <v>0</v>
      </c>
      <c r="L105" s="924"/>
      <c r="M105" s="923">
        <f t="shared" si="13"/>
        <v>0</v>
      </c>
      <c r="N105" s="924"/>
      <c r="O105" s="923">
        <f t="shared" si="14"/>
        <v>0</v>
      </c>
      <c r="P105" s="924"/>
    </row>
    <row r="106" spans="1:16" ht="15.75" hidden="1" customHeight="1" x14ac:dyDescent="0.25">
      <c r="A106" s="834" t="s">
        <v>206</v>
      </c>
      <c r="B106" s="835"/>
      <c r="C106" s="835"/>
      <c r="D106" s="836"/>
      <c r="E106" s="28"/>
      <c r="F106" s="25">
        <v>336100</v>
      </c>
      <c r="G106" s="974" t="s">
        <v>17</v>
      </c>
      <c r="H106" s="974"/>
      <c r="I106" s="27">
        <f t="shared" si="12"/>
        <v>0</v>
      </c>
      <c r="J106" s="27">
        <f t="shared" si="12"/>
        <v>0</v>
      </c>
      <c r="K106" s="923">
        <f t="shared" si="12"/>
        <v>0</v>
      </c>
      <c r="L106" s="924"/>
      <c r="M106" s="923">
        <f t="shared" si="13"/>
        <v>0</v>
      </c>
      <c r="N106" s="924"/>
      <c r="O106" s="923">
        <f t="shared" si="14"/>
        <v>0</v>
      </c>
      <c r="P106" s="924"/>
    </row>
    <row r="107" spans="1:16" ht="15.75" hidden="1" customHeight="1" x14ac:dyDescent="0.25">
      <c r="A107" s="834" t="s">
        <v>207</v>
      </c>
      <c r="B107" s="835"/>
      <c r="C107" s="835"/>
      <c r="D107" s="836"/>
      <c r="E107" s="28"/>
      <c r="F107" s="25">
        <v>336110</v>
      </c>
      <c r="G107" s="974" t="s">
        <v>17</v>
      </c>
      <c r="H107" s="974"/>
      <c r="I107" s="27">
        <f t="shared" si="12"/>
        <v>0</v>
      </c>
      <c r="J107" s="27">
        <f t="shared" si="12"/>
        <v>0</v>
      </c>
      <c r="K107" s="923">
        <f t="shared" si="12"/>
        <v>0</v>
      </c>
      <c r="L107" s="924"/>
      <c r="M107" s="923">
        <f t="shared" si="13"/>
        <v>0</v>
      </c>
      <c r="N107" s="924"/>
      <c r="O107" s="923">
        <f t="shared" si="14"/>
        <v>0</v>
      </c>
      <c r="P107" s="924"/>
    </row>
    <row r="108" spans="1:16" ht="15.75" hidden="1" customHeight="1" x14ac:dyDescent="0.25">
      <c r="A108" s="834" t="s">
        <v>208</v>
      </c>
      <c r="B108" s="835"/>
      <c r="C108" s="835"/>
      <c r="D108" s="836"/>
      <c r="E108" s="43"/>
      <c r="F108" s="43">
        <v>337000</v>
      </c>
      <c r="G108" s="974" t="s">
        <v>17</v>
      </c>
      <c r="H108" s="974"/>
      <c r="I108" s="27">
        <f t="shared" ref="I108:K111" si="15">I238+I367</f>
        <v>0</v>
      </c>
      <c r="J108" s="27">
        <f t="shared" si="15"/>
        <v>0</v>
      </c>
      <c r="K108" s="923">
        <f t="shared" si="15"/>
        <v>0</v>
      </c>
      <c r="L108" s="924"/>
      <c r="M108" s="923">
        <f t="shared" si="13"/>
        <v>0</v>
      </c>
      <c r="N108" s="924"/>
      <c r="O108" s="923">
        <f t="shared" si="14"/>
        <v>0</v>
      </c>
      <c r="P108" s="924"/>
    </row>
    <row r="109" spans="1:16" s="2" customFormat="1" ht="15.75" hidden="1" customHeight="1" x14ac:dyDescent="0.25">
      <c r="A109" s="834" t="s">
        <v>209</v>
      </c>
      <c r="B109" s="835"/>
      <c r="C109" s="835"/>
      <c r="D109" s="836"/>
      <c r="E109" s="28"/>
      <c r="F109" s="25">
        <v>337110</v>
      </c>
      <c r="G109" s="974" t="s">
        <v>17</v>
      </c>
      <c r="H109" s="974"/>
      <c r="I109" s="27">
        <f t="shared" si="15"/>
        <v>0</v>
      </c>
      <c r="J109" s="27">
        <f t="shared" si="15"/>
        <v>0</v>
      </c>
      <c r="K109" s="923">
        <f t="shared" si="15"/>
        <v>0</v>
      </c>
      <c r="L109" s="924"/>
      <c r="M109" s="923">
        <f t="shared" si="13"/>
        <v>0</v>
      </c>
      <c r="N109" s="924"/>
      <c r="O109" s="923">
        <f t="shared" si="14"/>
        <v>0</v>
      </c>
      <c r="P109" s="924"/>
    </row>
    <row r="110" spans="1:16" s="2" customFormat="1" ht="15.75" hidden="1" customHeight="1" x14ac:dyDescent="0.25">
      <c r="A110" s="834" t="s">
        <v>210</v>
      </c>
      <c r="B110" s="835"/>
      <c r="C110" s="835"/>
      <c r="D110" s="836"/>
      <c r="E110" s="43"/>
      <c r="F110" s="43">
        <v>338000</v>
      </c>
      <c r="G110" s="974" t="s">
        <v>17</v>
      </c>
      <c r="H110" s="974"/>
      <c r="I110" s="27">
        <f t="shared" si="15"/>
        <v>0</v>
      </c>
      <c r="J110" s="27">
        <f t="shared" si="15"/>
        <v>0</v>
      </c>
      <c r="K110" s="923">
        <f t="shared" si="15"/>
        <v>0</v>
      </c>
      <c r="L110" s="924"/>
      <c r="M110" s="923">
        <f t="shared" si="13"/>
        <v>0</v>
      </c>
      <c r="N110" s="924"/>
      <c r="O110" s="923">
        <f t="shared" si="14"/>
        <v>0</v>
      </c>
      <c r="P110" s="924"/>
    </row>
    <row r="111" spans="1:16" s="2" customFormat="1" ht="15.75" hidden="1" customHeight="1" x14ac:dyDescent="0.25">
      <c r="A111" s="834" t="s">
        <v>211</v>
      </c>
      <c r="B111" s="835"/>
      <c r="C111" s="835"/>
      <c r="D111" s="836"/>
      <c r="E111" s="28"/>
      <c r="F111" s="25">
        <v>338110</v>
      </c>
      <c r="G111" s="974" t="s">
        <v>17</v>
      </c>
      <c r="H111" s="974"/>
      <c r="I111" s="27">
        <f t="shared" si="15"/>
        <v>0</v>
      </c>
      <c r="J111" s="27">
        <f t="shared" si="15"/>
        <v>0</v>
      </c>
      <c r="K111" s="923">
        <f t="shared" si="15"/>
        <v>0</v>
      </c>
      <c r="L111" s="924"/>
      <c r="M111" s="923">
        <f t="shared" si="13"/>
        <v>0</v>
      </c>
      <c r="N111" s="924"/>
      <c r="O111" s="923">
        <f t="shared" si="14"/>
        <v>0</v>
      </c>
      <c r="P111" s="924"/>
    </row>
    <row r="112" spans="1:16" s="2" customFormat="1" ht="32.25" customHeight="1" x14ac:dyDescent="0.25">
      <c r="A112" s="1246" t="s">
        <v>361</v>
      </c>
      <c r="B112" s="1247"/>
      <c r="C112" s="1247"/>
      <c r="D112" s="1248"/>
      <c r="E112" s="572" t="s">
        <v>362</v>
      </c>
      <c r="F112" s="569"/>
      <c r="G112" s="1249">
        <f t="shared" ref="G112:K112" si="16">G113</f>
        <v>38973.899999999994</v>
      </c>
      <c r="H112" s="1249">
        <f t="shared" si="16"/>
        <v>0</v>
      </c>
      <c r="I112" s="570">
        <f t="shared" si="16"/>
        <v>43257.3</v>
      </c>
      <c r="J112" s="570">
        <f t="shared" si="16"/>
        <v>55000</v>
      </c>
      <c r="K112" s="1250">
        <f t="shared" si="16"/>
        <v>70000</v>
      </c>
      <c r="L112" s="1251"/>
      <c r="M112" s="1250">
        <f>M113</f>
        <v>70000</v>
      </c>
      <c r="N112" s="1251"/>
      <c r="O112" s="1250">
        <f>O113</f>
        <v>70000</v>
      </c>
      <c r="P112" s="1251"/>
    </row>
    <row r="113" spans="1:16" s="2" customFormat="1" ht="15.75" customHeight="1" x14ac:dyDescent="0.25">
      <c r="A113" s="846" t="s">
        <v>88</v>
      </c>
      <c r="B113" s="847"/>
      <c r="C113" s="847"/>
      <c r="D113" s="848"/>
      <c r="E113" s="18"/>
      <c r="F113" s="270" t="s">
        <v>320</v>
      </c>
      <c r="G113" s="1245">
        <f>G136+G383</f>
        <v>38973.899999999994</v>
      </c>
      <c r="H113" s="1245">
        <f t="shared" ref="H113" si="17">H155</f>
        <v>0</v>
      </c>
      <c r="I113" s="21">
        <f>I136+I383</f>
        <v>43257.3</v>
      </c>
      <c r="J113" s="21">
        <f>J136+J383</f>
        <v>55000</v>
      </c>
      <c r="K113" s="936">
        <f>K136+K383</f>
        <v>70000</v>
      </c>
      <c r="L113" s="937"/>
      <c r="M113" s="936">
        <f>M136+M383</f>
        <v>70000</v>
      </c>
      <c r="N113" s="937"/>
      <c r="O113" s="936">
        <f>O136+O383</f>
        <v>70000</v>
      </c>
      <c r="P113" s="937"/>
    </row>
    <row r="114" spans="1:16" s="2" customFormat="1" ht="15.75" hidden="1" customHeight="1" x14ac:dyDescent="0.25">
      <c r="A114" s="846" t="s">
        <v>89</v>
      </c>
      <c r="B114" s="847"/>
      <c r="C114" s="847"/>
      <c r="D114" s="848"/>
      <c r="E114" s="18"/>
      <c r="F114" s="19">
        <v>210000</v>
      </c>
      <c r="G114" s="1245" t="s">
        <v>17</v>
      </c>
      <c r="H114" s="1245"/>
      <c r="I114" s="21">
        <f>I115+I132</f>
        <v>0</v>
      </c>
      <c r="J114" s="21">
        <f>J115+J132</f>
        <v>0</v>
      </c>
      <c r="K114" s="936">
        <f>K115+K132</f>
        <v>0</v>
      </c>
      <c r="L114" s="937"/>
      <c r="M114" s="936">
        <f>M115+M132</f>
        <v>0</v>
      </c>
      <c r="N114" s="937"/>
      <c r="O114" s="936">
        <f>O115+O132</f>
        <v>0</v>
      </c>
      <c r="P114" s="937"/>
    </row>
    <row r="115" spans="1:16" s="2" customFormat="1" ht="15.75" hidden="1" customHeight="1" x14ac:dyDescent="0.25">
      <c r="A115" s="834" t="s">
        <v>90</v>
      </c>
      <c r="B115" s="835"/>
      <c r="C115" s="835"/>
      <c r="D115" s="836"/>
      <c r="E115" s="47"/>
      <c r="F115" s="26">
        <v>211000</v>
      </c>
      <c r="G115" s="974" t="s">
        <v>17</v>
      </c>
      <c r="H115" s="974"/>
      <c r="I115" s="27"/>
      <c r="J115" s="27"/>
      <c r="K115" s="938"/>
      <c r="L115" s="939"/>
      <c r="M115" s="938"/>
      <c r="N115" s="939"/>
      <c r="O115" s="938"/>
      <c r="P115" s="939"/>
    </row>
    <row r="116" spans="1:16" s="2" customFormat="1" ht="15.75" hidden="1" customHeight="1" x14ac:dyDescent="0.25">
      <c r="A116" s="834" t="s">
        <v>91</v>
      </c>
      <c r="B116" s="835"/>
      <c r="C116" s="835"/>
      <c r="D116" s="836"/>
      <c r="E116" s="47"/>
      <c r="F116" s="26">
        <v>211100</v>
      </c>
      <c r="G116" s="974" t="s">
        <v>17</v>
      </c>
      <c r="H116" s="974"/>
      <c r="I116" s="27"/>
      <c r="J116" s="27"/>
      <c r="K116" s="938"/>
      <c r="L116" s="939"/>
      <c r="M116" s="938"/>
      <c r="N116" s="939"/>
      <c r="O116" s="938"/>
      <c r="P116" s="939"/>
    </row>
    <row r="117" spans="1:16" s="2" customFormat="1" ht="15.75" hidden="1" customHeight="1" x14ac:dyDescent="0.25">
      <c r="A117" s="834" t="s">
        <v>92</v>
      </c>
      <c r="B117" s="835"/>
      <c r="C117" s="835"/>
      <c r="D117" s="836"/>
      <c r="E117" s="47"/>
      <c r="F117" s="26">
        <v>211110</v>
      </c>
      <c r="G117" s="974" t="s">
        <v>17</v>
      </c>
      <c r="H117" s="974"/>
      <c r="I117" s="27"/>
      <c r="J117" s="27"/>
      <c r="K117" s="938">
        <v>400000</v>
      </c>
      <c r="L117" s="939"/>
      <c r="M117" s="938"/>
      <c r="N117" s="939"/>
      <c r="O117" s="938"/>
      <c r="P117" s="939"/>
    </row>
    <row r="118" spans="1:16" s="2" customFormat="1" ht="15.75" hidden="1" customHeight="1" x14ac:dyDescent="0.25">
      <c r="A118" s="834" t="s">
        <v>93</v>
      </c>
      <c r="B118" s="835"/>
      <c r="C118" s="835"/>
      <c r="D118" s="836"/>
      <c r="E118" s="47"/>
      <c r="F118" s="26">
        <v>211120</v>
      </c>
      <c r="G118" s="974" t="s">
        <v>17</v>
      </c>
      <c r="H118" s="974"/>
      <c r="I118" s="27"/>
      <c r="J118" s="27"/>
      <c r="K118" s="938"/>
      <c r="L118" s="939"/>
      <c r="M118" s="938"/>
      <c r="N118" s="939"/>
      <c r="O118" s="938"/>
      <c r="P118" s="939"/>
    </row>
    <row r="119" spans="1:16" s="2" customFormat="1" ht="15.75" hidden="1" customHeight="1" x14ac:dyDescent="0.25">
      <c r="A119" s="22"/>
      <c r="B119" s="23"/>
      <c r="C119" s="23"/>
      <c r="D119" s="24"/>
      <c r="E119" s="47"/>
      <c r="F119" s="26"/>
      <c r="G119" s="247"/>
      <c r="H119" s="247"/>
      <c r="I119" s="27"/>
      <c r="J119" s="27"/>
      <c r="K119" s="938"/>
      <c r="L119" s="939"/>
      <c r="M119" s="938"/>
      <c r="N119" s="939"/>
      <c r="O119" s="938"/>
      <c r="P119" s="939"/>
    </row>
    <row r="120" spans="1:16" s="2" customFormat="1" ht="15.75" hidden="1" customHeight="1" x14ac:dyDescent="0.25">
      <c r="A120" s="834" t="s">
        <v>94</v>
      </c>
      <c r="B120" s="835"/>
      <c r="C120" s="835"/>
      <c r="D120" s="836"/>
      <c r="E120" s="47"/>
      <c r="F120" s="26">
        <v>211130</v>
      </c>
      <c r="G120" s="974" t="s">
        <v>17</v>
      </c>
      <c r="H120" s="974"/>
      <c r="I120" s="27"/>
      <c r="J120" s="27"/>
      <c r="K120" s="938"/>
      <c r="L120" s="939"/>
      <c r="M120" s="938"/>
      <c r="N120" s="939"/>
      <c r="O120" s="938"/>
      <c r="P120" s="939"/>
    </row>
    <row r="121" spans="1:16" s="2" customFormat="1" ht="15.75" hidden="1" customHeight="1" x14ac:dyDescent="0.25">
      <c r="A121" s="834" t="s">
        <v>95</v>
      </c>
      <c r="B121" s="835"/>
      <c r="C121" s="835"/>
      <c r="D121" s="836"/>
      <c r="E121" s="47"/>
      <c r="F121" s="26">
        <v>211140</v>
      </c>
      <c r="G121" s="974" t="s">
        <v>17</v>
      </c>
      <c r="H121" s="974"/>
      <c r="I121" s="27"/>
      <c r="J121" s="27"/>
      <c r="K121" s="938"/>
      <c r="L121" s="939"/>
      <c r="M121" s="938"/>
      <c r="N121" s="939"/>
      <c r="O121" s="938"/>
      <c r="P121" s="939"/>
    </row>
    <row r="122" spans="1:16" s="2" customFormat="1" ht="15.75" hidden="1" customHeight="1" x14ac:dyDescent="0.25">
      <c r="A122" s="834" t="s">
        <v>214</v>
      </c>
      <c r="B122" s="835"/>
      <c r="C122" s="835"/>
      <c r="D122" s="836"/>
      <c r="E122" s="47"/>
      <c r="F122" s="25">
        <v>211150</v>
      </c>
      <c r="G122" s="974" t="s">
        <v>17</v>
      </c>
      <c r="H122" s="974"/>
      <c r="I122" s="27"/>
      <c r="J122" s="27"/>
      <c r="K122" s="938"/>
      <c r="L122" s="939"/>
      <c r="M122" s="938"/>
      <c r="N122" s="939"/>
      <c r="O122" s="938"/>
      <c r="P122" s="939"/>
    </row>
    <row r="123" spans="1:16" s="2" customFormat="1" ht="15.75" hidden="1" customHeight="1" x14ac:dyDescent="0.25">
      <c r="A123" s="834" t="s">
        <v>97</v>
      </c>
      <c r="B123" s="835"/>
      <c r="C123" s="835"/>
      <c r="D123" s="836"/>
      <c r="E123" s="47"/>
      <c r="F123" s="25">
        <v>211190</v>
      </c>
      <c r="G123" s="974" t="s">
        <v>17</v>
      </c>
      <c r="H123" s="974"/>
      <c r="I123" s="27"/>
      <c r="J123" s="27"/>
      <c r="K123" s="938"/>
      <c r="L123" s="939"/>
      <c r="M123" s="938"/>
      <c r="N123" s="939"/>
      <c r="O123" s="938"/>
      <c r="P123" s="939"/>
    </row>
    <row r="124" spans="1:16" s="2" customFormat="1" ht="15.75" hidden="1" customHeight="1" x14ac:dyDescent="0.25">
      <c r="A124" s="834" t="s">
        <v>98</v>
      </c>
      <c r="B124" s="835"/>
      <c r="C124" s="835"/>
      <c r="D124" s="836"/>
      <c r="E124" s="47"/>
      <c r="F124" s="25">
        <v>211200</v>
      </c>
      <c r="G124" s="974" t="s">
        <v>17</v>
      </c>
      <c r="H124" s="974"/>
      <c r="I124" s="27"/>
      <c r="J124" s="27"/>
      <c r="K124" s="938"/>
      <c r="L124" s="939"/>
      <c r="M124" s="938"/>
      <c r="N124" s="939"/>
      <c r="O124" s="938"/>
      <c r="P124" s="939"/>
    </row>
    <row r="125" spans="1:16" s="2" customFormat="1" ht="15.75" hidden="1" customHeight="1" x14ac:dyDescent="0.25">
      <c r="A125" s="834" t="s">
        <v>99</v>
      </c>
      <c r="B125" s="835"/>
      <c r="C125" s="835"/>
      <c r="D125" s="836"/>
      <c r="E125" s="47"/>
      <c r="F125" s="25">
        <v>211300</v>
      </c>
      <c r="G125" s="974" t="s">
        <v>17</v>
      </c>
      <c r="H125" s="974"/>
      <c r="I125" s="27"/>
      <c r="J125" s="27"/>
      <c r="K125" s="938"/>
      <c r="L125" s="939"/>
      <c r="M125" s="938"/>
      <c r="N125" s="939"/>
      <c r="O125" s="938"/>
      <c r="P125" s="939"/>
    </row>
    <row r="126" spans="1:16" s="2" customFormat="1" ht="15.75" hidden="1" customHeight="1" x14ac:dyDescent="0.25">
      <c r="A126" s="834" t="s">
        <v>215</v>
      </c>
      <c r="B126" s="835"/>
      <c r="C126" s="835"/>
      <c r="D126" s="836"/>
      <c r="E126" s="47"/>
      <c r="F126" s="25">
        <v>211310</v>
      </c>
      <c r="G126" s="974" t="s">
        <v>17</v>
      </c>
      <c r="H126" s="974"/>
      <c r="I126" s="27"/>
      <c r="J126" s="27"/>
      <c r="K126" s="938"/>
      <c r="L126" s="939"/>
      <c r="M126" s="938"/>
      <c r="N126" s="939"/>
      <c r="O126" s="938"/>
      <c r="P126" s="939"/>
    </row>
    <row r="127" spans="1:16" s="2" customFormat="1" ht="15.75" hidden="1" customHeight="1" x14ac:dyDescent="0.25">
      <c r="A127" s="834" t="s">
        <v>216</v>
      </c>
      <c r="B127" s="835"/>
      <c r="C127" s="835"/>
      <c r="D127" s="836"/>
      <c r="E127" s="47"/>
      <c r="F127" s="25">
        <v>211320</v>
      </c>
      <c r="G127" s="974" t="s">
        <v>17</v>
      </c>
      <c r="H127" s="974"/>
      <c r="I127" s="27"/>
      <c r="J127" s="27"/>
      <c r="K127" s="938"/>
      <c r="L127" s="939"/>
      <c r="M127" s="938"/>
      <c r="N127" s="939"/>
      <c r="O127" s="938"/>
      <c r="P127" s="939"/>
    </row>
    <row r="128" spans="1:16" s="2" customFormat="1" ht="15.75" hidden="1" customHeight="1" x14ac:dyDescent="0.25">
      <c r="A128" s="834" t="s">
        <v>100</v>
      </c>
      <c r="B128" s="835"/>
      <c r="C128" s="835"/>
      <c r="D128" s="836"/>
      <c r="E128" s="47"/>
      <c r="F128" s="25">
        <v>211330</v>
      </c>
      <c r="G128" s="974" t="s">
        <v>17</v>
      </c>
      <c r="H128" s="974"/>
      <c r="I128" s="27"/>
      <c r="J128" s="27"/>
      <c r="K128" s="938"/>
      <c r="L128" s="939"/>
      <c r="M128" s="938"/>
      <c r="N128" s="939"/>
      <c r="O128" s="938"/>
      <c r="P128" s="939"/>
    </row>
    <row r="129" spans="1:16" s="2" customFormat="1" ht="15.75" hidden="1" customHeight="1" x14ac:dyDescent="0.25">
      <c r="A129" s="834" t="s">
        <v>101</v>
      </c>
      <c r="B129" s="835"/>
      <c r="C129" s="835"/>
      <c r="D129" s="836"/>
      <c r="E129" s="47"/>
      <c r="F129" s="25">
        <v>211340</v>
      </c>
      <c r="G129" s="974" t="s">
        <v>17</v>
      </c>
      <c r="H129" s="974"/>
      <c r="I129" s="27"/>
      <c r="J129" s="27"/>
      <c r="K129" s="938"/>
      <c r="L129" s="939"/>
      <c r="M129" s="938"/>
      <c r="N129" s="939"/>
      <c r="O129" s="938"/>
      <c r="P129" s="939"/>
    </row>
    <row r="130" spans="1:16" s="2" customFormat="1" ht="15.75" hidden="1" customHeight="1" x14ac:dyDescent="0.25">
      <c r="A130" s="834" t="s">
        <v>217</v>
      </c>
      <c r="B130" s="835"/>
      <c r="C130" s="835"/>
      <c r="D130" s="836"/>
      <c r="E130" s="47"/>
      <c r="F130" s="25">
        <v>211350</v>
      </c>
      <c r="G130" s="974" t="s">
        <v>17</v>
      </c>
      <c r="H130" s="974"/>
      <c r="I130" s="27"/>
      <c r="J130" s="27"/>
      <c r="K130" s="938"/>
      <c r="L130" s="939"/>
      <c r="M130" s="938"/>
      <c r="N130" s="939"/>
      <c r="O130" s="938"/>
      <c r="P130" s="939"/>
    </row>
    <row r="131" spans="1:16" s="2" customFormat="1" ht="15.75" hidden="1" customHeight="1" x14ac:dyDescent="0.25">
      <c r="A131" s="834" t="s">
        <v>102</v>
      </c>
      <c r="B131" s="835"/>
      <c r="C131" s="835"/>
      <c r="D131" s="836"/>
      <c r="E131" s="47"/>
      <c r="F131" s="25">
        <v>211390</v>
      </c>
      <c r="G131" s="974" t="s">
        <v>17</v>
      </c>
      <c r="H131" s="974"/>
      <c r="I131" s="27"/>
      <c r="J131" s="27"/>
      <c r="K131" s="938"/>
      <c r="L131" s="939"/>
      <c r="M131" s="938"/>
      <c r="N131" s="939"/>
      <c r="O131" s="938"/>
      <c r="P131" s="939"/>
    </row>
    <row r="132" spans="1:16" s="2" customFormat="1" ht="15.75" hidden="1" customHeight="1" x14ac:dyDescent="0.25">
      <c r="A132" s="846" t="s">
        <v>103</v>
      </c>
      <c r="B132" s="847"/>
      <c r="C132" s="847"/>
      <c r="D132" s="848"/>
      <c r="E132" s="18"/>
      <c r="F132" s="19">
        <v>212000</v>
      </c>
      <c r="G132" s="1245" t="s">
        <v>17</v>
      </c>
      <c r="H132" s="1245"/>
      <c r="I132" s="21">
        <f>I133+I135</f>
        <v>0</v>
      </c>
      <c r="J132" s="21">
        <f>J133+J135</f>
        <v>0</v>
      </c>
      <c r="K132" s="936">
        <f>K133+K135</f>
        <v>0</v>
      </c>
      <c r="L132" s="937"/>
      <c r="M132" s="936">
        <f>M133+M135</f>
        <v>0</v>
      </c>
      <c r="N132" s="937"/>
      <c r="O132" s="936">
        <f>O133+O135</f>
        <v>0</v>
      </c>
      <c r="P132" s="937"/>
    </row>
    <row r="133" spans="1:16" s="2" customFormat="1" ht="15.75" hidden="1" customHeight="1" x14ac:dyDescent="0.25">
      <c r="A133" s="834" t="s">
        <v>104</v>
      </c>
      <c r="B133" s="835"/>
      <c r="C133" s="835"/>
      <c r="D133" s="836"/>
      <c r="E133" s="47"/>
      <c r="F133" s="25">
        <v>212100</v>
      </c>
      <c r="G133" s="974" t="s">
        <v>17</v>
      </c>
      <c r="H133" s="974"/>
      <c r="I133" s="27"/>
      <c r="J133" s="27"/>
      <c r="K133" s="938"/>
      <c r="L133" s="939"/>
      <c r="M133" s="938"/>
      <c r="N133" s="939"/>
      <c r="O133" s="938"/>
      <c r="P133" s="939"/>
    </row>
    <row r="134" spans="1:16" s="2" customFormat="1" ht="15.75" hidden="1" customHeight="1" x14ac:dyDescent="0.25">
      <c r="A134" s="834" t="s">
        <v>105</v>
      </c>
      <c r="B134" s="835"/>
      <c r="C134" s="835"/>
      <c r="D134" s="836"/>
      <c r="E134" s="47"/>
      <c r="F134" s="25">
        <v>212200</v>
      </c>
      <c r="G134" s="974" t="s">
        <v>17</v>
      </c>
      <c r="H134" s="974"/>
      <c r="I134" s="27"/>
      <c r="J134" s="27"/>
      <c r="K134" s="938"/>
      <c r="L134" s="939"/>
      <c r="M134" s="938"/>
      <c r="N134" s="939"/>
      <c r="O134" s="938"/>
      <c r="P134" s="939"/>
    </row>
    <row r="135" spans="1:16" s="2" customFormat="1" ht="15.75" hidden="1" customHeight="1" x14ac:dyDescent="0.25">
      <c r="A135" s="834" t="s">
        <v>106</v>
      </c>
      <c r="B135" s="835"/>
      <c r="C135" s="835"/>
      <c r="D135" s="836"/>
      <c r="E135" s="47"/>
      <c r="F135" s="25">
        <v>212210</v>
      </c>
      <c r="G135" s="974" t="s">
        <v>17</v>
      </c>
      <c r="H135" s="974"/>
      <c r="I135" s="27"/>
      <c r="J135" s="27"/>
      <c r="K135" s="938"/>
      <c r="L135" s="939"/>
      <c r="M135" s="938"/>
      <c r="N135" s="939"/>
      <c r="O135" s="938"/>
      <c r="P135" s="939"/>
    </row>
    <row r="136" spans="1:16" s="2" customFormat="1" x14ac:dyDescent="0.25">
      <c r="A136" s="846" t="s">
        <v>107</v>
      </c>
      <c r="B136" s="847"/>
      <c r="C136" s="847"/>
      <c r="D136" s="848"/>
      <c r="E136" s="18"/>
      <c r="F136" s="19">
        <v>22</v>
      </c>
      <c r="G136" s="1245">
        <f t="shared" ref="G136:J136" si="18">G154</f>
        <v>16680.099999999999</v>
      </c>
      <c r="H136" s="1245">
        <f t="shared" si="18"/>
        <v>0</v>
      </c>
      <c r="I136" s="21">
        <f t="shared" si="18"/>
        <v>25011.3</v>
      </c>
      <c r="J136" s="21">
        <f t="shared" si="18"/>
        <v>32600</v>
      </c>
      <c r="K136" s="936">
        <f>K154</f>
        <v>39393.5</v>
      </c>
      <c r="L136" s="937"/>
      <c r="M136" s="936">
        <f>M154</f>
        <v>39145.599999999999</v>
      </c>
      <c r="N136" s="937"/>
      <c r="O136" s="936">
        <f>O154</f>
        <v>38824.800000000003</v>
      </c>
      <c r="P136" s="937"/>
    </row>
    <row r="137" spans="1:16" s="2" customFormat="1" ht="15.75" hidden="1" customHeight="1" x14ac:dyDescent="0.25">
      <c r="A137" s="834" t="s">
        <v>108</v>
      </c>
      <c r="B137" s="835"/>
      <c r="C137" s="835"/>
      <c r="D137" s="836"/>
      <c r="E137" s="47"/>
      <c r="F137" s="25">
        <v>222000</v>
      </c>
      <c r="G137" s="974" t="s">
        <v>17</v>
      </c>
      <c r="H137" s="974"/>
      <c r="I137" s="27"/>
      <c r="J137" s="27"/>
      <c r="K137" s="938"/>
      <c r="L137" s="939"/>
      <c r="M137" s="938"/>
      <c r="N137" s="939"/>
      <c r="O137" s="938"/>
      <c r="P137" s="939"/>
    </row>
    <row r="138" spans="1:16" s="2" customFormat="1" ht="15.75" hidden="1" customHeight="1" x14ac:dyDescent="0.25">
      <c r="A138" s="834" t="s">
        <v>109</v>
      </c>
      <c r="B138" s="835"/>
      <c r="C138" s="835"/>
      <c r="D138" s="836"/>
      <c r="E138" s="47"/>
      <c r="F138" s="25">
        <v>222100</v>
      </c>
      <c r="G138" s="974" t="s">
        <v>17</v>
      </c>
      <c r="H138" s="974"/>
      <c r="I138" s="27"/>
      <c r="J138" s="27"/>
      <c r="K138" s="938"/>
      <c r="L138" s="939"/>
      <c r="M138" s="938"/>
      <c r="N138" s="939"/>
      <c r="O138" s="938"/>
      <c r="P138" s="939"/>
    </row>
    <row r="139" spans="1:16" s="2" customFormat="1" ht="15.75" hidden="1" customHeight="1" x14ac:dyDescent="0.25">
      <c r="A139" s="834" t="s">
        <v>110</v>
      </c>
      <c r="B139" s="835"/>
      <c r="C139" s="835"/>
      <c r="D139" s="836"/>
      <c r="E139" s="47"/>
      <c r="F139" s="25">
        <v>222110</v>
      </c>
      <c r="G139" s="974" t="s">
        <v>17</v>
      </c>
      <c r="H139" s="974"/>
      <c r="I139" s="27"/>
      <c r="J139" s="27"/>
      <c r="K139" s="938"/>
      <c r="L139" s="939"/>
      <c r="M139" s="938"/>
      <c r="N139" s="939"/>
      <c r="O139" s="938"/>
      <c r="P139" s="939"/>
    </row>
    <row r="140" spans="1:16" s="2" customFormat="1" ht="15.75" hidden="1" customHeight="1" x14ac:dyDescent="0.25">
      <c r="A140" s="834" t="s">
        <v>111</v>
      </c>
      <c r="B140" s="835"/>
      <c r="C140" s="835"/>
      <c r="D140" s="836"/>
      <c r="E140" s="47"/>
      <c r="F140" s="25">
        <v>222120</v>
      </c>
      <c r="G140" s="974" t="s">
        <v>17</v>
      </c>
      <c r="H140" s="974"/>
      <c r="I140" s="27"/>
      <c r="J140" s="27"/>
      <c r="K140" s="938"/>
      <c r="L140" s="939"/>
      <c r="M140" s="938"/>
      <c r="N140" s="939"/>
      <c r="O140" s="938"/>
      <c r="P140" s="939"/>
    </row>
    <row r="141" spans="1:16" s="2" customFormat="1" ht="15.75" hidden="1" customHeight="1" x14ac:dyDescent="0.25">
      <c r="A141" s="834" t="s">
        <v>112</v>
      </c>
      <c r="B141" s="835"/>
      <c r="C141" s="835"/>
      <c r="D141" s="836"/>
      <c r="E141" s="47"/>
      <c r="F141" s="25">
        <v>222130</v>
      </c>
      <c r="G141" s="974" t="s">
        <v>17</v>
      </c>
      <c r="H141" s="974"/>
      <c r="I141" s="27"/>
      <c r="J141" s="27"/>
      <c r="K141" s="938"/>
      <c r="L141" s="939"/>
      <c r="M141" s="938"/>
      <c r="N141" s="939"/>
      <c r="O141" s="938"/>
      <c r="P141" s="939"/>
    </row>
    <row r="142" spans="1:16" s="2" customFormat="1" ht="15.75" hidden="1" customHeight="1" x14ac:dyDescent="0.25">
      <c r="A142" s="834" t="s">
        <v>113</v>
      </c>
      <c r="B142" s="835"/>
      <c r="C142" s="835"/>
      <c r="D142" s="836"/>
      <c r="E142" s="47"/>
      <c r="F142" s="25">
        <v>222140</v>
      </c>
      <c r="G142" s="974" t="s">
        <v>17</v>
      </c>
      <c r="H142" s="974"/>
      <c r="I142" s="27"/>
      <c r="J142" s="27"/>
      <c r="K142" s="938"/>
      <c r="L142" s="939"/>
      <c r="M142" s="938"/>
      <c r="N142" s="939"/>
      <c r="O142" s="938"/>
      <c r="P142" s="939"/>
    </row>
    <row r="143" spans="1:16" s="2" customFormat="1" ht="15.75" hidden="1" customHeight="1" x14ac:dyDescent="0.25">
      <c r="A143" s="834" t="s">
        <v>114</v>
      </c>
      <c r="B143" s="835"/>
      <c r="C143" s="835"/>
      <c r="D143" s="836"/>
      <c r="E143" s="47"/>
      <c r="F143" s="25">
        <v>222190</v>
      </c>
      <c r="G143" s="974" t="s">
        <v>17</v>
      </c>
      <c r="H143" s="974"/>
      <c r="I143" s="27"/>
      <c r="J143" s="27"/>
      <c r="K143" s="938"/>
      <c r="L143" s="939"/>
      <c r="M143" s="938"/>
      <c r="N143" s="939"/>
      <c r="O143" s="938"/>
      <c r="P143" s="939"/>
    </row>
    <row r="144" spans="1:16" s="2" customFormat="1" ht="15.75" hidden="1" customHeight="1" x14ac:dyDescent="0.25">
      <c r="A144" s="834" t="s">
        <v>115</v>
      </c>
      <c r="B144" s="835"/>
      <c r="C144" s="835"/>
      <c r="D144" s="836"/>
      <c r="E144" s="47"/>
      <c r="F144" s="25">
        <v>222200</v>
      </c>
      <c r="G144" s="974" t="s">
        <v>17</v>
      </c>
      <c r="H144" s="974"/>
      <c r="I144" s="27"/>
      <c r="J144" s="27"/>
      <c r="K144" s="938"/>
      <c r="L144" s="939"/>
      <c r="M144" s="938"/>
      <c r="N144" s="939"/>
      <c r="O144" s="938"/>
      <c r="P144" s="939"/>
    </row>
    <row r="145" spans="1:17" s="2" customFormat="1" ht="15.75" hidden="1" customHeight="1" x14ac:dyDescent="0.25">
      <c r="A145" s="834" t="s">
        <v>116</v>
      </c>
      <c r="B145" s="835"/>
      <c r="C145" s="835"/>
      <c r="D145" s="836"/>
      <c r="E145" s="47"/>
      <c r="F145" s="25">
        <v>222210</v>
      </c>
      <c r="G145" s="974" t="s">
        <v>17</v>
      </c>
      <c r="H145" s="974"/>
      <c r="I145" s="27"/>
      <c r="J145" s="27"/>
      <c r="K145" s="938"/>
      <c r="L145" s="939"/>
      <c r="M145" s="938"/>
      <c r="N145" s="939"/>
      <c r="O145" s="938"/>
      <c r="P145" s="939"/>
    </row>
    <row r="146" spans="1:17" s="2" customFormat="1" ht="15.75" hidden="1" customHeight="1" x14ac:dyDescent="0.25">
      <c r="A146" s="834" t="s">
        <v>117</v>
      </c>
      <c r="B146" s="835"/>
      <c r="C146" s="835"/>
      <c r="D146" s="836"/>
      <c r="E146" s="47"/>
      <c r="F146" s="25">
        <v>222220</v>
      </c>
      <c r="G146" s="974" t="s">
        <v>17</v>
      </c>
      <c r="H146" s="974"/>
      <c r="I146" s="27"/>
      <c r="J146" s="27"/>
      <c r="K146" s="938"/>
      <c r="L146" s="939"/>
      <c r="M146" s="938"/>
      <c r="N146" s="939"/>
      <c r="O146" s="938"/>
      <c r="P146" s="939"/>
    </row>
    <row r="147" spans="1:17" s="2" customFormat="1" ht="15.75" hidden="1" customHeight="1" x14ac:dyDescent="0.25">
      <c r="A147" s="834" t="s">
        <v>118</v>
      </c>
      <c r="B147" s="835"/>
      <c r="C147" s="835"/>
      <c r="D147" s="836"/>
      <c r="E147" s="47"/>
      <c r="F147" s="25">
        <v>222300</v>
      </c>
      <c r="G147" s="974" t="s">
        <v>17</v>
      </c>
      <c r="H147" s="974"/>
      <c r="I147" s="27"/>
      <c r="J147" s="27"/>
      <c r="K147" s="938"/>
      <c r="L147" s="939"/>
      <c r="M147" s="938"/>
      <c r="N147" s="939"/>
      <c r="O147" s="938"/>
      <c r="P147" s="939"/>
    </row>
    <row r="148" spans="1:17" s="2" customFormat="1" ht="15.75" hidden="1" customHeight="1" x14ac:dyDescent="0.25">
      <c r="A148" s="834" t="s">
        <v>119</v>
      </c>
      <c r="B148" s="835"/>
      <c r="C148" s="835"/>
      <c r="D148" s="836"/>
      <c r="E148" s="47"/>
      <c r="F148" s="25">
        <v>222400</v>
      </c>
      <c r="G148" s="974" t="s">
        <v>17</v>
      </c>
      <c r="H148" s="974"/>
      <c r="I148" s="27"/>
      <c r="J148" s="27"/>
      <c r="K148" s="938"/>
      <c r="L148" s="939"/>
      <c r="M148" s="938"/>
      <c r="N148" s="939"/>
      <c r="O148" s="938"/>
      <c r="P148" s="939"/>
    </row>
    <row r="149" spans="1:17" s="2" customFormat="1" ht="15.75" hidden="1" customHeight="1" x14ac:dyDescent="0.25">
      <c r="A149" s="834" t="s">
        <v>120</v>
      </c>
      <c r="B149" s="835"/>
      <c r="C149" s="835"/>
      <c r="D149" s="836"/>
      <c r="E149" s="47"/>
      <c r="F149" s="25">
        <v>222500</v>
      </c>
      <c r="G149" s="974" t="s">
        <v>17</v>
      </c>
      <c r="H149" s="974"/>
      <c r="I149" s="27"/>
      <c r="J149" s="27"/>
      <c r="K149" s="938"/>
      <c r="L149" s="939"/>
      <c r="M149" s="938"/>
      <c r="N149" s="939"/>
      <c r="O149" s="938"/>
      <c r="P149" s="939"/>
    </row>
    <row r="150" spans="1:17" s="2" customFormat="1" ht="15.75" hidden="1" customHeight="1" x14ac:dyDescent="0.25">
      <c r="A150" s="834" t="s">
        <v>121</v>
      </c>
      <c r="B150" s="835"/>
      <c r="C150" s="835"/>
      <c r="D150" s="836"/>
      <c r="E150" s="47"/>
      <c r="F150" s="25">
        <v>222600</v>
      </c>
      <c r="G150" s="974" t="s">
        <v>17</v>
      </c>
      <c r="H150" s="974"/>
      <c r="I150" s="27"/>
      <c r="J150" s="27"/>
      <c r="K150" s="938"/>
      <c r="L150" s="939"/>
      <c r="M150" s="938"/>
      <c r="N150" s="939"/>
      <c r="O150" s="938"/>
      <c r="P150" s="939"/>
    </row>
    <row r="151" spans="1:17" s="2" customFormat="1" ht="15.75" hidden="1" customHeight="1" x14ac:dyDescent="0.25">
      <c r="A151" s="834" t="s">
        <v>122</v>
      </c>
      <c r="B151" s="835"/>
      <c r="C151" s="835"/>
      <c r="D151" s="836"/>
      <c r="E151" s="47"/>
      <c r="F151" s="25">
        <v>222700</v>
      </c>
      <c r="G151" s="974" t="s">
        <v>17</v>
      </c>
      <c r="H151" s="974"/>
      <c r="I151" s="27"/>
      <c r="J151" s="27"/>
      <c r="K151" s="938"/>
      <c r="L151" s="939"/>
      <c r="M151" s="938"/>
      <c r="N151" s="939"/>
      <c r="O151" s="938"/>
      <c r="P151" s="939"/>
    </row>
    <row r="152" spans="1:17" s="2" customFormat="1" ht="15.75" hidden="1" customHeight="1" x14ac:dyDescent="0.25">
      <c r="A152" s="834" t="s">
        <v>123</v>
      </c>
      <c r="B152" s="835"/>
      <c r="C152" s="835"/>
      <c r="D152" s="836"/>
      <c r="E152" s="47"/>
      <c r="F152" s="25">
        <v>222710</v>
      </c>
      <c r="G152" s="974" t="s">
        <v>17</v>
      </c>
      <c r="H152" s="974"/>
      <c r="I152" s="27"/>
      <c r="J152" s="27"/>
      <c r="K152" s="938"/>
      <c r="L152" s="939"/>
      <c r="M152" s="938"/>
      <c r="N152" s="939"/>
      <c r="O152" s="938"/>
      <c r="P152" s="939"/>
    </row>
    <row r="153" spans="1:17" s="2" customFormat="1" ht="15.75" hidden="1" customHeight="1" x14ac:dyDescent="0.25">
      <c r="A153" s="834" t="s">
        <v>124</v>
      </c>
      <c r="B153" s="835"/>
      <c r="C153" s="835"/>
      <c r="D153" s="836"/>
      <c r="E153" s="47"/>
      <c r="F153" s="25">
        <v>222720</v>
      </c>
      <c r="G153" s="974" t="s">
        <v>17</v>
      </c>
      <c r="H153" s="974"/>
      <c r="I153" s="27"/>
      <c r="J153" s="27"/>
      <c r="K153" s="938"/>
      <c r="L153" s="939"/>
      <c r="M153" s="938"/>
      <c r="N153" s="939"/>
      <c r="O153" s="938"/>
      <c r="P153" s="939"/>
    </row>
    <row r="154" spans="1:17" s="2" customFormat="1" x14ac:dyDescent="0.25">
      <c r="A154" s="1240" t="s">
        <v>125</v>
      </c>
      <c r="B154" s="1241"/>
      <c r="C154" s="1241"/>
      <c r="D154" s="1242"/>
      <c r="E154" s="320"/>
      <c r="F154" s="321">
        <v>222800</v>
      </c>
      <c r="G154" s="974">
        <f t="shared" ref="G154:J154" si="19">G155</f>
        <v>16680.099999999999</v>
      </c>
      <c r="H154" s="974">
        <f t="shared" si="19"/>
        <v>0</v>
      </c>
      <c r="I154" s="247">
        <f t="shared" si="19"/>
        <v>25011.3</v>
      </c>
      <c r="J154" s="27">
        <f t="shared" si="19"/>
        <v>32600</v>
      </c>
      <c r="K154" s="923">
        <f>K155</f>
        <v>39393.5</v>
      </c>
      <c r="L154" s="924"/>
      <c r="M154" s="923">
        <f>M155</f>
        <v>39145.599999999999</v>
      </c>
      <c r="N154" s="924"/>
      <c r="O154" s="923">
        <f>O155</f>
        <v>38824.800000000003</v>
      </c>
      <c r="P154" s="924"/>
    </row>
    <row r="155" spans="1:17" s="2" customFormat="1" x14ac:dyDescent="0.25">
      <c r="A155" s="1095" t="s">
        <v>125</v>
      </c>
      <c r="B155" s="1096"/>
      <c r="C155" s="1096"/>
      <c r="D155" s="1097"/>
      <c r="E155" s="276"/>
      <c r="F155" s="197">
        <v>222810</v>
      </c>
      <c r="G155" s="974">
        <v>16680.099999999999</v>
      </c>
      <c r="H155" s="974"/>
      <c r="I155" s="247">
        <v>25011.3</v>
      </c>
      <c r="J155" s="27">
        <v>32600</v>
      </c>
      <c r="K155" s="864">
        <v>39393.5</v>
      </c>
      <c r="L155" s="865"/>
      <c r="M155" s="864">
        <v>39145.599999999999</v>
      </c>
      <c r="N155" s="865"/>
      <c r="O155" s="864">
        <v>38824.800000000003</v>
      </c>
      <c r="P155" s="865"/>
      <c r="Q155" s="104"/>
    </row>
    <row r="156" spans="1:17" s="2" customFormat="1" hidden="1" x14ac:dyDescent="0.25">
      <c r="A156" s="834"/>
      <c r="B156" s="835"/>
      <c r="C156" s="835"/>
      <c r="D156" s="836"/>
      <c r="E156" s="47"/>
      <c r="F156" s="25"/>
      <c r="G156" s="942"/>
      <c r="H156" s="942"/>
      <c r="I156" s="51"/>
      <c r="J156" s="52"/>
      <c r="K156" s="868"/>
      <c r="L156" s="869"/>
      <c r="M156" s="870"/>
      <c r="N156" s="871"/>
      <c r="O156" s="870"/>
      <c r="P156" s="871"/>
    </row>
    <row r="157" spans="1:17" s="2" customFormat="1" hidden="1" x14ac:dyDescent="0.25">
      <c r="A157" s="834"/>
      <c r="B157" s="835"/>
      <c r="C157" s="835"/>
      <c r="D157" s="836"/>
      <c r="E157" s="47"/>
      <c r="F157" s="25"/>
      <c r="G157" s="942"/>
      <c r="H157" s="942"/>
      <c r="I157" s="51"/>
      <c r="J157" s="52"/>
      <c r="K157" s="868"/>
      <c r="L157" s="869"/>
      <c r="M157" s="870"/>
      <c r="N157" s="871"/>
      <c r="O157" s="870"/>
      <c r="P157" s="871"/>
    </row>
    <row r="158" spans="1:17" s="2" customFormat="1" hidden="1" x14ac:dyDescent="0.25">
      <c r="A158" s="834"/>
      <c r="B158" s="835"/>
      <c r="C158" s="835"/>
      <c r="D158" s="836"/>
      <c r="E158" s="47"/>
      <c r="F158" s="25"/>
      <c r="G158" s="942"/>
      <c r="H158" s="942"/>
      <c r="I158" s="51"/>
      <c r="J158" s="52"/>
      <c r="K158" s="868"/>
      <c r="L158" s="869"/>
      <c r="M158" s="870"/>
      <c r="N158" s="871"/>
      <c r="O158" s="870"/>
      <c r="P158" s="871"/>
    </row>
    <row r="159" spans="1:17" s="2" customFormat="1" hidden="1" x14ac:dyDescent="0.25">
      <c r="A159" s="834"/>
      <c r="B159" s="835"/>
      <c r="C159" s="835"/>
      <c r="D159" s="836"/>
      <c r="E159" s="47"/>
      <c r="F159" s="25"/>
      <c r="G159" s="942"/>
      <c r="H159" s="942"/>
      <c r="I159" s="51"/>
      <c r="J159" s="52"/>
      <c r="K159" s="868"/>
      <c r="L159" s="869"/>
      <c r="M159" s="870"/>
      <c r="N159" s="871"/>
      <c r="O159" s="870"/>
      <c r="P159" s="871"/>
    </row>
    <row r="160" spans="1:17" s="2" customFormat="1" hidden="1" x14ac:dyDescent="0.25">
      <c r="A160" s="834"/>
      <c r="B160" s="835"/>
      <c r="C160" s="835"/>
      <c r="D160" s="836"/>
      <c r="E160" s="47"/>
      <c r="F160" s="25"/>
      <c r="G160" s="942"/>
      <c r="H160" s="942"/>
      <c r="I160" s="51"/>
      <c r="J160" s="52"/>
      <c r="K160" s="868"/>
      <c r="L160" s="869"/>
      <c r="M160" s="870"/>
      <c r="N160" s="871"/>
      <c r="O160" s="870"/>
      <c r="P160" s="871"/>
    </row>
    <row r="161" spans="1:16" s="2" customFormat="1" hidden="1" x14ac:dyDescent="0.25">
      <c r="A161" s="834"/>
      <c r="B161" s="835"/>
      <c r="C161" s="835"/>
      <c r="D161" s="836"/>
      <c r="E161" s="47"/>
      <c r="F161" s="25"/>
      <c r="G161" s="942"/>
      <c r="H161" s="942"/>
      <c r="I161" s="51"/>
      <c r="J161" s="52"/>
      <c r="K161" s="868"/>
      <c r="L161" s="869"/>
      <c r="M161" s="870"/>
      <c r="N161" s="871"/>
      <c r="O161" s="870"/>
      <c r="P161" s="871"/>
    </row>
    <row r="162" spans="1:16" s="2" customFormat="1" hidden="1" x14ac:dyDescent="0.25">
      <c r="A162" s="834"/>
      <c r="B162" s="835"/>
      <c r="C162" s="835"/>
      <c r="D162" s="836"/>
      <c r="E162" s="47"/>
      <c r="F162" s="25"/>
      <c r="G162" s="942"/>
      <c r="H162" s="942"/>
      <c r="I162" s="51"/>
      <c r="J162" s="52"/>
      <c r="K162" s="868"/>
      <c r="L162" s="869"/>
      <c r="M162" s="870"/>
      <c r="N162" s="871"/>
      <c r="O162" s="870"/>
      <c r="P162" s="871"/>
    </row>
    <row r="163" spans="1:16" s="2" customFormat="1" hidden="1" x14ac:dyDescent="0.25">
      <c r="A163" s="834"/>
      <c r="B163" s="835"/>
      <c r="C163" s="835"/>
      <c r="D163" s="836"/>
      <c r="E163" s="47"/>
      <c r="F163" s="25"/>
      <c r="G163" s="942"/>
      <c r="H163" s="942"/>
      <c r="I163" s="51"/>
      <c r="J163" s="52"/>
      <c r="K163" s="868"/>
      <c r="L163" s="869"/>
      <c r="M163" s="870"/>
      <c r="N163" s="871"/>
      <c r="O163" s="870"/>
      <c r="P163" s="871"/>
    </row>
    <row r="164" spans="1:16" s="2" customFormat="1" hidden="1" x14ac:dyDescent="0.25">
      <c r="A164" s="834"/>
      <c r="B164" s="835"/>
      <c r="C164" s="835"/>
      <c r="D164" s="836"/>
      <c r="E164" s="47"/>
      <c r="F164" s="25"/>
      <c r="G164" s="942"/>
      <c r="H164" s="942"/>
      <c r="I164" s="51"/>
      <c r="J164" s="52"/>
      <c r="K164" s="868"/>
      <c r="L164" s="869"/>
      <c r="M164" s="870"/>
      <c r="N164" s="871"/>
      <c r="O164" s="870"/>
      <c r="P164" s="871"/>
    </row>
    <row r="165" spans="1:16" s="2" customFormat="1" hidden="1" x14ac:dyDescent="0.25">
      <c r="A165" s="834"/>
      <c r="B165" s="835"/>
      <c r="C165" s="835"/>
      <c r="D165" s="836"/>
      <c r="E165" s="47"/>
      <c r="F165" s="25"/>
      <c r="G165" s="942"/>
      <c r="H165" s="942"/>
      <c r="I165" s="51"/>
      <c r="J165" s="52"/>
      <c r="K165" s="868"/>
      <c r="L165" s="869"/>
      <c r="M165" s="870"/>
      <c r="N165" s="871"/>
      <c r="O165" s="870"/>
      <c r="P165" s="871"/>
    </row>
    <row r="166" spans="1:16" s="2" customFormat="1" hidden="1" x14ac:dyDescent="0.25">
      <c r="A166" s="834"/>
      <c r="B166" s="835"/>
      <c r="C166" s="835"/>
      <c r="D166" s="836"/>
      <c r="E166" s="47"/>
      <c r="F166" s="25"/>
      <c r="G166" s="942"/>
      <c r="H166" s="942"/>
      <c r="I166" s="51"/>
      <c r="J166" s="52"/>
      <c r="K166" s="868"/>
      <c r="L166" s="869"/>
      <c r="M166" s="870"/>
      <c r="N166" s="871"/>
      <c r="O166" s="870"/>
      <c r="P166" s="871"/>
    </row>
    <row r="167" spans="1:16" s="2" customFormat="1" hidden="1" x14ac:dyDescent="0.25">
      <c r="A167" s="846"/>
      <c r="B167" s="847"/>
      <c r="C167" s="847"/>
      <c r="D167" s="848"/>
      <c r="E167" s="18"/>
      <c r="F167" s="19"/>
      <c r="G167" s="943"/>
      <c r="H167" s="943"/>
      <c r="I167" s="57"/>
      <c r="J167" s="58"/>
      <c r="K167" s="874"/>
      <c r="L167" s="875"/>
      <c r="M167" s="874"/>
      <c r="N167" s="875"/>
      <c r="O167" s="874"/>
      <c r="P167" s="875"/>
    </row>
    <row r="168" spans="1:16" s="2" customFormat="1" hidden="1" x14ac:dyDescent="0.25">
      <c r="A168" s="834"/>
      <c r="B168" s="835"/>
      <c r="C168" s="835"/>
      <c r="D168" s="836"/>
      <c r="E168" s="47"/>
      <c r="F168" s="25"/>
      <c r="G168" s="942"/>
      <c r="H168" s="942"/>
      <c r="I168" s="51"/>
      <c r="J168" s="52"/>
      <c r="K168" s="868"/>
      <c r="L168" s="869"/>
      <c r="M168" s="870"/>
      <c r="N168" s="871"/>
      <c r="O168" s="870"/>
      <c r="P168" s="871"/>
    </row>
    <row r="169" spans="1:16" s="2" customFormat="1" hidden="1" x14ac:dyDescent="0.25">
      <c r="A169" s="834"/>
      <c r="B169" s="835"/>
      <c r="C169" s="835"/>
      <c r="D169" s="836"/>
      <c r="E169" s="47"/>
      <c r="F169" s="43"/>
      <c r="G169" s="942"/>
      <c r="H169" s="942"/>
      <c r="I169" s="51"/>
      <c r="J169" s="52"/>
      <c r="K169" s="868"/>
      <c r="L169" s="869"/>
      <c r="M169" s="870"/>
      <c r="N169" s="871"/>
      <c r="O169" s="870"/>
      <c r="P169" s="871"/>
    </row>
    <row r="170" spans="1:16" s="2" customFormat="1" hidden="1" x14ac:dyDescent="0.25">
      <c r="A170" s="846"/>
      <c r="B170" s="847"/>
      <c r="C170" s="847"/>
      <c r="D170" s="848"/>
      <c r="E170" s="18"/>
      <c r="F170" s="45"/>
      <c r="G170" s="943"/>
      <c r="H170" s="943"/>
      <c r="I170" s="57"/>
      <c r="J170" s="58"/>
      <c r="K170" s="876"/>
      <c r="L170" s="877"/>
      <c r="M170" s="876"/>
      <c r="N170" s="877"/>
      <c r="O170" s="876"/>
      <c r="P170" s="877"/>
    </row>
    <row r="171" spans="1:16" s="2" customFormat="1" hidden="1" x14ac:dyDescent="0.25">
      <c r="A171" s="834"/>
      <c r="B171" s="835"/>
      <c r="C171" s="835"/>
      <c r="D171" s="836"/>
      <c r="E171" s="47"/>
      <c r="F171" s="25"/>
      <c r="G171" s="942"/>
      <c r="H171" s="942"/>
      <c r="I171" s="51"/>
      <c r="J171" s="52"/>
      <c r="K171" s="868"/>
      <c r="L171" s="869"/>
      <c r="M171" s="870"/>
      <c r="N171" s="871"/>
      <c r="O171" s="870"/>
      <c r="P171" s="871"/>
    </row>
    <row r="172" spans="1:16" s="2" customFormat="1" hidden="1" x14ac:dyDescent="0.25">
      <c r="A172" s="834"/>
      <c r="B172" s="835"/>
      <c r="C172" s="835"/>
      <c r="D172" s="836"/>
      <c r="E172" s="47"/>
      <c r="F172" s="25"/>
      <c r="G172" s="942"/>
      <c r="H172" s="942"/>
      <c r="I172" s="51"/>
      <c r="J172" s="52"/>
      <c r="K172" s="868"/>
      <c r="L172" s="869"/>
      <c r="M172" s="870"/>
      <c r="N172" s="871"/>
      <c r="O172" s="870"/>
      <c r="P172" s="871"/>
    </row>
    <row r="173" spans="1:16" s="2" customFormat="1" hidden="1" x14ac:dyDescent="0.25">
      <c r="A173" s="834"/>
      <c r="B173" s="835"/>
      <c r="C173" s="835"/>
      <c r="D173" s="836"/>
      <c r="E173" s="47"/>
      <c r="F173" s="25"/>
      <c r="G173" s="942"/>
      <c r="H173" s="942"/>
      <c r="I173" s="51"/>
      <c r="J173" s="52"/>
      <c r="K173" s="868"/>
      <c r="L173" s="869"/>
      <c r="M173" s="870"/>
      <c r="N173" s="871"/>
      <c r="O173" s="870"/>
      <c r="P173" s="871"/>
    </row>
    <row r="174" spans="1:16" s="2" customFormat="1" hidden="1" x14ac:dyDescent="0.25">
      <c r="A174" s="834"/>
      <c r="B174" s="835"/>
      <c r="C174" s="835"/>
      <c r="D174" s="836"/>
      <c r="E174" s="47"/>
      <c r="F174" s="25"/>
      <c r="G174" s="942"/>
      <c r="H174" s="942"/>
      <c r="I174" s="51"/>
      <c r="J174" s="52"/>
      <c r="K174" s="868"/>
      <c r="L174" s="869"/>
      <c r="M174" s="870"/>
      <c r="N174" s="871"/>
      <c r="O174" s="870"/>
      <c r="P174" s="871"/>
    </row>
    <row r="175" spans="1:16" s="2" customFormat="1" hidden="1" x14ac:dyDescent="0.25">
      <c r="A175" s="834"/>
      <c r="B175" s="835"/>
      <c r="C175" s="835"/>
      <c r="D175" s="836"/>
      <c r="E175" s="47"/>
      <c r="F175" s="25"/>
      <c r="G175" s="942"/>
      <c r="H175" s="942"/>
      <c r="I175" s="51"/>
      <c r="J175" s="52"/>
      <c r="K175" s="868"/>
      <c r="L175" s="869"/>
      <c r="M175" s="870"/>
      <c r="N175" s="871"/>
      <c r="O175" s="870"/>
      <c r="P175" s="871"/>
    </row>
    <row r="176" spans="1:16" s="2" customFormat="1" hidden="1" x14ac:dyDescent="0.25">
      <c r="A176" s="834"/>
      <c r="B176" s="835"/>
      <c r="C176" s="835"/>
      <c r="D176" s="836"/>
      <c r="E176" s="47"/>
      <c r="F176" s="25"/>
      <c r="G176" s="942"/>
      <c r="H176" s="942"/>
      <c r="I176" s="51"/>
      <c r="J176" s="52"/>
      <c r="K176" s="868"/>
      <c r="L176" s="869"/>
      <c r="M176" s="870"/>
      <c r="N176" s="871"/>
      <c r="O176" s="870"/>
      <c r="P176" s="871"/>
    </row>
    <row r="177" spans="1:16" s="2" customFormat="1" hidden="1" x14ac:dyDescent="0.25">
      <c r="A177" s="834"/>
      <c r="B177" s="835"/>
      <c r="C177" s="835"/>
      <c r="D177" s="836"/>
      <c r="E177" s="47"/>
      <c r="F177" s="25"/>
      <c r="G177" s="942"/>
      <c r="H177" s="942"/>
      <c r="I177" s="51"/>
      <c r="J177" s="52"/>
      <c r="K177" s="868"/>
      <c r="L177" s="869"/>
      <c r="M177" s="870"/>
      <c r="N177" s="871"/>
      <c r="O177" s="870"/>
      <c r="P177" s="871"/>
    </row>
    <row r="178" spans="1:16" s="2" customFormat="1" hidden="1" x14ac:dyDescent="0.25">
      <c r="A178" s="834"/>
      <c r="B178" s="835"/>
      <c r="C178" s="835"/>
      <c r="D178" s="836"/>
      <c r="E178" s="47"/>
      <c r="F178" s="25"/>
      <c r="G178" s="942"/>
      <c r="H178" s="942"/>
      <c r="I178" s="51"/>
      <c r="J178" s="52"/>
      <c r="K178" s="868"/>
      <c r="L178" s="869"/>
      <c r="M178" s="870"/>
      <c r="N178" s="871"/>
      <c r="O178" s="870"/>
      <c r="P178" s="871"/>
    </row>
    <row r="179" spans="1:16" s="2" customFormat="1" hidden="1" x14ac:dyDescent="0.25">
      <c r="A179" s="834"/>
      <c r="B179" s="835"/>
      <c r="C179" s="835"/>
      <c r="D179" s="836"/>
      <c r="E179" s="47"/>
      <c r="F179" s="25"/>
      <c r="G179" s="942"/>
      <c r="H179" s="942"/>
      <c r="I179" s="51"/>
      <c r="J179" s="52"/>
      <c r="K179" s="868"/>
      <c r="L179" s="869"/>
      <c r="M179" s="870"/>
      <c r="N179" s="871"/>
      <c r="O179" s="870"/>
      <c r="P179" s="871"/>
    </row>
    <row r="180" spans="1:16" s="2" customFormat="1" hidden="1" x14ac:dyDescent="0.25">
      <c r="A180" s="834"/>
      <c r="B180" s="835"/>
      <c r="C180" s="835"/>
      <c r="D180" s="836"/>
      <c r="E180" s="47"/>
      <c r="F180" s="25"/>
      <c r="G180" s="942"/>
      <c r="H180" s="942"/>
      <c r="I180" s="51"/>
      <c r="J180" s="52"/>
      <c r="K180" s="868"/>
      <c r="L180" s="869"/>
      <c r="M180" s="870"/>
      <c r="N180" s="871"/>
      <c r="O180" s="870"/>
      <c r="P180" s="871"/>
    </row>
    <row r="181" spans="1:16" s="2" customFormat="1" hidden="1" x14ac:dyDescent="0.25">
      <c r="A181" s="834"/>
      <c r="B181" s="835"/>
      <c r="C181" s="835"/>
      <c r="D181" s="836"/>
      <c r="E181" s="47"/>
      <c r="F181" s="25"/>
      <c r="G181" s="942"/>
      <c r="H181" s="942"/>
      <c r="I181" s="51"/>
      <c r="J181" s="52"/>
      <c r="K181" s="868"/>
      <c r="L181" s="869"/>
      <c r="M181" s="870"/>
      <c r="N181" s="871"/>
      <c r="O181" s="870"/>
      <c r="P181" s="871"/>
    </row>
    <row r="182" spans="1:16" s="2" customFormat="1" hidden="1" x14ac:dyDescent="0.25">
      <c r="A182" s="834"/>
      <c r="B182" s="835"/>
      <c r="C182" s="835"/>
      <c r="D182" s="836"/>
      <c r="E182" s="47"/>
      <c r="F182" s="25"/>
      <c r="G182" s="942"/>
      <c r="H182" s="942"/>
      <c r="I182" s="51"/>
      <c r="J182" s="52"/>
      <c r="K182" s="868"/>
      <c r="L182" s="869"/>
      <c r="M182" s="870"/>
      <c r="N182" s="871"/>
      <c r="O182" s="870"/>
      <c r="P182" s="871"/>
    </row>
    <row r="183" spans="1:16" s="2" customFormat="1" hidden="1" x14ac:dyDescent="0.25">
      <c r="A183" s="834"/>
      <c r="B183" s="835"/>
      <c r="C183" s="835"/>
      <c r="D183" s="836"/>
      <c r="E183" s="47"/>
      <c r="F183" s="25"/>
      <c r="G183" s="942"/>
      <c r="H183" s="942"/>
      <c r="I183" s="51"/>
      <c r="J183" s="52"/>
      <c r="K183" s="868"/>
      <c r="L183" s="869"/>
      <c r="M183" s="870"/>
      <c r="N183" s="871"/>
      <c r="O183" s="870"/>
      <c r="P183" s="871"/>
    </row>
    <row r="184" spans="1:16" s="2" customFormat="1" hidden="1" x14ac:dyDescent="0.25">
      <c r="A184" s="846"/>
      <c r="B184" s="847"/>
      <c r="C184" s="847"/>
      <c r="D184" s="848"/>
      <c r="E184" s="18"/>
      <c r="F184" s="19"/>
      <c r="G184" s="943"/>
      <c r="H184" s="943"/>
      <c r="I184" s="57"/>
      <c r="J184" s="58"/>
      <c r="K184" s="876"/>
      <c r="L184" s="877"/>
      <c r="M184" s="874"/>
      <c r="N184" s="875"/>
      <c r="O184" s="874"/>
      <c r="P184" s="875"/>
    </row>
    <row r="185" spans="1:16" s="2" customFormat="1" hidden="1" x14ac:dyDescent="0.25">
      <c r="A185" s="834"/>
      <c r="B185" s="835"/>
      <c r="C185" s="835"/>
      <c r="D185" s="836"/>
      <c r="E185" s="47"/>
      <c r="F185" s="25"/>
      <c r="G185" s="942"/>
      <c r="H185" s="942"/>
      <c r="I185" s="51"/>
      <c r="J185" s="52"/>
      <c r="K185" s="868"/>
      <c r="L185" s="869"/>
      <c r="M185" s="870"/>
      <c r="N185" s="871"/>
      <c r="O185" s="870"/>
      <c r="P185" s="871"/>
    </row>
    <row r="186" spans="1:16" s="2" customFormat="1" hidden="1" x14ac:dyDescent="0.25">
      <c r="A186" s="834"/>
      <c r="B186" s="835"/>
      <c r="C186" s="835"/>
      <c r="D186" s="836"/>
      <c r="E186" s="47"/>
      <c r="F186" s="25"/>
      <c r="G186" s="942"/>
      <c r="H186" s="942"/>
      <c r="I186" s="51"/>
      <c r="J186" s="52"/>
      <c r="K186" s="868"/>
      <c r="L186" s="869"/>
      <c r="M186" s="870"/>
      <c r="N186" s="871"/>
      <c r="O186" s="870"/>
      <c r="P186" s="871"/>
    </row>
    <row r="187" spans="1:16" s="2" customFormat="1" hidden="1" x14ac:dyDescent="0.25">
      <c r="A187" s="834"/>
      <c r="B187" s="835"/>
      <c r="C187" s="835"/>
      <c r="D187" s="836"/>
      <c r="E187" s="47"/>
      <c r="F187" s="25"/>
      <c r="G187" s="942"/>
      <c r="H187" s="942"/>
      <c r="I187" s="51"/>
      <c r="J187" s="52"/>
      <c r="K187" s="868"/>
      <c r="L187" s="869"/>
      <c r="M187" s="870"/>
      <c r="N187" s="871"/>
      <c r="O187" s="870"/>
      <c r="P187" s="871"/>
    </row>
    <row r="188" spans="1:16" s="2" customFormat="1" hidden="1" x14ac:dyDescent="0.25">
      <c r="A188" s="834"/>
      <c r="B188" s="835"/>
      <c r="C188" s="835"/>
      <c r="D188" s="836"/>
      <c r="E188" s="47"/>
      <c r="F188" s="25"/>
      <c r="G188" s="942"/>
      <c r="H188" s="942"/>
      <c r="I188" s="51"/>
      <c r="J188" s="52"/>
      <c r="K188" s="868"/>
      <c r="L188" s="869"/>
      <c r="M188" s="870"/>
      <c r="N188" s="871"/>
      <c r="O188" s="870"/>
      <c r="P188" s="871"/>
    </row>
    <row r="189" spans="1:16" s="2" customFormat="1" hidden="1" x14ac:dyDescent="0.25">
      <c r="A189" s="834"/>
      <c r="B189" s="835"/>
      <c r="C189" s="835"/>
      <c r="D189" s="836"/>
      <c r="E189" s="47"/>
      <c r="F189" s="25"/>
      <c r="G189" s="942"/>
      <c r="H189" s="942"/>
      <c r="I189" s="51"/>
      <c r="J189" s="52"/>
      <c r="K189" s="868"/>
      <c r="L189" s="869"/>
      <c r="M189" s="870"/>
      <c r="N189" s="871"/>
      <c r="O189" s="870"/>
      <c r="P189" s="871"/>
    </row>
    <row r="190" spans="1:16" s="2" customFormat="1" hidden="1" x14ac:dyDescent="0.25">
      <c r="A190" s="846"/>
      <c r="B190" s="847"/>
      <c r="C190" s="847"/>
      <c r="D190" s="848"/>
      <c r="E190" s="18"/>
      <c r="F190" s="19"/>
      <c r="G190" s="943"/>
      <c r="H190" s="943"/>
      <c r="I190" s="57"/>
      <c r="J190" s="58"/>
      <c r="K190" s="876"/>
      <c r="L190" s="877"/>
      <c r="M190" s="876"/>
      <c r="N190" s="877"/>
      <c r="O190" s="876"/>
      <c r="P190" s="877"/>
    </row>
    <row r="191" spans="1:16" s="2" customFormat="1" hidden="1" x14ac:dyDescent="0.25">
      <c r="A191" s="834"/>
      <c r="B191" s="835"/>
      <c r="C191" s="835"/>
      <c r="D191" s="836"/>
      <c r="E191" s="47"/>
      <c r="F191" s="25"/>
      <c r="G191" s="942"/>
      <c r="H191" s="942"/>
      <c r="I191" s="51"/>
      <c r="J191" s="52"/>
      <c r="K191" s="868"/>
      <c r="L191" s="869"/>
      <c r="M191" s="870"/>
      <c r="N191" s="871"/>
      <c r="O191" s="870"/>
      <c r="P191" s="871"/>
    </row>
    <row r="192" spans="1:16" s="2" customFormat="1" hidden="1" x14ac:dyDescent="0.25">
      <c r="A192" s="834"/>
      <c r="B192" s="835"/>
      <c r="C192" s="835"/>
      <c r="D192" s="836"/>
      <c r="E192" s="47"/>
      <c r="F192" s="25"/>
      <c r="G192" s="942"/>
      <c r="H192" s="942"/>
      <c r="I192" s="51"/>
      <c r="J192" s="52"/>
      <c r="K192" s="868"/>
      <c r="L192" s="869"/>
      <c r="M192" s="870"/>
      <c r="N192" s="871"/>
      <c r="O192" s="870"/>
      <c r="P192" s="871"/>
    </row>
    <row r="193" spans="1:16" s="2" customFormat="1" hidden="1" x14ac:dyDescent="0.25">
      <c r="A193" s="834"/>
      <c r="B193" s="835"/>
      <c r="C193" s="835"/>
      <c r="D193" s="836"/>
      <c r="E193" s="47"/>
      <c r="F193" s="25"/>
      <c r="G193" s="942"/>
      <c r="H193" s="942"/>
      <c r="I193" s="51"/>
      <c r="J193" s="52"/>
      <c r="K193" s="868"/>
      <c r="L193" s="869"/>
      <c r="M193" s="870"/>
      <c r="N193" s="871"/>
      <c r="O193" s="870"/>
      <c r="P193" s="871"/>
    </row>
    <row r="194" spans="1:16" s="2" customFormat="1" hidden="1" x14ac:dyDescent="0.25">
      <c r="A194" s="834"/>
      <c r="B194" s="835"/>
      <c r="C194" s="835"/>
      <c r="D194" s="836"/>
      <c r="E194" s="47"/>
      <c r="F194" s="25"/>
      <c r="G194" s="942"/>
      <c r="H194" s="942"/>
      <c r="I194" s="51"/>
      <c r="J194" s="52"/>
      <c r="K194" s="868"/>
      <c r="L194" s="869"/>
      <c r="M194" s="870"/>
      <c r="N194" s="871"/>
      <c r="O194" s="870"/>
      <c r="P194" s="871"/>
    </row>
    <row r="195" spans="1:16" s="2" customFormat="1" hidden="1" x14ac:dyDescent="0.25">
      <c r="A195" s="834"/>
      <c r="B195" s="835"/>
      <c r="C195" s="835"/>
      <c r="D195" s="836"/>
      <c r="E195" s="47"/>
      <c r="F195" s="25"/>
      <c r="G195" s="942"/>
      <c r="H195" s="942"/>
      <c r="I195" s="51"/>
      <c r="J195" s="52"/>
      <c r="K195" s="868"/>
      <c r="L195" s="869"/>
      <c r="M195" s="870"/>
      <c r="N195" s="871"/>
      <c r="O195" s="870"/>
      <c r="P195" s="871"/>
    </row>
    <row r="196" spans="1:16" s="2" customFormat="1" hidden="1" x14ac:dyDescent="0.25">
      <c r="A196" s="834"/>
      <c r="B196" s="835"/>
      <c r="C196" s="835"/>
      <c r="D196" s="836"/>
      <c r="E196" s="47"/>
      <c r="F196" s="25"/>
      <c r="G196" s="942"/>
      <c r="H196" s="942"/>
      <c r="I196" s="51"/>
      <c r="J196" s="52"/>
      <c r="K196" s="868"/>
      <c r="L196" s="869"/>
      <c r="M196" s="870"/>
      <c r="N196" s="871"/>
      <c r="O196" s="870"/>
      <c r="P196" s="871"/>
    </row>
    <row r="197" spans="1:16" s="2" customFormat="1" hidden="1" x14ac:dyDescent="0.25">
      <c r="A197" s="834"/>
      <c r="B197" s="835"/>
      <c r="C197" s="835"/>
      <c r="D197" s="836"/>
      <c r="E197" s="47"/>
      <c r="F197" s="25"/>
      <c r="G197" s="942"/>
      <c r="H197" s="942"/>
      <c r="I197" s="51"/>
      <c r="J197" s="52"/>
      <c r="K197" s="868"/>
      <c r="L197" s="869"/>
      <c r="M197" s="870"/>
      <c r="N197" s="871"/>
      <c r="O197" s="870"/>
      <c r="P197" s="871"/>
    </row>
    <row r="198" spans="1:16" s="2" customFormat="1" hidden="1" x14ac:dyDescent="0.25">
      <c r="A198" s="834"/>
      <c r="B198" s="835"/>
      <c r="C198" s="835"/>
      <c r="D198" s="836"/>
      <c r="E198" s="47"/>
      <c r="F198" s="25"/>
      <c r="G198" s="942"/>
      <c r="H198" s="942"/>
      <c r="I198" s="51"/>
      <c r="J198" s="52"/>
      <c r="K198" s="868"/>
      <c r="L198" s="869"/>
      <c r="M198" s="870"/>
      <c r="N198" s="871"/>
      <c r="O198" s="870"/>
      <c r="P198" s="871"/>
    </row>
    <row r="199" spans="1:16" s="2" customFormat="1" hidden="1" x14ac:dyDescent="0.25">
      <c r="A199" s="834"/>
      <c r="B199" s="835"/>
      <c r="C199" s="835"/>
      <c r="D199" s="836"/>
      <c r="E199" s="47"/>
      <c r="F199" s="25"/>
      <c r="G199" s="942"/>
      <c r="H199" s="942"/>
      <c r="I199" s="51"/>
      <c r="J199" s="52"/>
      <c r="K199" s="868"/>
      <c r="L199" s="869"/>
      <c r="M199" s="870"/>
      <c r="N199" s="871"/>
      <c r="O199" s="870"/>
      <c r="P199" s="871"/>
    </row>
    <row r="200" spans="1:16" s="2" customFormat="1" hidden="1" x14ac:dyDescent="0.25">
      <c r="A200" s="834"/>
      <c r="B200" s="835"/>
      <c r="C200" s="835"/>
      <c r="D200" s="836"/>
      <c r="E200" s="47"/>
      <c r="F200" s="25"/>
      <c r="G200" s="942"/>
      <c r="H200" s="942"/>
      <c r="I200" s="51"/>
      <c r="J200" s="52"/>
      <c r="K200" s="868"/>
      <c r="L200" s="869"/>
      <c r="M200" s="870"/>
      <c r="N200" s="871"/>
      <c r="O200" s="870"/>
      <c r="P200" s="871"/>
    </row>
    <row r="201" spans="1:16" s="2" customFormat="1" hidden="1" x14ac:dyDescent="0.25">
      <c r="A201" s="834"/>
      <c r="B201" s="835"/>
      <c r="C201" s="835"/>
      <c r="D201" s="836"/>
      <c r="E201" s="47"/>
      <c r="F201" s="25"/>
      <c r="G201" s="942"/>
      <c r="H201" s="942"/>
      <c r="I201" s="51"/>
      <c r="J201" s="52"/>
      <c r="K201" s="868"/>
      <c r="L201" s="869"/>
      <c r="M201" s="870"/>
      <c r="N201" s="871"/>
      <c r="O201" s="870"/>
      <c r="P201" s="871"/>
    </row>
    <row r="202" spans="1:16" s="2" customFormat="1" hidden="1" x14ac:dyDescent="0.25">
      <c r="A202" s="834"/>
      <c r="B202" s="835"/>
      <c r="C202" s="835"/>
      <c r="D202" s="836"/>
      <c r="E202" s="47"/>
      <c r="F202" s="25"/>
      <c r="G202" s="942"/>
      <c r="H202" s="942"/>
      <c r="I202" s="51"/>
      <c r="J202" s="52"/>
      <c r="K202" s="868"/>
      <c r="L202" s="869"/>
      <c r="M202" s="870"/>
      <c r="N202" s="871"/>
      <c r="O202" s="870"/>
      <c r="P202" s="871"/>
    </row>
    <row r="203" spans="1:16" s="2" customFormat="1" hidden="1" x14ac:dyDescent="0.25">
      <c r="A203" s="834"/>
      <c r="B203" s="835"/>
      <c r="C203" s="835"/>
      <c r="D203" s="836"/>
      <c r="E203" s="47"/>
      <c r="F203" s="25"/>
      <c r="G203" s="942"/>
      <c r="H203" s="942"/>
      <c r="I203" s="51"/>
      <c r="J203" s="52"/>
      <c r="K203" s="868"/>
      <c r="L203" s="869"/>
      <c r="M203" s="870"/>
      <c r="N203" s="871"/>
      <c r="O203" s="870"/>
      <c r="P203" s="871"/>
    </row>
    <row r="204" spans="1:16" s="2" customFormat="1" hidden="1" x14ac:dyDescent="0.25">
      <c r="A204" s="834"/>
      <c r="B204" s="835"/>
      <c r="C204" s="835"/>
      <c r="D204" s="836"/>
      <c r="E204" s="47"/>
      <c r="F204" s="25"/>
      <c r="G204" s="942"/>
      <c r="H204" s="942"/>
      <c r="I204" s="51"/>
      <c r="J204" s="52"/>
      <c r="K204" s="868"/>
      <c r="L204" s="869"/>
      <c r="M204" s="870"/>
      <c r="N204" s="871"/>
      <c r="O204" s="870"/>
      <c r="P204" s="871"/>
    </row>
    <row r="205" spans="1:16" s="2" customFormat="1" hidden="1" x14ac:dyDescent="0.25">
      <c r="A205" s="834"/>
      <c r="B205" s="835"/>
      <c r="C205" s="835"/>
      <c r="D205" s="836"/>
      <c r="E205" s="47"/>
      <c r="F205" s="25"/>
      <c r="G205" s="942"/>
      <c r="H205" s="942"/>
      <c r="I205" s="51"/>
      <c r="J205" s="52"/>
      <c r="K205" s="868"/>
      <c r="L205" s="869"/>
      <c r="M205" s="870"/>
      <c r="N205" s="871"/>
      <c r="O205" s="870"/>
      <c r="P205" s="871"/>
    </row>
    <row r="206" spans="1:16" s="2" customFormat="1" hidden="1" x14ac:dyDescent="0.25">
      <c r="A206" s="834"/>
      <c r="B206" s="835"/>
      <c r="C206" s="835"/>
      <c r="D206" s="836"/>
      <c r="E206" s="47"/>
      <c r="F206" s="25"/>
      <c r="G206" s="942"/>
      <c r="H206" s="942"/>
      <c r="I206" s="51"/>
      <c r="J206" s="52"/>
      <c r="K206" s="868"/>
      <c r="L206" s="869"/>
      <c r="M206" s="870"/>
      <c r="N206" s="871"/>
      <c r="O206" s="870"/>
      <c r="P206" s="871"/>
    </row>
    <row r="207" spans="1:16" s="2" customFormat="1" hidden="1" x14ac:dyDescent="0.25">
      <c r="A207" s="834"/>
      <c r="B207" s="835"/>
      <c r="C207" s="835"/>
      <c r="D207" s="836"/>
      <c r="E207" s="47"/>
      <c r="F207" s="25"/>
      <c r="G207" s="942"/>
      <c r="H207" s="942"/>
      <c r="I207" s="51"/>
      <c r="J207" s="52"/>
      <c r="K207" s="868"/>
      <c r="L207" s="869"/>
      <c r="M207" s="870"/>
      <c r="N207" s="871"/>
      <c r="O207" s="870"/>
      <c r="P207" s="871"/>
    </row>
    <row r="208" spans="1:16" s="2" customFormat="1" hidden="1" x14ac:dyDescent="0.25">
      <c r="A208" s="834"/>
      <c r="B208" s="835"/>
      <c r="C208" s="835"/>
      <c r="D208" s="836"/>
      <c r="E208" s="47"/>
      <c r="F208" s="43"/>
      <c r="G208" s="942"/>
      <c r="H208" s="942"/>
      <c r="I208" s="51"/>
      <c r="J208" s="52"/>
      <c r="K208" s="868"/>
      <c r="L208" s="869"/>
      <c r="M208" s="870"/>
      <c r="N208" s="871"/>
      <c r="O208" s="870"/>
      <c r="P208" s="871"/>
    </row>
    <row r="209" spans="1:16" s="2" customFormat="1" hidden="1" x14ac:dyDescent="0.25">
      <c r="A209" s="834"/>
      <c r="B209" s="835"/>
      <c r="C209" s="835"/>
      <c r="D209" s="836"/>
      <c r="E209" s="47"/>
      <c r="F209" s="43"/>
      <c r="G209" s="942"/>
      <c r="H209" s="942"/>
      <c r="I209" s="51"/>
      <c r="J209" s="52"/>
      <c r="K209" s="868"/>
      <c r="L209" s="869"/>
      <c r="M209" s="870"/>
      <c r="N209" s="871"/>
      <c r="O209" s="870"/>
      <c r="P209" s="871"/>
    </row>
    <row r="210" spans="1:16" s="2" customFormat="1" hidden="1" x14ac:dyDescent="0.25">
      <c r="A210" s="834"/>
      <c r="B210" s="835"/>
      <c r="C210" s="835"/>
      <c r="D210" s="836"/>
      <c r="E210" s="47"/>
      <c r="F210" s="43"/>
      <c r="G210" s="942"/>
      <c r="H210" s="942"/>
      <c r="I210" s="51"/>
      <c r="J210" s="52"/>
      <c r="K210" s="868"/>
      <c r="L210" s="869"/>
      <c r="M210" s="870"/>
      <c r="N210" s="871"/>
      <c r="O210" s="870"/>
      <c r="P210" s="871"/>
    </row>
    <row r="211" spans="1:16" s="2" customFormat="1" hidden="1" x14ac:dyDescent="0.25">
      <c r="A211" s="834"/>
      <c r="B211" s="835"/>
      <c r="C211" s="835"/>
      <c r="D211" s="836"/>
      <c r="E211" s="47"/>
      <c r="F211" s="25"/>
      <c r="G211" s="942"/>
      <c r="H211" s="942"/>
      <c r="I211" s="51"/>
      <c r="J211" s="52"/>
      <c r="K211" s="868"/>
      <c r="L211" s="869"/>
      <c r="M211" s="870"/>
      <c r="N211" s="871"/>
      <c r="O211" s="870"/>
      <c r="P211" s="871"/>
    </row>
    <row r="212" spans="1:16" s="2" customFormat="1" hidden="1" x14ac:dyDescent="0.25">
      <c r="A212" s="834"/>
      <c r="B212" s="835"/>
      <c r="C212" s="835"/>
      <c r="D212" s="836"/>
      <c r="E212" s="47"/>
      <c r="F212" s="43"/>
      <c r="G212" s="942"/>
      <c r="H212" s="942"/>
      <c r="I212" s="51"/>
      <c r="J212" s="52"/>
      <c r="K212" s="868"/>
      <c r="L212" s="869"/>
      <c r="M212" s="870"/>
      <c r="N212" s="871"/>
      <c r="O212" s="870"/>
      <c r="P212" s="871"/>
    </row>
    <row r="213" spans="1:16" s="2" customFormat="1" hidden="1" x14ac:dyDescent="0.25">
      <c r="A213" s="834"/>
      <c r="B213" s="835"/>
      <c r="C213" s="835"/>
      <c r="D213" s="836"/>
      <c r="E213" s="47"/>
      <c r="F213" s="25"/>
      <c r="G213" s="942"/>
      <c r="H213" s="942"/>
      <c r="I213" s="51"/>
      <c r="J213" s="52"/>
      <c r="K213" s="868"/>
      <c r="L213" s="869"/>
      <c r="M213" s="870"/>
      <c r="N213" s="871"/>
      <c r="O213" s="870"/>
      <c r="P213" s="871"/>
    </row>
    <row r="214" spans="1:16" s="2" customFormat="1" hidden="1" x14ac:dyDescent="0.25">
      <c r="A214" s="834"/>
      <c r="B214" s="835"/>
      <c r="C214" s="835"/>
      <c r="D214" s="836"/>
      <c r="E214" s="47"/>
      <c r="F214" s="25"/>
      <c r="G214" s="942"/>
      <c r="H214" s="942"/>
      <c r="I214" s="51"/>
      <c r="J214" s="52"/>
      <c r="K214" s="868"/>
      <c r="L214" s="869"/>
      <c r="M214" s="870"/>
      <c r="N214" s="871"/>
      <c r="O214" s="870"/>
      <c r="P214" s="871"/>
    </row>
    <row r="215" spans="1:16" s="2" customFormat="1" hidden="1" x14ac:dyDescent="0.25">
      <c r="A215" s="834"/>
      <c r="B215" s="835"/>
      <c r="C215" s="835"/>
      <c r="D215" s="836"/>
      <c r="E215" s="47"/>
      <c r="F215" s="25"/>
      <c r="G215" s="942"/>
      <c r="H215" s="942"/>
      <c r="I215" s="51"/>
      <c r="J215" s="52"/>
      <c r="K215" s="868"/>
      <c r="L215" s="869"/>
      <c r="M215" s="870"/>
      <c r="N215" s="871"/>
      <c r="O215" s="870"/>
      <c r="P215" s="871"/>
    </row>
    <row r="216" spans="1:16" s="2" customFormat="1" hidden="1" x14ac:dyDescent="0.25">
      <c r="A216" s="834"/>
      <c r="B216" s="835"/>
      <c r="C216" s="835"/>
      <c r="D216" s="836"/>
      <c r="E216" s="47"/>
      <c r="F216" s="43"/>
      <c r="G216" s="942"/>
      <c r="H216" s="942"/>
      <c r="I216" s="51"/>
      <c r="J216" s="52"/>
      <c r="K216" s="868"/>
      <c r="L216" s="869"/>
      <c r="M216" s="870"/>
      <c r="N216" s="871"/>
      <c r="O216" s="870"/>
      <c r="P216" s="871"/>
    </row>
    <row r="217" spans="1:16" s="2" customFormat="1" hidden="1" x14ac:dyDescent="0.25">
      <c r="A217" s="834"/>
      <c r="B217" s="835"/>
      <c r="C217" s="835"/>
      <c r="D217" s="836"/>
      <c r="E217" s="47"/>
      <c r="F217" s="25"/>
      <c r="G217" s="942"/>
      <c r="H217" s="942"/>
      <c r="I217" s="51"/>
      <c r="J217" s="52"/>
      <c r="K217" s="868"/>
      <c r="L217" s="869"/>
      <c r="M217" s="870"/>
      <c r="N217" s="871"/>
      <c r="O217" s="870"/>
      <c r="P217" s="871"/>
    </row>
    <row r="218" spans="1:16" s="2" customFormat="1" hidden="1" x14ac:dyDescent="0.25">
      <c r="A218" s="834"/>
      <c r="B218" s="835"/>
      <c r="C218" s="835"/>
      <c r="D218" s="836"/>
      <c r="E218" s="47"/>
      <c r="F218" s="25"/>
      <c r="G218" s="942"/>
      <c r="H218" s="942"/>
      <c r="I218" s="51"/>
      <c r="J218" s="52"/>
      <c r="K218" s="868"/>
      <c r="L218" s="869"/>
      <c r="M218" s="870"/>
      <c r="N218" s="871"/>
      <c r="O218" s="870"/>
      <c r="P218" s="871"/>
    </row>
    <row r="219" spans="1:16" s="2" customFormat="1" hidden="1" x14ac:dyDescent="0.25">
      <c r="A219" s="834"/>
      <c r="B219" s="835"/>
      <c r="C219" s="835"/>
      <c r="D219" s="836"/>
      <c r="E219" s="47"/>
      <c r="F219" s="25"/>
      <c r="G219" s="942"/>
      <c r="H219" s="942"/>
      <c r="I219" s="51"/>
      <c r="J219" s="52"/>
      <c r="K219" s="868"/>
      <c r="L219" s="869"/>
      <c r="M219" s="870"/>
      <c r="N219" s="871"/>
      <c r="O219" s="870"/>
      <c r="P219" s="871"/>
    </row>
    <row r="220" spans="1:16" s="2" customFormat="1" hidden="1" x14ac:dyDescent="0.25">
      <c r="A220" s="834"/>
      <c r="B220" s="835"/>
      <c r="C220" s="835"/>
      <c r="D220" s="836"/>
      <c r="E220" s="47"/>
      <c r="F220" s="25"/>
      <c r="G220" s="942"/>
      <c r="H220" s="942"/>
      <c r="I220" s="51"/>
      <c r="J220" s="52"/>
      <c r="K220" s="868"/>
      <c r="L220" s="869"/>
      <c r="M220" s="870"/>
      <c r="N220" s="871"/>
      <c r="O220" s="870"/>
      <c r="P220" s="871"/>
    </row>
    <row r="221" spans="1:16" s="2" customFormat="1" hidden="1" x14ac:dyDescent="0.25">
      <c r="A221" s="846"/>
      <c r="B221" s="847"/>
      <c r="C221" s="847"/>
      <c r="D221" s="848"/>
      <c r="E221" s="18"/>
      <c r="F221" s="45"/>
      <c r="G221" s="943"/>
      <c r="H221" s="943"/>
      <c r="I221" s="57"/>
      <c r="J221" s="58"/>
      <c r="K221" s="876"/>
      <c r="L221" s="877"/>
      <c r="M221" s="876"/>
      <c r="N221" s="877"/>
      <c r="O221" s="876"/>
      <c r="P221" s="877"/>
    </row>
    <row r="222" spans="1:16" s="2" customFormat="1" hidden="1" x14ac:dyDescent="0.25">
      <c r="A222" s="834"/>
      <c r="B222" s="835"/>
      <c r="C222" s="835"/>
      <c r="D222" s="836"/>
      <c r="E222" s="47"/>
      <c r="F222" s="25"/>
      <c r="G222" s="942"/>
      <c r="H222" s="942"/>
      <c r="I222" s="51"/>
      <c r="J222" s="52"/>
      <c r="K222" s="868"/>
      <c r="L222" s="869"/>
      <c r="M222" s="870"/>
      <c r="N222" s="871"/>
      <c r="O222" s="870"/>
      <c r="P222" s="871"/>
    </row>
    <row r="223" spans="1:16" s="2" customFormat="1" hidden="1" x14ac:dyDescent="0.25">
      <c r="A223" s="834"/>
      <c r="B223" s="835"/>
      <c r="C223" s="835"/>
      <c r="D223" s="836"/>
      <c r="E223" s="47"/>
      <c r="F223" s="25"/>
      <c r="G223" s="942"/>
      <c r="H223" s="942"/>
      <c r="I223" s="51"/>
      <c r="J223" s="52"/>
      <c r="K223" s="868"/>
      <c r="L223" s="869"/>
      <c r="M223" s="870"/>
      <c r="N223" s="871"/>
      <c r="O223" s="870"/>
      <c r="P223" s="871"/>
    </row>
    <row r="224" spans="1:16" s="2" customFormat="1" hidden="1" x14ac:dyDescent="0.25">
      <c r="A224" s="834"/>
      <c r="B224" s="835"/>
      <c r="C224" s="835"/>
      <c r="D224" s="836"/>
      <c r="E224" s="47"/>
      <c r="F224" s="43"/>
      <c r="G224" s="942"/>
      <c r="H224" s="942"/>
      <c r="I224" s="51"/>
      <c r="J224" s="52"/>
      <c r="K224" s="868"/>
      <c r="L224" s="869"/>
      <c r="M224" s="870"/>
      <c r="N224" s="871"/>
      <c r="O224" s="870"/>
      <c r="P224" s="871"/>
    </row>
    <row r="225" spans="1:16" s="2" customFormat="1" hidden="1" x14ac:dyDescent="0.25">
      <c r="A225" s="834"/>
      <c r="B225" s="835"/>
      <c r="C225" s="835"/>
      <c r="D225" s="836"/>
      <c r="E225" s="47"/>
      <c r="F225" s="43"/>
      <c r="G225" s="942"/>
      <c r="H225" s="942"/>
      <c r="I225" s="51"/>
      <c r="J225" s="52"/>
      <c r="K225" s="868"/>
      <c r="L225" s="869"/>
      <c r="M225" s="870"/>
      <c r="N225" s="871"/>
      <c r="O225" s="870"/>
      <c r="P225" s="871"/>
    </row>
    <row r="226" spans="1:16" s="2" customFormat="1" hidden="1" x14ac:dyDescent="0.25">
      <c r="A226" s="834"/>
      <c r="B226" s="835"/>
      <c r="C226" s="835"/>
      <c r="D226" s="836"/>
      <c r="E226" s="47"/>
      <c r="F226" s="43"/>
      <c r="G226" s="942"/>
      <c r="H226" s="942"/>
      <c r="I226" s="51"/>
      <c r="J226" s="52"/>
      <c r="K226" s="868"/>
      <c r="L226" s="869"/>
      <c r="M226" s="870"/>
      <c r="N226" s="871"/>
      <c r="O226" s="870"/>
      <c r="P226" s="871"/>
    </row>
    <row r="227" spans="1:16" s="2" customFormat="1" hidden="1" x14ac:dyDescent="0.25">
      <c r="A227" s="834"/>
      <c r="B227" s="835"/>
      <c r="C227" s="835"/>
      <c r="D227" s="836"/>
      <c r="E227" s="47"/>
      <c r="F227" s="25"/>
      <c r="G227" s="942"/>
      <c r="H227" s="942"/>
      <c r="I227" s="51"/>
      <c r="J227" s="52"/>
      <c r="K227" s="868"/>
      <c r="L227" s="869"/>
      <c r="M227" s="870"/>
      <c r="N227" s="871"/>
      <c r="O227" s="870"/>
      <c r="P227" s="871"/>
    </row>
    <row r="228" spans="1:16" s="2" customFormat="1" hidden="1" x14ac:dyDescent="0.25">
      <c r="A228" s="834"/>
      <c r="B228" s="835"/>
      <c r="C228" s="835"/>
      <c r="D228" s="836"/>
      <c r="E228" s="47"/>
      <c r="F228" s="25"/>
      <c r="G228" s="942"/>
      <c r="H228" s="942"/>
      <c r="I228" s="51"/>
      <c r="J228" s="52"/>
      <c r="K228" s="868"/>
      <c r="L228" s="869"/>
      <c r="M228" s="870"/>
      <c r="N228" s="871"/>
      <c r="O228" s="870"/>
      <c r="P228" s="871"/>
    </row>
    <row r="229" spans="1:16" s="2" customFormat="1" hidden="1" x14ac:dyDescent="0.25">
      <c r="A229" s="834"/>
      <c r="B229" s="835"/>
      <c r="C229" s="835"/>
      <c r="D229" s="836"/>
      <c r="E229" s="47"/>
      <c r="F229" s="25"/>
      <c r="G229" s="942"/>
      <c r="H229" s="942"/>
      <c r="I229" s="51"/>
      <c r="J229" s="52"/>
      <c r="K229" s="868"/>
      <c r="L229" s="869"/>
      <c r="M229" s="870"/>
      <c r="N229" s="871"/>
      <c r="O229" s="870"/>
      <c r="P229" s="871"/>
    </row>
    <row r="230" spans="1:16" s="2" customFormat="1" hidden="1" x14ac:dyDescent="0.25">
      <c r="A230" s="834"/>
      <c r="B230" s="835"/>
      <c r="C230" s="835"/>
      <c r="D230" s="836"/>
      <c r="E230" s="47"/>
      <c r="F230" s="25"/>
      <c r="G230" s="942"/>
      <c r="H230" s="942"/>
      <c r="I230" s="51"/>
      <c r="J230" s="52"/>
      <c r="K230" s="868"/>
      <c r="L230" s="869"/>
      <c r="M230" s="870"/>
      <c r="N230" s="871"/>
      <c r="O230" s="870"/>
      <c r="P230" s="871"/>
    </row>
    <row r="231" spans="1:16" s="2" customFormat="1" hidden="1" x14ac:dyDescent="0.25">
      <c r="A231" s="834"/>
      <c r="B231" s="835"/>
      <c r="C231" s="835"/>
      <c r="D231" s="836"/>
      <c r="E231" s="47"/>
      <c r="F231" s="25"/>
      <c r="G231" s="942"/>
      <c r="H231" s="942"/>
      <c r="I231" s="51"/>
      <c r="J231" s="52"/>
      <c r="K231" s="868"/>
      <c r="L231" s="869"/>
      <c r="M231" s="870"/>
      <c r="N231" s="871"/>
      <c r="O231" s="870"/>
      <c r="P231" s="871"/>
    </row>
    <row r="232" spans="1:16" s="2" customFormat="1" hidden="1" x14ac:dyDescent="0.25">
      <c r="A232" s="834"/>
      <c r="B232" s="835"/>
      <c r="C232" s="835"/>
      <c r="D232" s="836"/>
      <c r="E232" s="47"/>
      <c r="F232" s="25"/>
      <c r="G232" s="942"/>
      <c r="H232" s="942"/>
      <c r="I232" s="51"/>
      <c r="J232" s="52"/>
      <c r="K232" s="868"/>
      <c r="L232" s="869"/>
      <c r="M232" s="870"/>
      <c r="N232" s="871"/>
      <c r="O232" s="870"/>
      <c r="P232" s="871"/>
    </row>
    <row r="233" spans="1:16" s="2" customFormat="1" hidden="1" x14ac:dyDescent="0.25">
      <c r="A233" s="834"/>
      <c r="B233" s="835"/>
      <c r="C233" s="835"/>
      <c r="D233" s="836"/>
      <c r="E233" s="47"/>
      <c r="F233" s="25"/>
      <c r="G233" s="942"/>
      <c r="H233" s="942"/>
      <c r="I233" s="51"/>
      <c r="J233" s="52"/>
      <c r="K233" s="868"/>
      <c r="L233" s="869"/>
      <c r="M233" s="870"/>
      <c r="N233" s="871"/>
      <c r="O233" s="870"/>
      <c r="P233" s="871"/>
    </row>
    <row r="234" spans="1:16" s="2" customFormat="1" hidden="1" x14ac:dyDescent="0.25">
      <c r="A234" s="834"/>
      <c r="B234" s="835"/>
      <c r="C234" s="835"/>
      <c r="D234" s="836"/>
      <c r="E234" s="47"/>
      <c r="F234" s="25"/>
      <c r="G234" s="942"/>
      <c r="H234" s="942"/>
      <c r="I234" s="51"/>
      <c r="J234" s="52"/>
      <c r="K234" s="868"/>
      <c r="L234" s="869"/>
      <c r="M234" s="870"/>
      <c r="N234" s="871"/>
      <c r="O234" s="870"/>
      <c r="P234" s="871"/>
    </row>
    <row r="235" spans="1:16" s="2" customFormat="1" hidden="1" x14ac:dyDescent="0.25">
      <c r="A235" s="834"/>
      <c r="B235" s="835"/>
      <c r="C235" s="835"/>
      <c r="D235" s="836"/>
      <c r="E235" s="47"/>
      <c r="F235" s="25"/>
      <c r="G235" s="942"/>
      <c r="H235" s="942"/>
      <c r="I235" s="51"/>
      <c r="J235" s="52"/>
      <c r="K235" s="868"/>
      <c r="L235" s="869"/>
      <c r="M235" s="870"/>
      <c r="N235" s="871"/>
      <c r="O235" s="870"/>
      <c r="P235" s="871"/>
    </row>
    <row r="236" spans="1:16" s="2" customFormat="1" hidden="1" x14ac:dyDescent="0.25">
      <c r="A236" s="834"/>
      <c r="B236" s="835"/>
      <c r="C236" s="835"/>
      <c r="D236" s="836"/>
      <c r="E236" s="47"/>
      <c r="F236" s="25"/>
      <c r="G236" s="942"/>
      <c r="H236" s="942"/>
      <c r="I236" s="51"/>
      <c r="J236" s="52"/>
      <c r="K236" s="868"/>
      <c r="L236" s="869"/>
      <c r="M236" s="870"/>
      <c r="N236" s="871"/>
      <c r="O236" s="870"/>
      <c r="P236" s="871"/>
    </row>
    <row r="237" spans="1:16" s="2" customFormat="1" hidden="1" x14ac:dyDescent="0.25">
      <c r="A237" s="834"/>
      <c r="B237" s="835"/>
      <c r="C237" s="835"/>
      <c r="D237" s="836"/>
      <c r="E237" s="47"/>
      <c r="F237" s="25"/>
      <c r="G237" s="942"/>
      <c r="H237" s="942"/>
      <c r="I237" s="51"/>
      <c r="J237" s="52"/>
      <c r="K237" s="868"/>
      <c r="L237" s="869"/>
      <c r="M237" s="870"/>
      <c r="N237" s="871"/>
      <c r="O237" s="870"/>
      <c r="P237" s="871"/>
    </row>
    <row r="238" spans="1:16" s="2" customFormat="1" hidden="1" x14ac:dyDescent="0.25">
      <c r="A238" s="834"/>
      <c r="B238" s="835"/>
      <c r="C238" s="835"/>
      <c r="D238" s="836"/>
      <c r="E238" s="47"/>
      <c r="F238" s="43"/>
      <c r="G238" s="942"/>
      <c r="H238" s="942"/>
      <c r="I238" s="51"/>
      <c r="J238" s="52"/>
      <c r="K238" s="868"/>
      <c r="L238" s="869"/>
      <c r="M238" s="870"/>
      <c r="N238" s="871"/>
      <c r="O238" s="870"/>
      <c r="P238" s="871"/>
    </row>
    <row r="239" spans="1:16" s="2" customFormat="1" hidden="1" x14ac:dyDescent="0.25">
      <c r="A239" s="834"/>
      <c r="B239" s="835"/>
      <c r="C239" s="835"/>
      <c r="D239" s="836"/>
      <c r="E239" s="47"/>
      <c r="F239" s="25"/>
      <c r="G239" s="942"/>
      <c r="H239" s="942"/>
      <c r="I239" s="51"/>
      <c r="J239" s="52"/>
      <c r="K239" s="868"/>
      <c r="L239" s="869"/>
      <c r="M239" s="870"/>
      <c r="N239" s="871"/>
      <c r="O239" s="870"/>
      <c r="P239" s="871"/>
    </row>
    <row r="240" spans="1:16" s="2" customFormat="1" hidden="1" x14ac:dyDescent="0.25">
      <c r="A240" s="834"/>
      <c r="B240" s="835"/>
      <c r="C240" s="835"/>
      <c r="D240" s="836"/>
      <c r="E240" s="47"/>
      <c r="F240" s="43"/>
      <c r="G240" s="942"/>
      <c r="H240" s="942"/>
      <c r="I240" s="51"/>
      <c r="J240" s="52"/>
      <c r="K240" s="868"/>
      <c r="L240" s="869"/>
      <c r="M240" s="870"/>
      <c r="N240" s="871"/>
      <c r="O240" s="870"/>
      <c r="P240" s="871"/>
    </row>
    <row r="241" spans="1:16" s="2" customFormat="1" hidden="1" x14ac:dyDescent="0.25">
      <c r="A241" s="834"/>
      <c r="B241" s="835"/>
      <c r="C241" s="835"/>
      <c r="D241" s="836"/>
      <c r="E241" s="47"/>
      <c r="F241" s="25"/>
      <c r="G241" s="942"/>
      <c r="H241" s="942"/>
      <c r="I241" s="51"/>
      <c r="J241" s="52"/>
      <c r="K241" s="868"/>
      <c r="L241" s="869"/>
      <c r="M241" s="870"/>
      <c r="N241" s="871"/>
      <c r="O241" s="870"/>
      <c r="P241" s="871"/>
    </row>
    <row r="242" spans="1:16" s="2" customFormat="1" hidden="1" x14ac:dyDescent="0.25">
      <c r="A242" s="878"/>
      <c r="B242" s="879"/>
      <c r="C242" s="879"/>
      <c r="D242" s="880"/>
      <c r="E242" s="59"/>
      <c r="F242" s="60"/>
      <c r="G242" s="944"/>
      <c r="H242" s="944"/>
      <c r="I242" s="62"/>
      <c r="J242" s="63"/>
      <c r="K242" s="883"/>
      <c r="L242" s="884"/>
      <c r="M242" s="885"/>
      <c r="N242" s="886"/>
      <c r="O242" s="885"/>
      <c r="P242" s="886"/>
    </row>
    <row r="243" spans="1:16" s="2" customFormat="1" hidden="1" x14ac:dyDescent="0.25">
      <c r="A243" s="846"/>
      <c r="B243" s="847"/>
      <c r="C243" s="847"/>
      <c r="D243" s="848"/>
      <c r="E243" s="18"/>
      <c r="F243" s="19"/>
      <c r="G243" s="943"/>
      <c r="H243" s="943"/>
      <c r="I243" s="57"/>
      <c r="J243" s="58"/>
      <c r="K243" s="876"/>
      <c r="L243" s="877"/>
      <c r="M243" s="876"/>
      <c r="N243" s="877"/>
      <c r="O243" s="876"/>
      <c r="P243" s="877"/>
    </row>
    <row r="244" spans="1:16" s="2" customFormat="1" hidden="1" x14ac:dyDescent="0.25">
      <c r="A244" s="846"/>
      <c r="B244" s="847"/>
      <c r="C244" s="847"/>
      <c r="D244" s="848"/>
      <c r="E244" s="18"/>
      <c r="F244" s="19"/>
      <c r="G244" s="943"/>
      <c r="H244" s="943"/>
      <c r="I244" s="57"/>
      <c r="J244" s="58"/>
      <c r="K244" s="876"/>
      <c r="L244" s="877"/>
      <c r="M244" s="876"/>
      <c r="N244" s="877"/>
      <c r="O244" s="876"/>
      <c r="P244" s="877"/>
    </row>
    <row r="245" spans="1:16" s="2" customFormat="1" hidden="1" x14ac:dyDescent="0.25">
      <c r="A245" s="846"/>
      <c r="B245" s="847"/>
      <c r="C245" s="847"/>
      <c r="D245" s="848"/>
      <c r="E245" s="18"/>
      <c r="F245" s="61"/>
      <c r="G245" s="943"/>
      <c r="H245" s="943"/>
      <c r="I245" s="57"/>
      <c r="J245" s="58"/>
      <c r="K245" s="876"/>
      <c r="L245" s="877"/>
      <c r="M245" s="876"/>
      <c r="N245" s="877"/>
      <c r="O245" s="876"/>
      <c r="P245" s="877"/>
    </row>
    <row r="246" spans="1:16" s="2" customFormat="1" hidden="1" x14ac:dyDescent="0.25">
      <c r="A246" s="834"/>
      <c r="B246" s="835"/>
      <c r="C246" s="835"/>
      <c r="D246" s="836"/>
      <c r="E246" s="47"/>
      <c r="F246" s="26"/>
      <c r="G246" s="942"/>
      <c r="H246" s="942"/>
      <c r="I246" s="51"/>
      <c r="J246" s="52"/>
      <c r="K246" s="868"/>
      <c r="L246" s="869"/>
      <c r="M246" s="868"/>
      <c r="N246" s="869"/>
      <c r="O246" s="868"/>
      <c r="P246" s="869"/>
    </row>
    <row r="247" spans="1:16" s="2" customFormat="1" hidden="1" x14ac:dyDescent="0.25">
      <c r="A247" s="834"/>
      <c r="B247" s="835"/>
      <c r="C247" s="835"/>
      <c r="D247" s="836"/>
      <c r="E247" s="47"/>
      <c r="F247" s="26"/>
      <c r="G247" s="942"/>
      <c r="H247" s="942"/>
      <c r="I247" s="51"/>
      <c r="J247" s="52"/>
      <c r="K247" s="868"/>
      <c r="L247" s="869"/>
      <c r="M247" s="870"/>
      <c r="N247" s="871"/>
      <c r="O247" s="870"/>
      <c r="P247" s="871"/>
    </row>
    <row r="248" spans="1:16" s="2" customFormat="1" hidden="1" x14ac:dyDescent="0.25">
      <c r="A248" s="834"/>
      <c r="B248" s="835"/>
      <c r="C248" s="835"/>
      <c r="D248" s="836"/>
      <c r="E248" s="47"/>
      <c r="F248" s="26"/>
      <c r="G248" s="942"/>
      <c r="H248" s="942"/>
      <c r="I248" s="51"/>
      <c r="J248" s="52"/>
      <c r="K248" s="868"/>
      <c r="L248" s="869"/>
      <c r="M248" s="870"/>
      <c r="N248" s="871"/>
      <c r="O248" s="870"/>
      <c r="P248" s="871"/>
    </row>
    <row r="249" spans="1:16" s="2" customFormat="1" hidden="1" x14ac:dyDescent="0.25">
      <c r="A249" s="834"/>
      <c r="B249" s="835"/>
      <c r="C249" s="835"/>
      <c r="D249" s="836"/>
      <c r="E249" s="47"/>
      <c r="F249" s="26"/>
      <c r="G249" s="942"/>
      <c r="H249" s="942"/>
      <c r="I249" s="51"/>
      <c r="J249" s="52"/>
      <c r="K249" s="868"/>
      <c r="L249" s="869"/>
      <c r="M249" s="870"/>
      <c r="N249" s="871"/>
      <c r="O249" s="870"/>
      <c r="P249" s="871"/>
    </row>
    <row r="250" spans="1:16" s="2" customFormat="1" hidden="1" x14ac:dyDescent="0.25">
      <c r="A250" s="834"/>
      <c r="B250" s="835"/>
      <c r="C250" s="835"/>
      <c r="D250" s="836"/>
      <c r="E250" s="47"/>
      <c r="F250" s="26"/>
      <c r="G250" s="942"/>
      <c r="H250" s="942"/>
      <c r="I250" s="51"/>
      <c r="J250" s="52"/>
      <c r="K250" s="868"/>
      <c r="L250" s="869"/>
      <c r="M250" s="870"/>
      <c r="N250" s="871"/>
      <c r="O250" s="870"/>
      <c r="P250" s="871"/>
    </row>
    <row r="251" spans="1:16" s="2" customFormat="1" hidden="1" x14ac:dyDescent="0.25">
      <c r="A251" s="834"/>
      <c r="B251" s="835"/>
      <c r="C251" s="835"/>
      <c r="D251" s="836"/>
      <c r="E251" s="47"/>
      <c r="F251" s="25"/>
      <c r="G251" s="942"/>
      <c r="H251" s="942"/>
      <c r="I251" s="51"/>
      <c r="J251" s="52"/>
      <c r="K251" s="868"/>
      <c r="L251" s="869"/>
      <c r="M251" s="870"/>
      <c r="N251" s="871"/>
      <c r="O251" s="870"/>
      <c r="P251" s="871"/>
    </row>
    <row r="252" spans="1:16" s="2" customFormat="1" hidden="1" x14ac:dyDescent="0.25">
      <c r="A252" s="834"/>
      <c r="B252" s="835"/>
      <c r="C252" s="835"/>
      <c r="D252" s="836"/>
      <c r="E252" s="47"/>
      <c r="F252" s="25"/>
      <c r="G252" s="942"/>
      <c r="H252" s="942"/>
      <c r="I252" s="51"/>
      <c r="J252" s="52"/>
      <c r="K252" s="868"/>
      <c r="L252" s="869"/>
      <c r="M252" s="870"/>
      <c r="N252" s="871"/>
      <c r="O252" s="870"/>
      <c r="P252" s="871"/>
    </row>
    <row r="253" spans="1:16" s="2" customFormat="1" hidden="1" x14ac:dyDescent="0.25">
      <c r="A253" s="834"/>
      <c r="B253" s="835"/>
      <c r="C253" s="835"/>
      <c r="D253" s="836"/>
      <c r="E253" s="47"/>
      <c r="F253" s="25"/>
      <c r="G253" s="942"/>
      <c r="H253" s="942"/>
      <c r="I253" s="51"/>
      <c r="J253" s="52"/>
      <c r="K253" s="868"/>
      <c r="L253" s="869"/>
      <c r="M253" s="870"/>
      <c r="N253" s="871"/>
      <c r="O253" s="870"/>
      <c r="P253" s="871"/>
    </row>
    <row r="254" spans="1:16" s="2" customFormat="1" hidden="1" x14ac:dyDescent="0.25">
      <c r="A254" s="834"/>
      <c r="B254" s="835"/>
      <c r="C254" s="835"/>
      <c r="D254" s="836"/>
      <c r="E254" s="47"/>
      <c r="F254" s="25"/>
      <c r="G254" s="942"/>
      <c r="H254" s="942"/>
      <c r="I254" s="51"/>
      <c r="J254" s="52"/>
      <c r="K254" s="868"/>
      <c r="L254" s="869"/>
      <c r="M254" s="870"/>
      <c r="N254" s="871"/>
      <c r="O254" s="870"/>
      <c r="P254" s="871"/>
    </row>
    <row r="255" spans="1:16" s="2" customFormat="1" hidden="1" x14ac:dyDescent="0.25">
      <c r="A255" s="834"/>
      <c r="B255" s="835"/>
      <c r="C255" s="835"/>
      <c r="D255" s="836"/>
      <c r="E255" s="47"/>
      <c r="F255" s="25"/>
      <c r="G255" s="942"/>
      <c r="H255" s="942"/>
      <c r="I255" s="51"/>
      <c r="J255" s="52"/>
      <c r="K255" s="868"/>
      <c r="L255" s="869"/>
      <c r="M255" s="870"/>
      <c r="N255" s="871"/>
      <c r="O255" s="870"/>
      <c r="P255" s="871"/>
    </row>
    <row r="256" spans="1:16" s="2" customFormat="1" hidden="1" x14ac:dyDescent="0.25">
      <c r="A256" s="834"/>
      <c r="B256" s="835"/>
      <c r="C256" s="835"/>
      <c r="D256" s="836"/>
      <c r="E256" s="47"/>
      <c r="F256" s="25"/>
      <c r="G256" s="942"/>
      <c r="H256" s="942"/>
      <c r="I256" s="51"/>
      <c r="J256" s="52"/>
      <c r="K256" s="868"/>
      <c r="L256" s="869"/>
      <c r="M256" s="870"/>
      <c r="N256" s="871"/>
      <c r="O256" s="870"/>
      <c r="P256" s="871"/>
    </row>
    <row r="257" spans="1:16" s="2" customFormat="1" hidden="1" x14ac:dyDescent="0.25">
      <c r="A257" s="834"/>
      <c r="B257" s="835"/>
      <c r="C257" s="835"/>
      <c r="D257" s="836"/>
      <c r="E257" s="47"/>
      <c r="F257" s="25"/>
      <c r="G257" s="942"/>
      <c r="H257" s="942"/>
      <c r="I257" s="51"/>
      <c r="J257" s="52"/>
      <c r="K257" s="868"/>
      <c r="L257" s="869"/>
      <c r="M257" s="870"/>
      <c r="N257" s="871"/>
      <c r="O257" s="870"/>
      <c r="P257" s="871"/>
    </row>
    <row r="258" spans="1:16" s="2" customFormat="1" hidden="1" x14ac:dyDescent="0.25">
      <c r="A258" s="834"/>
      <c r="B258" s="835"/>
      <c r="C258" s="835"/>
      <c r="D258" s="836"/>
      <c r="E258" s="47"/>
      <c r="F258" s="25"/>
      <c r="G258" s="942"/>
      <c r="H258" s="942"/>
      <c r="I258" s="51"/>
      <c r="J258" s="52"/>
      <c r="K258" s="868"/>
      <c r="L258" s="869"/>
      <c r="M258" s="870"/>
      <c r="N258" s="871"/>
      <c r="O258" s="870"/>
      <c r="P258" s="871"/>
    </row>
    <row r="259" spans="1:16" s="2" customFormat="1" hidden="1" x14ac:dyDescent="0.25">
      <c r="A259" s="834"/>
      <c r="B259" s="835"/>
      <c r="C259" s="835"/>
      <c r="D259" s="836"/>
      <c r="E259" s="47"/>
      <c r="F259" s="25"/>
      <c r="G259" s="942"/>
      <c r="H259" s="942"/>
      <c r="I259" s="51"/>
      <c r="J259" s="52"/>
      <c r="K259" s="868"/>
      <c r="L259" s="869"/>
      <c r="M259" s="870"/>
      <c r="N259" s="871"/>
      <c r="O259" s="870"/>
      <c r="P259" s="871"/>
    </row>
    <row r="260" spans="1:16" s="2" customFormat="1" hidden="1" x14ac:dyDescent="0.25">
      <c r="A260" s="834"/>
      <c r="B260" s="835"/>
      <c r="C260" s="835"/>
      <c r="D260" s="836"/>
      <c r="E260" s="47"/>
      <c r="F260" s="25"/>
      <c r="G260" s="942"/>
      <c r="H260" s="942"/>
      <c r="I260" s="51"/>
      <c r="J260" s="52"/>
      <c r="K260" s="868"/>
      <c r="L260" s="869"/>
      <c r="M260" s="870"/>
      <c r="N260" s="871"/>
      <c r="O260" s="870"/>
      <c r="P260" s="871"/>
    </row>
    <row r="261" spans="1:16" s="2" customFormat="1" hidden="1" x14ac:dyDescent="0.25">
      <c r="A261" s="834"/>
      <c r="B261" s="835"/>
      <c r="C261" s="835"/>
      <c r="D261" s="836"/>
      <c r="E261" s="47"/>
      <c r="F261" s="25"/>
      <c r="G261" s="942"/>
      <c r="H261" s="942"/>
      <c r="I261" s="51"/>
      <c r="J261" s="52"/>
      <c r="K261" s="868"/>
      <c r="L261" s="869"/>
      <c r="M261" s="868"/>
      <c r="N261" s="869"/>
      <c r="O261" s="868"/>
      <c r="P261" s="869"/>
    </row>
    <row r="262" spans="1:16" s="2" customFormat="1" hidden="1" x14ac:dyDescent="0.25">
      <c r="A262" s="834"/>
      <c r="B262" s="835"/>
      <c r="C262" s="835"/>
      <c r="D262" s="836"/>
      <c r="E262" s="47"/>
      <c r="F262" s="25"/>
      <c r="G262" s="942"/>
      <c r="H262" s="942"/>
      <c r="I262" s="51"/>
      <c r="J262" s="52"/>
      <c r="K262" s="868"/>
      <c r="L262" s="869"/>
      <c r="M262" s="870"/>
      <c r="N262" s="871"/>
      <c r="O262" s="870"/>
      <c r="P262" s="871"/>
    </row>
    <row r="263" spans="1:16" s="2" customFormat="1" hidden="1" x14ac:dyDescent="0.25">
      <c r="A263" s="834"/>
      <c r="B263" s="835"/>
      <c r="C263" s="835"/>
      <c r="D263" s="836"/>
      <c r="E263" s="47"/>
      <c r="F263" s="25"/>
      <c r="G263" s="942"/>
      <c r="H263" s="942"/>
      <c r="I263" s="51"/>
      <c r="J263" s="52"/>
      <c r="K263" s="868"/>
      <c r="L263" s="869"/>
      <c r="M263" s="870"/>
      <c r="N263" s="871"/>
      <c r="O263" s="870"/>
      <c r="P263" s="871"/>
    </row>
    <row r="264" spans="1:16" s="2" customFormat="1" hidden="1" x14ac:dyDescent="0.25">
      <c r="A264" s="834"/>
      <c r="B264" s="835"/>
      <c r="C264" s="835"/>
      <c r="D264" s="836"/>
      <c r="E264" s="47"/>
      <c r="F264" s="25"/>
      <c r="G264" s="942"/>
      <c r="H264" s="942"/>
      <c r="I264" s="51"/>
      <c r="J264" s="52"/>
      <c r="K264" s="868"/>
      <c r="L264" s="869"/>
      <c r="M264" s="870"/>
      <c r="N264" s="871"/>
      <c r="O264" s="870"/>
      <c r="P264" s="871"/>
    </row>
    <row r="265" spans="1:16" s="2" customFormat="1" hidden="1" x14ac:dyDescent="0.25">
      <c r="A265" s="846"/>
      <c r="B265" s="847"/>
      <c r="C265" s="847"/>
      <c r="D265" s="848"/>
      <c r="E265" s="18"/>
      <c r="F265" s="19"/>
      <c r="G265" s="943"/>
      <c r="H265" s="943"/>
      <c r="I265" s="57"/>
      <c r="J265" s="58"/>
      <c r="K265" s="876"/>
      <c r="L265" s="877"/>
      <c r="M265" s="876"/>
      <c r="N265" s="877"/>
      <c r="O265" s="876"/>
      <c r="P265" s="877"/>
    </row>
    <row r="266" spans="1:16" s="2" customFormat="1" hidden="1" x14ac:dyDescent="0.25">
      <c r="A266" s="834"/>
      <c r="B266" s="835"/>
      <c r="C266" s="835"/>
      <c r="D266" s="836"/>
      <c r="E266" s="47"/>
      <c r="F266" s="25"/>
      <c r="G266" s="942"/>
      <c r="H266" s="942"/>
      <c r="I266" s="51"/>
      <c r="J266" s="52"/>
      <c r="K266" s="868"/>
      <c r="L266" s="869"/>
      <c r="M266" s="870"/>
      <c r="N266" s="871"/>
      <c r="O266" s="870"/>
      <c r="P266" s="871"/>
    </row>
    <row r="267" spans="1:16" s="2" customFormat="1" hidden="1" x14ac:dyDescent="0.25">
      <c r="A267" s="834"/>
      <c r="B267" s="835"/>
      <c r="C267" s="835"/>
      <c r="D267" s="836"/>
      <c r="E267" s="47"/>
      <c r="F267" s="25"/>
      <c r="G267" s="942"/>
      <c r="H267" s="942"/>
      <c r="I267" s="51"/>
      <c r="J267" s="52"/>
      <c r="K267" s="868"/>
      <c r="L267" s="869"/>
      <c r="M267" s="870"/>
      <c r="N267" s="871"/>
      <c r="O267" s="870"/>
      <c r="P267" s="871"/>
    </row>
    <row r="268" spans="1:16" s="2" customFormat="1" hidden="1" x14ac:dyDescent="0.25">
      <c r="A268" s="834"/>
      <c r="B268" s="835"/>
      <c r="C268" s="835"/>
      <c r="D268" s="836"/>
      <c r="E268" s="47"/>
      <c r="F268" s="25"/>
      <c r="G268" s="942"/>
      <c r="H268" s="942"/>
      <c r="I268" s="51"/>
      <c r="J268" s="52"/>
      <c r="K268" s="868"/>
      <c r="L268" s="869"/>
      <c r="M268" s="870"/>
      <c r="N268" s="871"/>
      <c r="O268" s="870"/>
      <c r="P268" s="871"/>
    </row>
    <row r="269" spans="1:16" s="2" customFormat="1" hidden="1" x14ac:dyDescent="0.25">
      <c r="A269" s="834"/>
      <c r="B269" s="835"/>
      <c r="C269" s="835"/>
      <c r="D269" s="836"/>
      <c r="E269" s="47"/>
      <c r="F269" s="25"/>
      <c r="G269" s="942"/>
      <c r="H269" s="942"/>
      <c r="I269" s="51"/>
      <c r="J269" s="52"/>
      <c r="K269" s="868"/>
      <c r="L269" s="869"/>
      <c r="M269" s="870"/>
      <c r="N269" s="871"/>
      <c r="O269" s="870"/>
      <c r="P269" s="871"/>
    </row>
    <row r="270" spans="1:16" s="2" customFormat="1" hidden="1" x14ac:dyDescent="0.25">
      <c r="A270" s="834"/>
      <c r="B270" s="835"/>
      <c r="C270" s="835"/>
      <c r="D270" s="836"/>
      <c r="E270" s="47"/>
      <c r="F270" s="25"/>
      <c r="G270" s="942"/>
      <c r="H270" s="942"/>
      <c r="I270" s="51"/>
      <c r="J270" s="52"/>
      <c r="K270" s="868"/>
      <c r="L270" s="869"/>
      <c r="M270" s="870"/>
      <c r="N270" s="871"/>
      <c r="O270" s="870"/>
      <c r="P270" s="871"/>
    </row>
    <row r="271" spans="1:16" s="2" customFormat="1" hidden="1" x14ac:dyDescent="0.25">
      <c r="A271" s="834"/>
      <c r="B271" s="835"/>
      <c r="C271" s="835"/>
      <c r="D271" s="836"/>
      <c r="E271" s="47"/>
      <c r="F271" s="25"/>
      <c r="G271" s="942"/>
      <c r="H271" s="942"/>
      <c r="I271" s="51"/>
      <c r="J271" s="52"/>
      <c r="K271" s="868"/>
      <c r="L271" s="869"/>
      <c r="M271" s="870"/>
      <c r="N271" s="871"/>
      <c r="O271" s="870"/>
      <c r="P271" s="871"/>
    </row>
    <row r="272" spans="1:16" s="2" customFormat="1" hidden="1" x14ac:dyDescent="0.25">
      <c r="A272" s="834"/>
      <c r="B272" s="835"/>
      <c r="C272" s="835"/>
      <c r="D272" s="836"/>
      <c r="E272" s="47"/>
      <c r="F272" s="25"/>
      <c r="G272" s="942"/>
      <c r="H272" s="942"/>
      <c r="I272" s="51"/>
      <c r="J272" s="52"/>
      <c r="K272" s="868"/>
      <c r="L272" s="869"/>
      <c r="M272" s="870"/>
      <c r="N272" s="871"/>
      <c r="O272" s="870"/>
      <c r="P272" s="871"/>
    </row>
    <row r="273" spans="1:16" s="2" customFormat="1" hidden="1" x14ac:dyDescent="0.25">
      <c r="A273" s="834"/>
      <c r="B273" s="835"/>
      <c r="C273" s="835"/>
      <c r="D273" s="836"/>
      <c r="E273" s="47"/>
      <c r="F273" s="25"/>
      <c r="G273" s="942"/>
      <c r="H273" s="942"/>
      <c r="I273" s="51"/>
      <c r="J273" s="52"/>
      <c r="K273" s="868"/>
      <c r="L273" s="869"/>
      <c r="M273" s="870"/>
      <c r="N273" s="871"/>
      <c r="O273" s="870"/>
      <c r="P273" s="871"/>
    </row>
    <row r="274" spans="1:16" s="2" customFormat="1" hidden="1" x14ac:dyDescent="0.25">
      <c r="A274" s="834"/>
      <c r="B274" s="835"/>
      <c r="C274" s="835"/>
      <c r="D274" s="836"/>
      <c r="E274" s="47"/>
      <c r="F274" s="25"/>
      <c r="G274" s="942"/>
      <c r="H274" s="942"/>
      <c r="I274" s="51"/>
      <c r="J274" s="52"/>
      <c r="K274" s="868"/>
      <c r="L274" s="869"/>
      <c r="M274" s="870"/>
      <c r="N274" s="871"/>
      <c r="O274" s="870"/>
      <c r="P274" s="871"/>
    </row>
    <row r="275" spans="1:16" s="2" customFormat="1" hidden="1" x14ac:dyDescent="0.25">
      <c r="A275" s="834"/>
      <c r="B275" s="835"/>
      <c r="C275" s="835"/>
      <c r="D275" s="836"/>
      <c r="E275" s="47"/>
      <c r="F275" s="25"/>
      <c r="G275" s="942"/>
      <c r="H275" s="942"/>
      <c r="I275" s="51"/>
      <c r="J275" s="52"/>
      <c r="K275" s="868"/>
      <c r="L275" s="869"/>
      <c r="M275" s="870"/>
      <c r="N275" s="871"/>
      <c r="O275" s="870"/>
      <c r="P275" s="871"/>
    </row>
    <row r="276" spans="1:16" s="2" customFormat="1" hidden="1" x14ac:dyDescent="0.25">
      <c r="A276" s="834"/>
      <c r="B276" s="835"/>
      <c r="C276" s="835"/>
      <c r="D276" s="836"/>
      <c r="E276" s="47"/>
      <c r="F276" s="25"/>
      <c r="G276" s="942"/>
      <c r="H276" s="942"/>
      <c r="I276" s="51"/>
      <c r="J276" s="52"/>
      <c r="K276" s="868"/>
      <c r="L276" s="869"/>
      <c r="M276" s="870"/>
      <c r="N276" s="871"/>
      <c r="O276" s="870"/>
      <c r="P276" s="871"/>
    </row>
    <row r="277" spans="1:16" s="2" customFormat="1" hidden="1" x14ac:dyDescent="0.25">
      <c r="A277" s="834"/>
      <c r="B277" s="835"/>
      <c r="C277" s="835"/>
      <c r="D277" s="836"/>
      <c r="E277" s="47"/>
      <c r="F277" s="25"/>
      <c r="G277" s="942"/>
      <c r="H277" s="942"/>
      <c r="I277" s="51"/>
      <c r="J277" s="52"/>
      <c r="K277" s="868"/>
      <c r="L277" s="869"/>
      <c r="M277" s="870"/>
      <c r="N277" s="871"/>
      <c r="O277" s="870"/>
      <c r="P277" s="871"/>
    </row>
    <row r="278" spans="1:16" s="2" customFormat="1" hidden="1" x14ac:dyDescent="0.25">
      <c r="A278" s="834"/>
      <c r="B278" s="835"/>
      <c r="C278" s="835"/>
      <c r="D278" s="836"/>
      <c r="E278" s="47"/>
      <c r="F278" s="25"/>
      <c r="G278" s="942"/>
      <c r="H278" s="942"/>
      <c r="I278" s="51"/>
      <c r="J278" s="52"/>
      <c r="K278" s="868"/>
      <c r="L278" s="869"/>
      <c r="M278" s="870"/>
      <c r="N278" s="871"/>
      <c r="O278" s="870"/>
      <c r="P278" s="871"/>
    </row>
    <row r="279" spans="1:16" s="2" customFormat="1" hidden="1" x14ac:dyDescent="0.25">
      <c r="A279" s="834"/>
      <c r="B279" s="835"/>
      <c r="C279" s="835"/>
      <c r="D279" s="836"/>
      <c r="E279" s="47"/>
      <c r="F279" s="25"/>
      <c r="G279" s="942"/>
      <c r="H279" s="942"/>
      <c r="I279" s="51"/>
      <c r="J279" s="52"/>
      <c r="K279" s="868"/>
      <c r="L279" s="869"/>
      <c r="M279" s="870"/>
      <c r="N279" s="871"/>
      <c r="O279" s="870"/>
      <c r="P279" s="871"/>
    </row>
    <row r="280" spans="1:16" s="2" customFormat="1" hidden="1" x14ac:dyDescent="0.25">
      <c r="A280" s="834"/>
      <c r="B280" s="835"/>
      <c r="C280" s="835"/>
      <c r="D280" s="836"/>
      <c r="E280" s="47"/>
      <c r="F280" s="25"/>
      <c r="G280" s="942"/>
      <c r="H280" s="942"/>
      <c r="I280" s="51"/>
      <c r="J280" s="52"/>
      <c r="K280" s="868"/>
      <c r="L280" s="869"/>
      <c r="M280" s="870"/>
      <c r="N280" s="871"/>
      <c r="O280" s="870"/>
      <c r="P280" s="871"/>
    </row>
    <row r="281" spans="1:16" s="2" customFormat="1" hidden="1" x14ac:dyDescent="0.25">
      <c r="A281" s="834"/>
      <c r="B281" s="835"/>
      <c r="C281" s="835"/>
      <c r="D281" s="836"/>
      <c r="E281" s="47"/>
      <c r="F281" s="25"/>
      <c r="G281" s="942"/>
      <c r="H281" s="942"/>
      <c r="I281" s="51"/>
      <c r="J281" s="52"/>
      <c r="K281" s="868"/>
      <c r="L281" s="869"/>
      <c r="M281" s="870"/>
      <c r="N281" s="871"/>
      <c r="O281" s="870"/>
      <c r="P281" s="871"/>
    </row>
    <row r="282" spans="1:16" s="2" customFormat="1" hidden="1" x14ac:dyDescent="0.25">
      <c r="A282" s="834"/>
      <c r="B282" s="835"/>
      <c r="C282" s="835"/>
      <c r="D282" s="836"/>
      <c r="E282" s="47"/>
      <c r="F282" s="25"/>
      <c r="G282" s="942"/>
      <c r="H282" s="942"/>
      <c r="I282" s="51"/>
      <c r="J282" s="52"/>
      <c r="K282" s="868"/>
      <c r="L282" s="869"/>
      <c r="M282" s="870"/>
      <c r="N282" s="871"/>
      <c r="O282" s="870"/>
      <c r="P282" s="871"/>
    </row>
    <row r="283" spans="1:16" s="2" customFormat="1" hidden="1" x14ac:dyDescent="0.25">
      <c r="A283" s="834"/>
      <c r="B283" s="835"/>
      <c r="C283" s="835"/>
      <c r="D283" s="836"/>
      <c r="E283" s="47"/>
      <c r="F283" s="25"/>
      <c r="G283" s="942"/>
      <c r="H283" s="942"/>
      <c r="I283" s="51"/>
      <c r="J283" s="52"/>
      <c r="K283" s="868"/>
      <c r="L283" s="869"/>
      <c r="M283" s="870"/>
      <c r="N283" s="871"/>
      <c r="O283" s="870"/>
      <c r="P283" s="871"/>
    </row>
    <row r="284" spans="1:16" s="2" customFormat="1" hidden="1" x14ac:dyDescent="0.25">
      <c r="A284" s="834"/>
      <c r="B284" s="835"/>
      <c r="C284" s="835"/>
      <c r="D284" s="836"/>
      <c r="E284" s="47"/>
      <c r="F284" s="25"/>
      <c r="G284" s="942"/>
      <c r="H284" s="942"/>
      <c r="I284" s="51"/>
      <c r="J284" s="52"/>
      <c r="K284" s="868"/>
      <c r="L284" s="869"/>
      <c r="M284" s="870"/>
      <c r="N284" s="871"/>
      <c r="O284" s="870"/>
      <c r="P284" s="871"/>
    </row>
    <row r="285" spans="1:16" s="2" customFormat="1" hidden="1" x14ac:dyDescent="0.25">
      <c r="A285" s="834"/>
      <c r="B285" s="835"/>
      <c r="C285" s="835"/>
      <c r="D285" s="836"/>
      <c r="E285" s="47"/>
      <c r="F285" s="25"/>
      <c r="G285" s="942"/>
      <c r="H285" s="942"/>
      <c r="I285" s="51"/>
      <c r="J285" s="52"/>
      <c r="K285" s="868"/>
      <c r="L285" s="869"/>
      <c r="M285" s="870"/>
      <c r="N285" s="871"/>
      <c r="O285" s="870"/>
      <c r="P285" s="871"/>
    </row>
    <row r="286" spans="1:16" s="2" customFormat="1" hidden="1" x14ac:dyDescent="0.25">
      <c r="A286" s="834"/>
      <c r="B286" s="835"/>
      <c r="C286" s="835"/>
      <c r="D286" s="836"/>
      <c r="E286" s="47"/>
      <c r="F286" s="25"/>
      <c r="G286" s="942"/>
      <c r="H286" s="942"/>
      <c r="I286" s="51"/>
      <c r="J286" s="52"/>
      <c r="K286" s="868"/>
      <c r="L286" s="869"/>
      <c r="M286" s="870"/>
      <c r="N286" s="871"/>
      <c r="O286" s="870"/>
      <c r="P286" s="871"/>
    </row>
    <row r="287" spans="1:16" s="2" customFormat="1" hidden="1" x14ac:dyDescent="0.25">
      <c r="A287" s="834"/>
      <c r="B287" s="835"/>
      <c r="C287" s="835"/>
      <c r="D287" s="836"/>
      <c r="E287" s="47"/>
      <c r="F287" s="25"/>
      <c r="G287" s="942"/>
      <c r="H287" s="942"/>
      <c r="I287" s="51"/>
      <c r="J287" s="52"/>
      <c r="K287" s="868"/>
      <c r="L287" s="869"/>
      <c r="M287" s="870"/>
      <c r="N287" s="871"/>
      <c r="O287" s="870"/>
      <c r="P287" s="871"/>
    </row>
    <row r="288" spans="1:16" s="2" customFormat="1" hidden="1" x14ac:dyDescent="0.25">
      <c r="A288" s="834"/>
      <c r="B288" s="835"/>
      <c r="C288" s="835"/>
      <c r="D288" s="836"/>
      <c r="E288" s="47"/>
      <c r="F288" s="25"/>
      <c r="G288" s="942"/>
      <c r="H288" s="942"/>
      <c r="I288" s="51"/>
      <c r="J288" s="52"/>
      <c r="K288" s="868"/>
      <c r="L288" s="869"/>
      <c r="M288" s="870"/>
      <c r="N288" s="871"/>
      <c r="O288" s="870"/>
      <c r="P288" s="871"/>
    </row>
    <row r="289" spans="1:16" s="2" customFormat="1" hidden="1" x14ac:dyDescent="0.25">
      <c r="A289" s="834"/>
      <c r="B289" s="835"/>
      <c r="C289" s="835"/>
      <c r="D289" s="836"/>
      <c r="E289" s="47"/>
      <c r="F289" s="25"/>
      <c r="G289" s="942"/>
      <c r="H289" s="942"/>
      <c r="I289" s="51"/>
      <c r="J289" s="52"/>
      <c r="K289" s="868"/>
      <c r="L289" s="869"/>
      <c r="M289" s="870"/>
      <c r="N289" s="871"/>
      <c r="O289" s="870"/>
      <c r="P289" s="871"/>
    </row>
    <row r="290" spans="1:16" s="2" customFormat="1" hidden="1" x14ac:dyDescent="0.25">
      <c r="A290" s="834"/>
      <c r="B290" s="835"/>
      <c r="C290" s="835"/>
      <c r="D290" s="836"/>
      <c r="E290" s="47"/>
      <c r="F290" s="25"/>
      <c r="G290" s="942"/>
      <c r="H290" s="942"/>
      <c r="I290" s="51"/>
      <c r="J290" s="52"/>
      <c r="K290" s="868"/>
      <c r="L290" s="869"/>
      <c r="M290" s="870"/>
      <c r="N290" s="871"/>
      <c r="O290" s="870"/>
      <c r="P290" s="871"/>
    </row>
    <row r="291" spans="1:16" s="2" customFormat="1" hidden="1" x14ac:dyDescent="0.25">
      <c r="A291" s="834"/>
      <c r="B291" s="835"/>
      <c r="C291" s="835"/>
      <c r="D291" s="836"/>
      <c r="E291" s="47"/>
      <c r="F291" s="25"/>
      <c r="G291" s="942"/>
      <c r="H291" s="942"/>
      <c r="I291" s="51"/>
      <c r="J291" s="52"/>
      <c r="K291" s="868"/>
      <c r="L291" s="869"/>
      <c r="M291" s="870"/>
      <c r="N291" s="871"/>
      <c r="O291" s="870"/>
      <c r="P291" s="871"/>
    </row>
    <row r="292" spans="1:16" s="2" customFormat="1" hidden="1" x14ac:dyDescent="0.25">
      <c r="A292" s="834"/>
      <c r="B292" s="835"/>
      <c r="C292" s="835"/>
      <c r="D292" s="836"/>
      <c r="E292" s="47"/>
      <c r="F292" s="25"/>
      <c r="G292" s="942"/>
      <c r="H292" s="942"/>
      <c r="I292" s="51"/>
      <c r="J292" s="52"/>
      <c r="K292" s="868"/>
      <c r="L292" s="869"/>
      <c r="M292" s="870"/>
      <c r="N292" s="871"/>
      <c r="O292" s="870"/>
      <c r="P292" s="871"/>
    </row>
    <row r="293" spans="1:16" s="2" customFormat="1" hidden="1" x14ac:dyDescent="0.25">
      <c r="A293" s="834"/>
      <c r="B293" s="835"/>
      <c r="C293" s="835"/>
      <c r="D293" s="836"/>
      <c r="E293" s="47"/>
      <c r="F293" s="25"/>
      <c r="G293" s="942"/>
      <c r="H293" s="942"/>
      <c r="I293" s="51"/>
      <c r="J293" s="52"/>
      <c r="K293" s="868"/>
      <c r="L293" s="869"/>
      <c r="M293" s="870"/>
      <c r="N293" s="871"/>
      <c r="O293" s="870"/>
      <c r="P293" s="871"/>
    </row>
    <row r="294" spans="1:16" s="2" customFormat="1" hidden="1" x14ac:dyDescent="0.25">
      <c r="A294" s="834"/>
      <c r="B294" s="835"/>
      <c r="C294" s="835"/>
      <c r="D294" s="836"/>
      <c r="E294" s="47"/>
      <c r="F294" s="25"/>
      <c r="G294" s="942"/>
      <c r="H294" s="942"/>
      <c r="I294" s="51"/>
      <c r="J294" s="52"/>
      <c r="K294" s="868"/>
      <c r="L294" s="869"/>
      <c r="M294" s="870"/>
      <c r="N294" s="871"/>
      <c r="O294" s="870"/>
      <c r="P294" s="871"/>
    </row>
    <row r="295" spans="1:16" s="2" customFormat="1" hidden="1" x14ac:dyDescent="0.25">
      <c r="A295" s="834"/>
      <c r="B295" s="835"/>
      <c r="C295" s="835"/>
      <c r="D295" s="836"/>
      <c r="E295" s="47"/>
      <c r="F295" s="25"/>
      <c r="G295" s="942"/>
      <c r="H295" s="942"/>
      <c r="I295" s="51"/>
      <c r="J295" s="52"/>
      <c r="K295" s="868"/>
      <c r="L295" s="869"/>
      <c r="M295" s="870"/>
      <c r="N295" s="871"/>
      <c r="O295" s="870"/>
      <c r="P295" s="871"/>
    </row>
    <row r="296" spans="1:16" s="2" customFormat="1" hidden="1" x14ac:dyDescent="0.25">
      <c r="A296" s="846"/>
      <c r="B296" s="847"/>
      <c r="C296" s="847"/>
      <c r="D296" s="848"/>
      <c r="E296" s="18"/>
      <c r="F296" s="19"/>
      <c r="G296" s="943"/>
      <c r="H296" s="943"/>
      <c r="I296" s="57"/>
      <c r="J296" s="58"/>
      <c r="K296" s="876"/>
      <c r="L296" s="877"/>
      <c r="M296" s="876"/>
      <c r="N296" s="877"/>
      <c r="O296" s="876"/>
      <c r="P296" s="877"/>
    </row>
    <row r="297" spans="1:16" s="2" customFormat="1" hidden="1" x14ac:dyDescent="0.25">
      <c r="A297" s="834"/>
      <c r="B297" s="835"/>
      <c r="C297" s="835"/>
      <c r="D297" s="836"/>
      <c r="E297" s="47"/>
      <c r="F297" s="25"/>
      <c r="G297" s="942"/>
      <c r="H297" s="942"/>
      <c r="I297" s="51"/>
      <c r="J297" s="52"/>
      <c r="K297" s="868"/>
      <c r="L297" s="869"/>
      <c r="M297" s="870"/>
      <c r="N297" s="871"/>
      <c r="O297" s="870"/>
      <c r="P297" s="871"/>
    </row>
    <row r="298" spans="1:16" s="2" customFormat="1" hidden="1" x14ac:dyDescent="0.25">
      <c r="A298" s="834"/>
      <c r="B298" s="835"/>
      <c r="C298" s="835"/>
      <c r="D298" s="836"/>
      <c r="E298" s="47"/>
      <c r="F298" s="43"/>
      <c r="G298" s="942"/>
      <c r="H298" s="942"/>
      <c r="I298" s="51"/>
      <c r="J298" s="64"/>
      <c r="K298" s="868"/>
      <c r="L298" s="869"/>
      <c r="M298" s="870"/>
      <c r="N298" s="871"/>
      <c r="O298" s="870"/>
      <c r="P298" s="871"/>
    </row>
    <row r="299" spans="1:16" s="2" customFormat="1" hidden="1" x14ac:dyDescent="0.25">
      <c r="A299" s="846"/>
      <c r="B299" s="847"/>
      <c r="C299" s="847"/>
      <c r="D299" s="848"/>
      <c r="E299" s="18"/>
      <c r="F299" s="45"/>
      <c r="G299" s="943"/>
      <c r="H299" s="943"/>
      <c r="I299" s="57"/>
      <c r="J299" s="65"/>
      <c r="K299" s="876"/>
      <c r="L299" s="877"/>
      <c r="M299" s="876"/>
      <c r="N299" s="877"/>
      <c r="O299" s="876"/>
      <c r="P299" s="877"/>
    </row>
    <row r="300" spans="1:16" s="2" customFormat="1" hidden="1" x14ac:dyDescent="0.25">
      <c r="A300" s="834"/>
      <c r="B300" s="835"/>
      <c r="C300" s="835"/>
      <c r="D300" s="836"/>
      <c r="E300" s="47"/>
      <c r="F300" s="25"/>
      <c r="G300" s="942"/>
      <c r="H300" s="942"/>
      <c r="I300" s="51"/>
      <c r="J300" s="52"/>
      <c r="K300" s="868"/>
      <c r="L300" s="869"/>
      <c r="M300" s="870"/>
      <c r="N300" s="871"/>
      <c r="O300" s="870"/>
      <c r="P300" s="871"/>
    </row>
    <row r="301" spans="1:16" s="2" customFormat="1" hidden="1" x14ac:dyDescent="0.25">
      <c r="A301" s="834"/>
      <c r="B301" s="835"/>
      <c r="C301" s="835"/>
      <c r="D301" s="836"/>
      <c r="E301" s="47"/>
      <c r="F301" s="25"/>
      <c r="G301" s="942"/>
      <c r="H301" s="942"/>
      <c r="I301" s="51"/>
      <c r="J301" s="52"/>
      <c r="K301" s="868"/>
      <c r="L301" s="869"/>
      <c r="M301" s="870"/>
      <c r="N301" s="871"/>
      <c r="O301" s="870"/>
      <c r="P301" s="871"/>
    </row>
    <row r="302" spans="1:16" s="2" customFormat="1" hidden="1" x14ac:dyDescent="0.25">
      <c r="A302" s="834"/>
      <c r="B302" s="835"/>
      <c r="C302" s="835"/>
      <c r="D302" s="836"/>
      <c r="E302" s="47"/>
      <c r="F302" s="25"/>
      <c r="G302" s="942"/>
      <c r="H302" s="942"/>
      <c r="I302" s="51"/>
      <c r="J302" s="52"/>
      <c r="K302" s="868"/>
      <c r="L302" s="869"/>
      <c r="M302" s="870"/>
      <c r="N302" s="871"/>
      <c r="O302" s="870"/>
      <c r="P302" s="871"/>
    </row>
    <row r="303" spans="1:16" s="2" customFormat="1" hidden="1" x14ac:dyDescent="0.25">
      <c r="A303" s="834"/>
      <c r="B303" s="835"/>
      <c r="C303" s="835"/>
      <c r="D303" s="836"/>
      <c r="E303" s="47"/>
      <c r="F303" s="25"/>
      <c r="G303" s="942"/>
      <c r="H303" s="942"/>
      <c r="I303" s="51"/>
      <c r="J303" s="52"/>
      <c r="K303" s="868"/>
      <c r="L303" s="869"/>
      <c r="M303" s="870"/>
      <c r="N303" s="871"/>
      <c r="O303" s="870"/>
      <c r="P303" s="871"/>
    </row>
    <row r="304" spans="1:16" s="2" customFormat="1" hidden="1" x14ac:dyDescent="0.25">
      <c r="A304" s="834"/>
      <c r="B304" s="835"/>
      <c r="C304" s="835"/>
      <c r="D304" s="836"/>
      <c r="E304" s="47"/>
      <c r="F304" s="25"/>
      <c r="G304" s="942"/>
      <c r="H304" s="942"/>
      <c r="I304" s="51"/>
      <c r="J304" s="52"/>
      <c r="K304" s="868"/>
      <c r="L304" s="869"/>
      <c r="M304" s="870"/>
      <c r="N304" s="871"/>
      <c r="O304" s="870"/>
      <c r="P304" s="871"/>
    </row>
    <row r="305" spans="1:16" s="2" customFormat="1" hidden="1" x14ac:dyDescent="0.25">
      <c r="A305" s="834"/>
      <c r="B305" s="835"/>
      <c r="C305" s="835"/>
      <c r="D305" s="836"/>
      <c r="E305" s="47"/>
      <c r="F305" s="25"/>
      <c r="G305" s="942"/>
      <c r="H305" s="942"/>
      <c r="I305" s="51"/>
      <c r="J305" s="52"/>
      <c r="K305" s="868"/>
      <c r="L305" s="869"/>
      <c r="M305" s="870"/>
      <c r="N305" s="871"/>
      <c r="O305" s="870"/>
      <c r="P305" s="871"/>
    </row>
    <row r="306" spans="1:16" s="2" customFormat="1" hidden="1" x14ac:dyDescent="0.25">
      <c r="A306" s="834"/>
      <c r="B306" s="835"/>
      <c r="C306" s="835"/>
      <c r="D306" s="836"/>
      <c r="E306" s="47"/>
      <c r="F306" s="25"/>
      <c r="G306" s="942"/>
      <c r="H306" s="942"/>
      <c r="I306" s="51"/>
      <c r="J306" s="52"/>
      <c r="K306" s="868"/>
      <c r="L306" s="869"/>
      <c r="M306" s="870"/>
      <c r="N306" s="871"/>
      <c r="O306" s="870"/>
      <c r="P306" s="871"/>
    </row>
    <row r="307" spans="1:16" s="2" customFormat="1" hidden="1" x14ac:dyDescent="0.25">
      <c r="A307" s="834"/>
      <c r="B307" s="835"/>
      <c r="C307" s="835"/>
      <c r="D307" s="836"/>
      <c r="E307" s="47"/>
      <c r="F307" s="25"/>
      <c r="G307" s="942"/>
      <c r="H307" s="942"/>
      <c r="I307" s="51"/>
      <c r="J307" s="52"/>
      <c r="K307" s="868"/>
      <c r="L307" s="869"/>
      <c r="M307" s="870"/>
      <c r="N307" s="871"/>
      <c r="O307" s="870"/>
      <c r="P307" s="871"/>
    </row>
    <row r="308" spans="1:16" s="2" customFormat="1" hidden="1" x14ac:dyDescent="0.25">
      <c r="A308" s="834"/>
      <c r="B308" s="835"/>
      <c r="C308" s="835"/>
      <c r="D308" s="836"/>
      <c r="E308" s="47"/>
      <c r="F308" s="25"/>
      <c r="G308" s="942"/>
      <c r="H308" s="942"/>
      <c r="I308" s="51"/>
      <c r="J308" s="52"/>
      <c r="K308" s="868"/>
      <c r="L308" s="869"/>
      <c r="M308" s="870"/>
      <c r="N308" s="871"/>
      <c r="O308" s="870"/>
      <c r="P308" s="871"/>
    </row>
    <row r="309" spans="1:16" s="2" customFormat="1" hidden="1" x14ac:dyDescent="0.25">
      <c r="A309" s="834"/>
      <c r="B309" s="835"/>
      <c r="C309" s="835"/>
      <c r="D309" s="836"/>
      <c r="E309" s="47"/>
      <c r="F309" s="25"/>
      <c r="G309" s="942"/>
      <c r="H309" s="942"/>
      <c r="I309" s="51"/>
      <c r="J309" s="52"/>
      <c r="K309" s="868"/>
      <c r="L309" s="869"/>
      <c r="M309" s="870"/>
      <c r="N309" s="871"/>
      <c r="O309" s="870"/>
      <c r="P309" s="871"/>
    </row>
    <row r="310" spans="1:16" s="2" customFormat="1" hidden="1" x14ac:dyDescent="0.25">
      <c r="A310" s="834"/>
      <c r="B310" s="835"/>
      <c r="C310" s="835"/>
      <c r="D310" s="836"/>
      <c r="E310" s="47"/>
      <c r="F310" s="25"/>
      <c r="G310" s="942"/>
      <c r="H310" s="942"/>
      <c r="I310" s="51"/>
      <c r="J310" s="52"/>
      <c r="K310" s="868"/>
      <c r="L310" s="869"/>
      <c r="M310" s="870"/>
      <c r="N310" s="871"/>
      <c r="O310" s="870"/>
      <c r="P310" s="871"/>
    </row>
    <row r="311" spans="1:16" s="2" customFormat="1" hidden="1" x14ac:dyDescent="0.25">
      <c r="A311" s="834"/>
      <c r="B311" s="835"/>
      <c r="C311" s="835"/>
      <c r="D311" s="836"/>
      <c r="E311" s="47"/>
      <c r="F311" s="25"/>
      <c r="G311" s="942"/>
      <c r="H311" s="942"/>
      <c r="I311" s="51"/>
      <c r="J311" s="52"/>
      <c r="K311" s="868"/>
      <c r="L311" s="869"/>
      <c r="M311" s="870"/>
      <c r="N311" s="871"/>
      <c r="O311" s="870"/>
      <c r="P311" s="871"/>
    </row>
    <row r="312" spans="1:16" s="2" customFormat="1" hidden="1" x14ac:dyDescent="0.25">
      <c r="A312" s="834"/>
      <c r="B312" s="835"/>
      <c r="C312" s="835"/>
      <c r="D312" s="836"/>
      <c r="E312" s="47"/>
      <c r="F312" s="25"/>
      <c r="G312" s="942"/>
      <c r="H312" s="942"/>
      <c r="I312" s="51"/>
      <c r="J312" s="52"/>
      <c r="K312" s="868"/>
      <c r="L312" s="869"/>
      <c r="M312" s="870"/>
      <c r="N312" s="871"/>
      <c r="O312" s="870"/>
      <c r="P312" s="871"/>
    </row>
    <row r="313" spans="1:16" s="2" customFormat="1" hidden="1" x14ac:dyDescent="0.25">
      <c r="A313" s="846"/>
      <c r="B313" s="847"/>
      <c r="C313" s="847"/>
      <c r="D313" s="848"/>
      <c r="E313" s="18"/>
      <c r="F313" s="19"/>
      <c r="G313" s="943"/>
      <c r="H313" s="943"/>
      <c r="I313" s="57"/>
      <c r="J313" s="58"/>
      <c r="K313" s="876"/>
      <c r="L313" s="877"/>
      <c r="M313" s="874"/>
      <c r="N313" s="875"/>
      <c r="O313" s="874"/>
      <c r="P313" s="875"/>
    </row>
    <row r="314" spans="1:16" s="2" customFormat="1" hidden="1" x14ac:dyDescent="0.25">
      <c r="A314" s="834"/>
      <c r="B314" s="835"/>
      <c r="C314" s="835"/>
      <c r="D314" s="836"/>
      <c r="E314" s="47"/>
      <c r="F314" s="25"/>
      <c r="G314" s="942"/>
      <c r="H314" s="942"/>
      <c r="I314" s="51"/>
      <c r="J314" s="52"/>
      <c r="K314" s="868"/>
      <c r="L314" s="869"/>
      <c r="M314" s="870"/>
      <c r="N314" s="871"/>
      <c r="O314" s="870"/>
      <c r="P314" s="871"/>
    </row>
    <row r="315" spans="1:16" s="2" customFormat="1" hidden="1" x14ac:dyDescent="0.25">
      <c r="A315" s="834"/>
      <c r="B315" s="835"/>
      <c r="C315" s="835"/>
      <c r="D315" s="836"/>
      <c r="E315" s="47"/>
      <c r="F315" s="25"/>
      <c r="G315" s="942"/>
      <c r="H315" s="942"/>
      <c r="I315" s="51"/>
      <c r="J315" s="52"/>
      <c r="K315" s="868"/>
      <c r="L315" s="869"/>
      <c r="M315" s="870"/>
      <c r="N315" s="871"/>
      <c r="O315" s="870"/>
      <c r="P315" s="871"/>
    </row>
    <row r="316" spans="1:16" s="2" customFormat="1" hidden="1" x14ac:dyDescent="0.25">
      <c r="A316" s="834"/>
      <c r="B316" s="835"/>
      <c r="C316" s="835"/>
      <c r="D316" s="836"/>
      <c r="E316" s="47"/>
      <c r="F316" s="25"/>
      <c r="G316" s="942"/>
      <c r="H316" s="942"/>
      <c r="I316" s="51"/>
      <c r="J316" s="52"/>
      <c r="K316" s="868"/>
      <c r="L316" s="869"/>
      <c r="M316" s="870"/>
      <c r="N316" s="871"/>
      <c r="O316" s="870"/>
      <c r="P316" s="871"/>
    </row>
    <row r="317" spans="1:16" s="2" customFormat="1" hidden="1" x14ac:dyDescent="0.25">
      <c r="A317" s="834"/>
      <c r="B317" s="835"/>
      <c r="C317" s="835"/>
      <c r="D317" s="836"/>
      <c r="E317" s="47"/>
      <c r="F317" s="25"/>
      <c r="G317" s="942"/>
      <c r="H317" s="942"/>
      <c r="I317" s="51"/>
      <c r="J317" s="52"/>
      <c r="K317" s="868"/>
      <c r="L317" s="869"/>
      <c r="M317" s="870"/>
      <c r="N317" s="871"/>
      <c r="O317" s="870"/>
      <c r="P317" s="871"/>
    </row>
    <row r="318" spans="1:16" s="2" customFormat="1" hidden="1" x14ac:dyDescent="0.25">
      <c r="A318" s="834"/>
      <c r="B318" s="835"/>
      <c r="C318" s="835"/>
      <c r="D318" s="836"/>
      <c r="E318" s="47"/>
      <c r="F318" s="25"/>
      <c r="G318" s="942"/>
      <c r="H318" s="942"/>
      <c r="I318" s="51"/>
      <c r="J318" s="52"/>
      <c r="K318" s="868"/>
      <c r="L318" s="869"/>
      <c r="M318" s="870"/>
      <c r="N318" s="871"/>
      <c r="O318" s="870"/>
      <c r="P318" s="871"/>
    </row>
    <row r="319" spans="1:16" s="2" customFormat="1" hidden="1" x14ac:dyDescent="0.25">
      <c r="A319" s="846"/>
      <c r="B319" s="847"/>
      <c r="C319" s="847"/>
      <c r="D319" s="848"/>
      <c r="E319" s="18"/>
      <c r="F319" s="19"/>
      <c r="G319" s="943"/>
      <c r="H319" s="943"/>
      <c r="I319" s="57"/>
      <c r="J319" s="58"/>
      <c r="K319" s="876"/>
      <c r="L319" s="877"/>
      <c r="M319" s="876"/>
      <c r="N319" s="877"/>
      <c r="O319" s="876"/>
      <c r="P319" s="877"/>
    </row>
    <row r="320" spans="1:16" s="2" customFormat="1" hidden="1" x14ac:dyDescent="0.25">
      <c r="A320" s="834"/>
      <c r="B320" s="835"/>
      <c r="C320" s="835"/>
      <c r="D320" s="836"/>
      <c r="E320" s="47"/>
      <c r="F320" s="25"/>
      <c r="G320" s="942"/>
      <c r="H320" s="942"/>
      <c r="I320" s="51"/>
      <c r="J320" s="52"/>
      <c r="K320" s="868"/>
      <c r="L320" s="869"/>
      <c r="M320" s="870"/>
      <c r="N320" s="871"/>
      <c r="O320" s="870"/>
      <c r="P320" s="871"/>
    </row>
    <row r="321" spans="1:16" s="2" customFormat="1" hidden="1" x14ac:dyDescent="0.25">
      <c r="A321" s="834"/>
      <c r="B321" s="835"/>
      <c r="C321" s="835"/>
      <c r="D321" s="836"/>
      <c r="E321" s="47"/>
      <c r="F321" s="25"/>
      <c r="G321" s="942"/>
      <c r="H321" s="942"/>
      <c r="I321" s="51"/>
      <c r="J321" s="52"/>
      <c r="K321" s="868"/>
      <c r="L321" s="869"/>
      <c r="M321" s="870"/>
      <c r="N321" s="871"/>
      <c r="O321" s="870"/>
      <c r="P321" s="871"/>
    </row>
    <row r="322" spans="1:16" s="2" customFormat="1" hidden="1" x14ac:dyDescent="0.25">
      <c r="A322" s="834"/>
      <c r="B322" s="835"/>
      <c r="C322" s="835"/>
      <c r="D322" s="836"/>
      <c r="E322" s="47"/>
      <c r="F322" s="25"/>
      <c r="G322" s="942"/>
      <c r="H322" s="942"/>
      <c r="I322" s="51"/>
      <c r="J322" s="52"/>
      <c r="K322" s="868"/>
      <c r="L322" s="869"/>
      <c r="M322" s="870"/>
      <c r="N322" s="871"/>
      <c r="O322" s="870"/>
      <c r="P322" s="871"/>
    </row>
    <row r="323" spans="1:16" s="2" customFormat="1" hidden="1" x14ac:dyDescent="0.25">
      <c r="A323" s="834"/>
      <c r="B323" s="835"/>
      <c r="C323" s="835"/>
      <c r="D323" s="836"/>
      <c r="E323" s="47"/>
      <c r="F323" s="25"/>
      <c r="G323" s="942"/>
      <c r="H323" s="942"/>
      <c r="I323" s="51"/>
      <c r="J323" s="52"/>
      <c r="K323" s="868"/>
      <c r="L323" s="869"/>
      <c r="M323" s="870"/>
      <c r="N323" s="871"/>
      <c r="O323" s="870"/>
      <c r="P323" s="871"/>
    </row>
    <row r="324" spans="1:16" s="2" customFormat="1" hidden="1" x14ac:dyDescent="0.25">
      <c r="A324" s="834"/>
      <c r="B324" s="835"/>
      <c r="C324" s="835"/>
      <c r="D324" s="836"/>
      <c r="E324" s="47"/>
      <c r="F324" s="25"/>
      <c r="G324" s="942"/>
      <c r="H324" s="942"/>
      <c r="I324" s="51"/>
      <c r="J324" s="52"/>
      <c r="K324" s="868"/>
      <c r="L324" s="869"/>
      <c r="M324" s="870"/>
      <c r="N324" s="871"/>
      <c r="O324" s="870"/>
      <c r="P324" s="871"/>
    </row>
    <row r="325" spans="1:16" s="2" customFormat="1" hidden="1" x14ac:dyDescent="0.25">
      <c r="A325" s="834"/>
      <c r="B325" s="835"/>
      <c r="C325" s="835"/>
      <c r="D325" s="836"/>
      <c r="E325" s="47"/>
      <c r="F325" s="25"/>
      <c r="G325" s="942"/>
      <c r="H325" s="942"/>
      <c r="I325" s="51"/>
      <c r="J325" s="52"/>
      <c r="K325" s="868"/>
      <c r="L325" s="869"/>
      <c r="M325" s="870"/>
      <c r="N325" s="871"/>
      <c r="O325" s="870"/>
      <c r="P325" s="871"/>
    </row>
    <row r="326" spans="1:16" s="2" customFormat="1" hidden="1" x14ac:dyDescent="0.25">
      <c r="A326" s="834"/>
      <c r="B326" s="835"/>
      <c r="C326" s="835"/>
      <c r="D326" s="836"/>
      <c r="E326" s="47"/>
      <c r="F326" s="25"/>
      <c r="G326" s="942"/>
      <c r="H326" s="942"/>
      <c r="I326" s="51"/>
      <c r="J326" s="52"/>
      <c r="K326" s="868"/>
      <c r="L326" s="869"/>
      <c r="M326" s="870"/>
      <c r="N326" s="871"/>
      <c r="O326" s="870"/>
      <c r="P326" s="871"/>
    </row>
    <row r="327" spans="1:16" s="2" customFormat="1" hidden="1" x14ac:dyDescent="0.25">
      <c r="A327" s="834"/>
      <c r="B327" s="835"/>
      <c r="C327" s="835"/>
      <c r="D327" s="836"/>
      <c r="E327" s="47"/>
      <c r="F327" s="25"/>
      <c r="G327" s="942"/>
      <c r="H327" s="942"/>
      <c r="I327" s="51"/>
      <c r="J327" s="52"/>
      <c r="K327" s="868"/>
      <c r="L327" s="869"/>
      <c r="M327" s="870"/>
      <c r="N327" s="871"/>
      <c r="O327" s="870"/>
      <c r="P327" s="871"/>
    </row>
    <row r="328" spans="1:16" s="2" customFormat="1" hidden="1" x14ac:dyDescent="0.25">
      <c r="A328" s="834"/>
      <c r="B328" s="835"/>
      <c r="C328" s="835"/>
      <c r="D328" s="836"/>
      <c r="E328" s="47"/>
      <c r="F328" s="25"/>
      <c r="G328" s="942"/>
      <c r="H328" s="942"/>
      <c r="I328" s="51"/>
      <c r="J328" s="52"/>
      <c r="K328" s="868"/>
      <c r="L328" s="869"/>
      <c r="M328" s="870"/>
      <c r="N328" s="871"/>
      <c r="O328" s="870"/>
      <c r="P328" s="871"/>
    </row>
    <row r="329" spans="1:16" s="2" customFormat="1" hidden="1" x14ac:dyDescent="0.25">
      <c r="A329" s="834"/>
      <c r="B329" s="835"/>
      <c r="C329" s="835"/>
      <c r="D329" s="836"/>
      <c r="E329" s="47"/>
      <c r="F329" s="25"/>
      <c r="G329" s="942"/>
      <c r="H329" s="942"/>
      <c r="I329" s="51"/>
      <c r="J329" s="52"/>
      <c r="K329" s="868"/>
      <c r="L329" s="869"/>
      <c r="M329" s="870"/>
      <c r="N329" s="871"/>
      <c r="O329" s="870"/>
      <c r="P329" s="871"/>
    </row>
    <row r="330" spans="1:16" s="2" customFormat="1" hidden="1" x14ac:dyDescent="0.25">
      <c r="A330" s="834"/>
      <c r="B330" s="835"/>
      <c r="C330" s="835"/>
      <c r="D330" s="836"/>
      <c r="E330" s="47"/>
      <c r="F330" s="25"/>
      <c r="G330" s="942"/>
      <c r="H330" s="942"/>
      <c r="I330" s="51"/>
      <c r="J330" s="52"/>
      <c r="K330" s="868"/>
      <c r="L330" s="869"/>
      <c r="M330" s="870"/>
      <c r="N330" s="871"/>
      <c r="O330" s="870"/>
      <c r="P330" s="871"/>
    </row>
    <row r="331" spans="1:16" s="2" customFormat="1" hidden="1" x14ac:dyDescent="0.25">
      <c r="A331" s="834"/>
      <c r="B331" s="835"/>
      <c r="C331" s="835"/>
      <c r="D331" s="836"/>
      <c r="E331" s="47"/>
      <c r="F331" s="25"/>
      <c r="G331" s="942"/>
      <c r="H331" s="942"/>
      <c r="I331" s="51"/>
      <c r="J331" s="52"/>
      <c r="K331" s="868"/>
      <c r="L331" s="869"/>
      <c r="M331" s="870"/>
      <c r="N331" s="871"/>
      <c r="O331" s="870"/>
      <c r="P331" s="871"/>
    </row>
    <row r="332" spans="1:16" s="2" customFormat="1" hidden="1" x14ac:dyDescent="0.25">
      <c r="A332" s="834"/>
      <c r="B332" s="835"/>
      <c r="C332" s="835"/>
      <c r="D332" s="836"/>
      <c r="E332" s="47"/>
      <c r="F332" s="25"/>
      <c r="G332" s="942"/>
      <c r="H332" s="942"/>
      <c r="I332" s="51"/>
      <c r="J332" s="52"/>
      <c r="K332" s="868"/>
      <c r="L332" s="869"/>
      <c r="M332" s="870"/>
      <c r="N332" s="871"/>
      <c r="O332" s="870"/>
      <c r="P332" s="871"/>
    </row>
    <row r="333" spans="1:16" s="2" customFormat="1" hidden="1" x14ac:dyDescent="0.25">
      <c r="A333" s="834"/>
      <c r="B333" s="835"/>
      <c r="C333" s="835"/>
      <c r="D333" s="836"/>
      <c r="E333" s="47"/>
      <c r="F333" s="25"/>
      <c r="G333" s="942"/>
      <c r="H333" s="942"/>
      <c r="I333" s="51"/>
      <c r="J333" s="52"/>
      <c r="K333" s="868"/>
      <c r="L333" s="869"/>
      <c r="M333" s="870"/>
      <c r="N333" s="871"/>
      <c r="O333" s="870"/>
      <c r="P333" s="871"/>
    </row>
    <row r="334" spans="1:16" s="2" customFormat="1" hidden="1" x14ac:dyDescent="0.25">
      <c r="A334" s="834"/>
      <c r="B334" s="835"/>
      <c r="C334" s="835"/>
      <c r="D334" s="836"/>
      <c r="E334" s="47"/>
      <c r="F334" s="25"/>
      <c r="G334" s="942"/>
      <c r="H334" s="942"/>
      <c r="I334" s="51"/>
      <c r="J334" s="52"/>
      <c r="K334" s="868"/>
      <c r="L334" s="869"/>
      <c r="M334" s="870"/>
      <c r="N334" s="871"/>
      <c r="O334" s="870"/>
      <c r="P334" s="871"/>
    </row>
    <row r="335" spans="1:16" s="2" customFormat="1" hidden="1" x14ac:dyDescent="0.25">
      <c r="A335" s="834"/>
      <c r="B335" s="835"/>
      <c r="C335" s="835"/>
      <c r="D335" s="836"/>
      <c r="E335" s="47"/>
      <c r="F335" s="25"/>
      <c r="G335" s="942"/>
      <c r="H335" s="942"/>
      <c r="I335" s="51"/>
      <c r="J335" s="52"/>
      <c r="K335" s="868"/>
      <c r="L335" s="869"/>
      <c r="M335" s="870"/>
      <c r="N335" s="871"/>
      <c r="O335" s="870"/>
      <c r="P335" s="871"/>
    </row>
    <row r="336" spans="1:16" s="2" customFormat="1" hidden="1" x14ac:dyDescent="0.25">
      <c r="A336" s="834"/>
      <c r="B336" s="835"/>
      <c r="C336" s="835"/>
      <c r="D336" s="836"/>
      <c r="E336" s="47"/>
      <c r="F336" s="25"/>
      <c r="G336" s="942"/>
      <c r="H336" s="942"/>
      <c r="I336" s="51"/>
      <c r="J336" s="52"/>
      <c r="K336" s="868"/>
      <c r="L336" s="869"/>
      <c r="M336" s="870"/>
      <c r="N336" s="871"/>
      <c r="O336" s="870"/>
      <c r="P336" s="871"/>
    </row>
    <row r="337" spans="1:16" s="2" customFormat="1" hidden="1" x14ac:dyDescent="0.25">
      <c r="A337" s="834"/>
      <c r="B337" s="835"/>
      <c r="C337" s="835"/>
      <c r="D337" s="836"/>
      <c r="E337" s="47"/>
      <c r="F337" s="43"/>
      <c r="G337" s="942"/>
      <c r="H337" s="942"/>
      <c r="I337" s="51"/>
      <c r="J337" s="64"/>
      <c r="K337" s="868"/>
      <c r="L337" s="869"/>
      <c r="M337" s="870"/>
      <c r="N337" s="871"/>
      <c r="O337" s="870"/>
      <c r="P337" s="871"/>
    </row>
    <row r="338" spans="1:16" s="2" customFormat="1" hidden="1" x14ac:dyDescent="0.25">
      <c r="A338" s="834"/>
      <c r="B338" s="835"/>
      <c r="C338" s="835"/>
      <c r="D338" s="836"/>
      <c r="E338" s="47"/>
      <c r="F338" s="43"/>
      <c r="G338" s="942"/>
      <c r="H338" s="942"/>
      <c r="I338" s="51"/>
      <c r="J338" s="64"/>
      <c r="K338" s="868"/>
      <c r="L338" s="869"/>
      <c r="M338" s="870"/>
      <c r="N338" s="871"/>
      <c r="O338" s="870"/>
      <c r="P338" s="871"/>
    </row>
    <row r="339" spans="1:16" s="2" customFormat="1" hidden="1" x14ac:dyDescent="0.25">
      <c r="A339" s="834"/>
      <c r="B339" s="835"/>
      <c r="C339" s="835"/>
      <c r="D339" s="836"/>
      <c r="E339" s="47"/>
      <c r="F339" s="43"/>
      <c r="G339" s="942"/>
      <c r="H339" s="942"/>
      <c r="I339" s="51"/>
      <c r="J339" s="64"/>
      <c r="K339" s="868"/>
      <c r="L339" s="869"/>
      <c r="M339" s="870"/>
      <c r="N339" s="871"/>
      <c r="O339" s="870"/>
      <c r="P339" s="871"/>
    </row>
    <row r="340" spans="1:16" s="2" customFormat="1" hidden="1" x14ac:dyDescent="0.25">
      <c r="A340" s="834"/>
      <c r="B340" s="835"/>
      <c r="C340" s="835"/>
      <c r="D340" s="836"/>
      <c r="E340" s="47"/>
      <c r="F340" s="25"/>
      <c r="G340" s="942"/>
      <c r="H340" s="942"/>
      <c r="I340" s="51"/>
      <c r="J340" s="52"/>
      <c r="K340" s="868"/>
      <c r="L340" s="869"/>
      <c r="M340" s="870"/>
      <c r="N340" s="871"/>
      <c r="O340" s="870"/>
      <c r="P340" s="871"/>
    </row>
    <row r="341" spans="1:16" s="2" customFormat="1" hidden="1" x14ac:dyDescent="0.25">
      <c r="A341" s="834"/>
      <c r="B341" s="835"/>
      <c r="C341" s="835"/>
      <c r="D341" s="836"/>
      <c r="E341" s="47"/>
      <c r="F341" s="43"/>
      <c r="G341" s="942"/>
      <c r="H341" s="942"/>
      <c r="I341" s="51"/>
      <c r="J341" s="64"/>
      <c r="K341" s="868"/>
      <c r="L341" s="869"/>
      <c r="M341" s="870"/>
      <c r="N341" s="871"/>
      <c r="O341" s="870"/>
      <c r="P341" s="871"/>
    </row>
    <row r="342" spans="1:16" s="2" customFormat="1" hidden="1" x14ac:dyDescent="0.25">
      <c r="A342" s="834"/>
      <c r="B342" s="835"/>
      <c r="C342" s="835"/>
      <c r="D342" s="836"/>
      <c r="E342" s="47"/>
      <c r="F342" s="25"/>
      <c r="G342" s="942"/>
      <c r="H342" s="942"/>
      <c r="I342" s="51"/>
      <c r="J342" s="52"/>
      <c r="K342" s="868"/>
      <c r="L342" s="869"/>
      <c r="M342" s="870"/>
      <c r="N342" s="871"/>
      <c r="O342" s="870"/>
      <c r="P342" s="871"/>
    </row>
    <row r="343" spans="1:16" s="2" customFormat="1" hidden="1" x14ac:dyDescent="0.25">
      <c r="A343" s="834"/>
      <c r="B343" s="835"/>
      <c r="C343" s="835"/>
      <c r="D343" s="836"/>
      <c r="E343" s="47"/>
      <c r="F343" s="25"/>
      <c r="G343" s="942"/>
      <c r="H343" s="942"/>
      <c r="I343" s="51"/>
      <c r="J343" s="52"/>
      <c r="K343" s="868"/>
      <c r="L343" s="869"/>
      <c r="M343" s="870"/>
      <c r="N343" s="871"/>
      <c r="O343" s="870"/>
      <c r="P343" s="871"/>
    </row>
    <row r="344" spans="1:16" s="2" customFormat="1" hidden="1" x14ac:dyDescent="0.25">
      <c r="A344" s="834"/>
      <c r="B344" s="835"/>
      <c r="C344" s="835"/>
      <c r="D344" s="836"/>
      <c r="E344" s="47"/>
      <c r="F344" s="25"/>
      <c r="G344" s="942"/>
      <c r="H344" s="942"/>
      <c r="I344" s="51"/>
      <c r="J344" s="52"/>
      <c r="K344" s="868"/>
      <c r="L344" s="869"/>
      <c r="M344" s="870"/>
      <c r="N344" s="871"/>
      <c r="O344" s="870"/>
      <c r="P344" s="871"/>
    </row>
    <row r="345" spans="1:16" s="2" customFormat="1" hidden="1" x14ac:dyDescent="0.25">
      <c r="A345" s="834"/>
      <c r="B345" s="835"/>
      <c r="C345" s="835"/>
      <c r="D345" s="836"/>
      <c r="E345" s="47"/>
      <c r="F345" s="43"/>
      <c r="G345" s="942"/>
      <c r="H345" s="942"/>
      <c r="I345" s="51"/>
      <c r="J345" s="64"/>
      <c r="K345" s="868"/>
      <c r="L345" s="869"/>
      <c r="M345" s="870"/>
      <c r="N345" s="871"/>
      <c r="O345" s="870"/>
      <c r="P345" s="871"/>
    </row>
    <row r="346" spans="1:16" s="2" customFormat="1" hidden="1" x14ac:dyDescent="0.25">
      <c r="A346" s="834"/>
      <c r="B346" s="835"/>
      <c r="C346" s="835"/>
      <c r="D346" s="836"/>
      <c r="E346" s="47"/>
      <c r="F346" s="25"/>
      <c r="G346" s="942"/>
      <c r="H346" s="942"/>
      <c r="I346" s="51"/>
      <c r="J346" s="52"/>
      <c r="K346" s="868"/>
      <c r="L346" s="869"/>
      <c r="M346" s="870"/>
      <c r="N346" s="871"/>
      <c r="O346" s="870"/>
      <c r="P346" s="871"/>
    </row>
    <row r="347" spans="1:16" s="2" customFormat="1" hidden="1" x14ac:dyDescent="0.25">
      <c r="A347" s="834"/>
      <c r="B347" s="835"/>
      <c r="C347" s="835"/>
      <c r="D347" s="836"/>
      <c r="E347" s="47"/>
      <c r="F347" s="25"/>
      <c r="G347" s="942"/>
      <c r="H347" s="942"/>
      <c r="I347" s="51"/>
      <c r="J347" s="52"/>
      <c r="K347" s="868"/>
      <c r="L347" s="869"/>
      <c r="M347" s="870"/>
      <c r="N347" s="871"/>
      <c r="O347" s="870"/>
      <c r="P347" s="871"/>
    </row>
    <row r="348" spans="1:16" s="2" customFormat="1" hidden="1" x14ac:dyDescent="0.25">
      <c r="A348" s="834"/>
      <c r="B348" s="835"/>
      <c r="C348" s="835"/>
      <c r="D348" s="836"/>
      <c r="E348" s="47"/>
      <c r="F348" s="25"/>
      <c r="G348" s="942"/>
      <c r="H348" s="942"/>
      <c r="I348" s="51"/>
      <c r="J348" s="52"/>
      <c r="K348" s="868"/>
      <c r="L348" s="869"/>
      <c r="M348" s="870"/>
      <c r="N348" s="871"/>
      <c r="O348" s="870"/>
      <c r="P348" s="871"/>
    </row>
    <row r="349" spans="1:16" s="2" customFormat="1" hidden="1" x14ac:dyDescent="0.25">
      <c r="A349" s="834"/>
      <c r="B349" s="835"/>
      <c r="C349" s="835"/>
      <c r="D349" s="836"/>
      <c r="E349" s="47"/>
      <c r="F349" s="25"/>
      <c r="G349" s="942"/>
      <c r="H349" s="942"/>
      <c r="I349" s="51"/>
      <c r="J349" s="52"/>
      <c r="K349" s="868"/>
      <c r="L349" s="869"/>
      <c r="M349" s="870"/>
      <c r="N349" s="871"/>
      <c r="O349" s="870"/>
      <c r="P349" s="871"/>
    </row>
    <row r="350" spans="1:16" s="2" customFormat="1" hidden="1" x14ac:dyDescent="0.25">
      <c r="A350" s="846"/>
      <c r="B350" s="847"/>
      <c r="C350" s="847"/>
      <c r="D350" s="848"/>
      <c r="E350" s="18"/>
      <c r="F350" s="45"/>
      <c r="G350" s="943"/>
      <c r="H350" s="943"/>
      <c r="I350" s="57"/>
      <c r="J350" s="65"/>
      <c r="K350" s="876"/>
      <c r="L350" s="877"/>
      <c r="M350" s="876"/>
      <c r="N350" s="877"/>
      <c r="O350" s="876"/>
      <c r="P350" s="877"/>
    </row>
    <row r="351" spans="1:16" s="2" customFormat="1" hidden="1" x14ac:dyDescent="0.25">
      <c r="A351" s="834"/>
      <c r="B351" s="835"/>
      <c r="C351" s="835"/>
      <c r="D351" s="836"/>
      <c r="E351" s="47"/>
      <c r="F351" s="25"/>
      <c r="G351" s="942"/>
      <c r="H351" s="942"/>
      <c r="I351" s="51"/>
      <c r="J351" s="52"/>
      <c r="K351" s="868"/>
      <c r="L351" s="869"/>
      <c r="M351" s="870"/>
      <c r="N351" s="871"/>
      <c r="O351" s="870"/>
      <c r="P351" s="871"/>
    </row>
    <row r="352" spans="1:16" s="2" customFormat="1" hidden="1" x14ac:dyDescent="0.25">
      <c r="A352" s="834"/>
      <c r="B352" s="835"/>
      <c r="C352" s="835"/>
      <c r="D352" s="836"/>
      <c r="E352" s="47"/>
      <c r="F352" s="25"/>
      <c r="G352" s="942"/>
      <c r="H352" s="942"/>
      <c r="I352" s="51"/>
      <c r="J352" s="52"/>
      <c r="K352" s="868"/>
      <c r="L352" s="869"/>
      <c r="M352" s="870"/>
      <c r="N352" s="871"/>
      <c r="O352" s="870"/>
      <c r="P352" s="871"/>
    </row>
    <row r="353" spans="1:16" s="2" customFormat="1" hidden="1" x14ac:dyDescent="0.25">
      <c r="A353" s="834"/>
      <c r="B353" s="835"/>
      <c r="C353" s="835"/>
      <c r="D353" s="836"/>
      <c r="E353" s="47"/>
      <c r="F353" s="43"/>
      <c r="G353" s="942"/>
      <c r="H353" s="942"/>
      <c r="I353" s="51"/>
      <c r="J353" s="64"/>
      <c r="K353" s="868"/>
      <c r="L353" s="869"/>
      <c r="M353" s="870"/>
      <c r="N353" s="871"/>
      <c r="O353" s="870"/>
      <c r="P353" s="871"/>
    </row>
    <row r="354" spans="1:16" s="2" customFormat="1" hidden="1" x14ac:dyDescent="0.25">
      <c r="A354" s="834"/>
      <c r="B354" s="835"/>
      <c r="C354" s="835"/>
      <c r="D354" s="836"/>
      <c r="E354" s="47"/>
      <c r="F354" s="43"/>
      <c r="G354" s="942"/>
      <c r="H354" s="942"/>
      <c r="I354" s="51"/>
      <c r="J354" s="64"/>
      <c r="K354" s="868"/>
      <c r="L354" s="869"/>
      <c r="M354" s="870"/>
      <c r="N354" s="871"/>
      <c r="O354" s="870"/>
      <c r="P354" s="871"/>
    </row>
    <row r="355" spans="1:16" s="2" customFormat="1" hidden="1" x14ac:dyDescent="0.25">
      <c r="A355" s="834"/>
      <c r="B355" s="835"/>
      <c r="C355" s="835"/>
      <c r="D355" s="836"/>
      <c r="E355" s="47"/>
      <c r="F355" s="43"/>
      <c r="G355" s="942"/>
      <c r="H355" s="942"/>
      <c r="I355" s="51"/>
      <c r="J355" s="64"/>
      <c r="K355" s="868"/>
      <c r="L355" s="869"/>
      <c r="M355" s="870"/>
      <c r="N355" s="871"/>
      <c r="O355" s="870"/>
      <c r="P355" s="871"/>
    </row>
    <row r="356" spans="1:16" s="2" customFormat="1" hidden="1" x14ac:dyDescent="0.25">
      <c r="A356" s="834"/>
      <c r="B356" s="835"/>
      <c r="C356" s="835"/>
      <c r="D356" s="836"/>
      <c r="E356" s="47"/>
      <c r="F356" s="25"/>
      <c r="G356" s="942"/>
      <c r="H356" s="942"/>
      <c r="I356" s="51"/>
      <c r="J356" s="52"/>
      <c r="K356" s="868"/>
      <c r="L356" s="869"/>
      <c r="M356" s="870"/>
      <c r="N356" s="871"/>
      <c r="O356" s="870"/>
      <c r="P356" s="871"/>
    </row>
    <row r="357" spans="1:16" s="2" customFormat="1" hidden="1" x14ac:dyDescent="0.25">
      <c r="A357" s="834"/>
      <c r="B357" s="835"/>
      <c r="C357" s="835"/>
      <c r="D357" s="836"/>
      <c r="E357" s="47"/>
      <c r="F357" s="25"/>
      <c r="G357" s="942"/>
      <c r="H357" s="942"/>
      <c r="I357" s="51"/>
      <c r="J357" s="52"/>
      <c r="K357" s="868"/>
      <c r="L357" s="869"/>
      <c r="M357" s="870"/>
      <c r="N357" s="871"/>
      <c r="O357" s="870"/>
      <c r="P357" s="871"/>
    </row>
    <row r="358" spans="1:16" s="2" customFormat="1" hidden="1" x14ac:dyDescent="0.25">
      <c r="A358" s="834"/>
      <c r="B358" s="835"/>
      <c r="C358" s="835"/>
      <c r="D358" s="836"/>
      <c r="E358" s="47"/>
      <c r="F358" s="25"/>
      <c r="G358" s="942"/>
      <c r="H358" s="942"/>
      <c r="I358" s="51"/>
      <c r="J358" s="52"/>
      <c r="K358" s="868"/>
      <c r="L358" s="869"/>
      <c r="M358" s="870"/>
      <c r="N358" s="871"/>
      <c r="O358" s="870"/>
      <c r="P358" s="871"/>
    </row>
    <row r="359" spans="1:16" s="2" customFormat="1" hidden="1" x14ac:dyDescent="0.25">
      <c r="A359" s="834"/>
      <c r="B359" s="835"/>
      <c r="C359" s="835"/>
      <c r="D359" s="836"/>
      <c r="E359" s="47"/>
      <c r="F359" s="25"/>
      <c r="G359" s="942"/>
      <c r="H359" s="942"/>
      <c r="I359" s="51"/>
      <c r="J359" s="52"/>
      <c r="K359" s="868"/>
      <c r="L359" s="869"/>
      <c r="M359" s="870"/>
      <c r="N359" s="871"/>
      <c r="O359" s="870"/>
      <c r="P359" s="871"/>
    </row>
    <row r="360" spans="1:16" s="2" customFormat="1" hidden="1" x14ac:dyDescent="0.25">
      <c r="A360" s="834"/>
      <c r="B360" s="835"/>
      <c r="C360" s="835"/>
      <c r="D360" s="836"/>
      <c r="E360" s="47"/>
      <c r="F360" s="25"/>
      <c r="G360" s="942"/>
      <c r="H360" s="942"/>
      <c r="I360" s="51"/>
      <c r="J360" s="52"/>
      <c r="K360" s="868"/>
      <c r="L360" s="869"/>
      <c r="M360" s="870"/>
      <c r="N360" s="871"/>
      <c r="O360" s="870"/>
      <c r="P360" s="871"/>
    </row>
    <row r="361" spans="1:16" s="2" customFormat="1" hidden="1" x14ac:dyDescent="0.25">
      <c r="A361" s="834"/>
      <c r="B361" s="835"/>
      <c r="C361" s="835"/>
      <c r="D361" s="836"/>
      <c r="E361" s="47"/>
      <c r="F361" s="25"/>
      <c r="G361" s="942"/>
      <c r="H361" s="942"/>
      <c r="I361" s="51"/>
      <c r="J361" s="52"/>
      <c r="K361" s="868"/>
      <c r="L361" s="869"/>
      <c r="M361" s="870"/>
      <c r="N361" s="871"/>
      <c r="O361" s="870"/>
      <c r="P361" s="871"/>
    </row>
    <row r="362" spans="1:16" s="2" customFormat="1" hidden="1" x14ac:dyDescent="0.25">
      <c r="A362" s="834"/>
      <c r="B362" s="835"/>
      <c r="C362" s="835"/>
      <c r="D362" s="836"/>
      <c r="E362" s="47"/>
      <c r="F362" s="25"/>
      <c r="G362" s="942"/>
      <c r="H362" s="942"/>
      <c r="I362" s="51"/>
      <c r="J362" s="52"/>
      <c r="K362" s="868"/>
      <c r="L362" s="869"/>
      <c r="M362" s="870"/>
      <c r="N362" s="871"/>
      <c r="O362" s="870"/>
      <c r="P362" s="871"/>
    </row>
    <row r="363" spans="1:16" s="2" customFormat="1" hidden="1" x14ac:dyDescent="0.25">
      <c r="A363" s="834"/>
      <c r="B363" s="835"/>
      <c r="C363" s="835"/>
      <c r="D363" s="836"/>
      <c r="E363" s="47"/>
      <c r="F363" s="25"/>
      <c r="G363" s="942"/>
      <c r="H363" s="942"/>
      <c r="I363" s="51"/>
      <c r="J363" s="52"/>
      <c r="K363" s="868"/>
      <c r="L363" s="869"/>
      <c r="M363" s="870"/>
      <c r="N363" s="871"/>
      <c r="O363" s="870"/>
      <c r="P363" s="871"/>
    </row>
    <row r="364" spans="1:16" s="2" customFormat="1" hidden="1" x14ac:dyDescent="0.25">
      <c r="A364" s="834"/>
      <c r="B364" s="835"/>
      <c r="C364" s="835"/>
      <c r="D364" s="836"/>
      <c r="E364" s="47"/>
      <c r="F364" s="25"/>
      <c r="G364" s="942"/>
      <c r="H364" s="942"/>
      <c r="I364" s="51"/>
      <c r="J364" s="52"/>
      <c r="K364" s="868"/>
      <c r="L364" s="869"/>
      <c r="M364" s="870"/>
      <c r="N364" s="871"/>
      <c r="O364" s="870"/>
      <c r="P364" s="871"/>
    </row>
    <row r="365" spans="1:16" s="2" customFormat="1" hidden="1" x14ac:dyDescent="0.25">
      <c r="A365" s="834"/>
      <c r="B365" s="835"/>
      <c r="C365" s="835"/>
      <c r="D365" s="836"/>
      <c r="E365" s="47"/>
      <c r="F365" s="25"/>
      <c r="G365" s="942"/>
      <c r="H365" s="942"/>
      <c r="I365" s="51"/>
      <c r="J365" s="52"/>
      <c r="K365" s="868"/>
      <c r="L365" s="869"/>
      <c r="M365" s="870"/>
      <c r="N365" s="871"/>
      <c r="O365" s="870"/>
      <c r="P365" s="871"/>
    </row>
    <row r="366" spans="1:16" s="2" customFormat="1" hidden="1" x14ac:dyDescent="0.25">
      <c r="A366" s="834"/>
      <c r="B366" s="835"/>
      <c r="C366" s="835"/>
      <c r="D366" s="836"/>
      <c r="E366" s="47"/>
      <c r="F366" s="25"/>
      <c r="G366" s="942"/>
      <c r="H366" s="942"/>
      <c r="I366" s="51"/>
      <c r="J366" s="52"/>
      <c r="K366" s="868"/>
      <c r="L366" s="869"/>
      <c r="M366" s="870"/>
      <c r="N366" s="871"/>
      <c r="O366" s="870"/>
      <c r="P366" s="871"/>
    </row>
    <row r="367" spans="1:16" s="2" customFormat="1" hidden="1" x14ac:dyDescent="0.25">
      <c r="A367" s="834"/>
      <c r="B367" s="835"/>
      <c r="C367" s="835"/>
      <c r="D367" s="836"/>
      <c r="E367" s="47"/>
      <c r="F367" s="43"/>
      <c r="G367" s="942"/>
      <c r="H367" s="942"/>
      <c r="I367" s="51"/>
      <c r="J367" s="64"/>
      <c r="K367" s="868"/>
      <c r="L367" s="869"/>
      <c r="M367" s="870"/>
      <c r="N367" s="871"/>
      <c r="O367" s="870"/>
      <c r="P367" s="871"/>
    </row>
    <row r="368" spans="1:16" s="2" customFormat="1" hidden="1" x14ac:dyDescent="0.25">
      <c r="A368" s="834"/>
      <c r="B368" s="835"/>
      <c r="C368" s="835"/>
      <c r="D368" s="836"/>
      <c r="E368" s="47"/>
      <c r="F368" s="25"/>
      <c r="G368" s="942"/>
      <c r="H368" s="942"/>
      <c r="I368" s="51"/>
      <c r="J368" s="52"/>
      <c r="K368" s="868"/>
      <c r="L368" s="869"/>
      <c r="M368" s="870"/>
      <c r="N368" s="871"/>
      <c r="O368" s="870"/>
      <c r="P368" s="871"/>
    </row>
    <row r="369" spans="1:21" s="2" customFormat="1" hidden="1" x14ac:dyDescent="0.25">
      <c r="A369" s="834"/>
      <c r="B369" s="835"/>
      <c r="C369" s="835"/>
      <c r="D369" s="836"/>
      <c r="E369" s="47"/>
      <c r="F369" s="43"/>
      <c r="G369" s="942"/>
      <c r="H369" s="942"/>
      <c r="I369" s="51"/>
      <c r="J369" s="64"/>
      <c r="K369" s="868"/>
      <c r="L369" s="869"/>
      <c r="M369" s="870"/>
      <c r="N369" s="871"/>
      <c r="O369" s="870"/>
      <c r="P369" s="871"/>
    </row>
    <row r="370" spans="1:21" s="2" customFormat="1" ht="4.5" hidden="1" customHeight="1" x14ac:dyDescent="0.25">
      <c r="A370" s="834"/>
      <c r="B370" s="835"/>
      <c r="C370" s="835"/>
      <c r="D370" s="836"/>
      <c r="E370" s="47"/>
      <c r="F370" s="25"/>
      <c r="G370" s="942"/>
      <c r="H370" s="942"/>
      <c r="I370" s="51"/>
      <c r="J370" s="52"/>
      <c r="K370" s="868"/>
      <c r="L370" s="869"/>
      <c r="M370" s="870"/>
      <c r="N370" s="871"/>
      <c r="O370" s="870"/>
      <c r="P370" s="871"/>
    </row>
    <row r="371" spans="1:21" s="2" customFormat="1" hidden="1" x14ac:dyDescent="0.25">
      <c r="A371" s="22"/>
      <c r="B371" s="23"/>
      <c r="C371" s="23"/>
      <c r="D371" s="24"/>
      <c r="E371" s="28"/>
      <c r="F371" s="26"/>
      <c r="G371" s="866"/>
      <c r="H371" s="867"/>
      <c r="I371" s="51"/>
      <c r="J371" s="52"/>
      <c r="K371" s="53"/>
      <c r="L371" s="54"/>
      <c r="M371" s="55"/>
      <c r="N371" s="56"/>
      <c r="O371" s="55"/>
      <c r="P371" s="56"/>
    </row>
    <row r="372" spans="1:21" s="2" customFormat="1" hidden="1" x14ac:dyDescent="0.25">
      <c r="A372" s="793"/>
      <c r="B372" s="793"/>
      <c r="C372" s="793"/>
      <c r="D372" s="793"/>
      <c r="E372" s="793"/>
      <c r="F372" s="793"/>
      <c r="G372" s="793"/>
      <c r="H372" s="793"/>
      <c r="I372" s="793"/>
      <c r="J372" s="793"/>
      <c r="K372" s="793"/>
      <c r="L372" s="793"/>
      <c r="M372" s="793"/>
      <c r="N372" s="793"/>
      <c r="O372" s="793"/>
      <c r="P372" s="793"/>
    </row>
    <row r="373" spans="1:21" s="2" customFormat="1" ht="15.75" hidden="1" customHeight="1" x14ac:dyDescent="0.25">
      <c r="A373" s="794"/>
      <c r="B373" s="794"/>
      <c r="C373" s="794"/>
      <c r="D373" s="794"/>
      <c r="E373" s="794"/>
      <c r="F373" s="794"/>
      <c r="G373" s="794"/>
      <c r="H373" s="794"/>
      <c r="I373" s="953"/>
      <c r="J373" s="953"/>
      <c r="K373" s="953"/>
      <c r="L373" s="31"/>
      <c r="M373" s="953"/>
      <c r="N373" s="66"/>
      <c r="O373" s="66"/>
      <c r="P373" s="66"/>
    </row>
    <row r="374" spans="1:21" s="2" customFormat="1" hidden="1" x14ac:dyDescent="0.25">
      <c r="A374" s="794"/>
      <c r="B374" s="794"/>
      <c r="C374" s="794"/>
      <c r="D374" s="794"/>
      <c r="E374" s="66"/>
      <c r="F374" s="66"/>
      <c r="G374" s="67"/>
      <c r="H374" s="68"/>
      <c r="I374" s="953"/>
      <c r="J374" s="953"/>
      <c r="K374" s="953"/>
      <c r="L374" s="74"/>
      <c r="M374" s="953"/>
      <c r="N374" s="67"/>
      <c r="O374" s="67"/>
      <c r="P374" s="67"/>
    </row>
    <row r="375" spans="1:21" s="2" customFormat="1" hidden="1" x14ac:dyDescent="0.25">
      <c r="A375" s="909"/>
      <c r="B375" s="910"/>
      <c r="C375" s="910"/>
      <c r="D375" s="911"/>
      <c r="E375" s="66"/>
      <c r="F375" s="66"/>
      <c r="G375" s="66"/>
      <c r="H375" s="66"/>
      <c r="I375" s="66"/>
      <c r="J375" s="66"/>
      <c r="K375" s="66"/>
      <c r="L375" s="66"/>
      <c r="M375" s="66"/>
      <c r="N375" s="66"/>
      <c r="O375" s="66"/>
      <c r="P375" s="66"/>
    </row>
    <row r="376" spans="1:21" s="2" customFormat="1" hidden="1" x14ac:dyDescent="0.25">
      <c r="A376" s="887"/>
      <c r="B376" s="888"/>
      <c r="C376" s="888"/>
      <c r="D376" s="889"/>
      <c r="E376" s="69"/>
      <c r="F376" s="69"/>
      <c r="G376" s="69"/>
      <c r="H376" s="69"/>
      <c r="I376" s="69"/>
      <c r="J376" s="69"/>
      <c r="K376" s="69"/>
      <c r="L376" s="69"/>
      <c r="M376" s="69"/>
      <c r="N376" s="69"/>
      <c r="O376" s="69"/>
      <c r="P376" s="69"/>
    </row>
    <row r="377" spans="1:21" s="2" customFormat="1" hidden="1" x14ac:dyDescent="0.25">
      <c r="A377" s="887"/>
      <c r="B377" s="888"/>
      <c r="C377" s="888"/>
      <c r="D377" s="889"/>
      <c r="E377" s="69"/>
      <c r="F377" s="69"/>
      <c r="G377" s="69"/>
      <c r="H377" s="69"/>
      <c r="I377" s="69"/>
      <c r="J377" s="69"/>
      <c r="K377" s="69"/>
      <c r="L377" s="69"/>
      <c r="M377" s="69"/>
      <c r="N377" s="69"/>
      <c r="O377" s="69"/>
      <c r="P377" s="69"/>
    </row>
    <row r="378" spans="1:21" s="2" customFormat="1" hidden="1" x14ac:dyDescent="0.25">
      <c r="A378" s="887"/>
      <c r="B378" s="888"/>
      <c r="C378" s="888"/>
      <c r="D378" s="889"/>
      <c r="E378" s="69"/>
      <c r="F378" s="69"/>
      <c r="G378" s="69"/>
      <c r="H378" s="69"/>
      <c r="I378" s="69"/>
      <c r="J378" s="69"/>
      <c r="K378" s="69"/>
      <c r="L378" s="69"/>
      <c r="M378" s="69"/>
      <c r="N378" s="69"/>
      <c r="O378" s="69"/>
      <c r="P378" s="69"/>
    </row>
    <row r="379" spans="1:21" s="2" customFormat="1" hidden="1" x14ac:dyDescent="0.25">
      <c r="A379" s="887"/>
      <c r="B379" s="888"/>
      <c r="C379" s="888"/>
      <c r="D379" s="889"/>
      <c r="E379" s="69"/>
      <c r="F379" s="69"/>
      <c r="G379" s="69"/>
      <c r="H379" s="69"/>
      <c r="I379" s="69"/>
      <c r="J379" s="69"/>
      <c r="K379" s="69"/>
      <c r="L379" s="69"/>
      <c r="M379" s="69"/>
      <c r="N379" s="69"/>
      <c r="O379" s="69"/>
      <c r="P379" s="69"/>
    </row>
    <row r="380" spans="1:21" s="2" customFormat="1" hidden="1" x14ac:dyDescent="0.25">
      <c r="A380" s="887"/>
      <c r="B380" s="888"/>
      <c r="C380" s="888"/>
      <c r="D380" s="889"/>
      <c r="E380" s="69"/>
      <c r="F380" s="69"/>
      <c r="G380" s="69"/>
      <c r="H380" s="69"/>
      <c r="I380" s="69"/>
      <c r="J380" s="69"/>
      <c r="K380" s="69"/>
      <c r="L380" s="69"/>
      <c r="M380" s="69"/>
      <c r="N380" s="69"/>
      <c r="O380" s="69"/>
      <c r="P380" s="69"/>
    </row>
    <row r="381" spans="1:21" s="2" customFormat="1" hidden="1" x14ac:dyDescent="0.25">
      <c r="A381" s="887"/>
      <c r="B381" s="888"/>
      <c r="C381" s="888"/>
      <c r="D381" s="889"/>
      <c r="E381" s="69"/>
      <c r="F381" s="69"/>
      <c r="G381" s="69"/>
      <c r="H381" s="69"/>
      <c r="I381" s="69"/>
      <c r="J381" s="69"/>
      <c r="K381" s="69"/>
      <c r="L381" s="69"/>
      <c r="M381" s="69"/>
      <c r="N381" s="69"/>
      <c r="O381" s="69"/>
      <c r="P381" s="69"/>
    </row>
    <row r="382" spans="1:21" s="2" customFormat="1" hidden="1" x14ac:dyDescent="0.25">
      <c r="A382" s="887"/>
      <c r="B382" s="888"/>
      <c r="C382" s="888"/>
      <c r="D382" s="889"/>
      <c r="E382" s="69"/>
      <c r="F382" s="69"/>
      <c r="G382" s="69"/>
      <c r="H382" s="69"/>
      <c r="I382" s="69"/>
      <c r="J382" s="69"/>
      <c r="K382" s="69"/>
      <c r="L382" s="69"/>
      <c r="M382" s="69"/>
      <c r="N382" s="69"/>
      <c r="O382" s="69"/>
      <c r="P382" s="69"/>
    </row>
    <row r="383" spans="1:21" s="2" customFormat="1" ht="27.75" customHeight="1" x14ac:dyDescent="0.25">
      <c r="A383" s="1084" t="s">
        <v>191</v>
      </c>
      <c r="B383" s="847"/>
      <c r="C383" s="847"/>
      <c r="D383" s="848"/>
      <c r="E383" s="69"/>
      <c r="F383" s="19">
        <v>33</v>
      </c>
      <c r="G383" s="1201">
        <f>G384</f>
        <v>22293.8</v>
      </c>
      <c r="H383" s="1202"/>
      <c r="I383" s="266">
        <f t="shared" ref="I383:K384" si="20">I384</f>
        <v>18246</v>
      </c>
      <c r="J383" s="266">
        <f t="shared" si="20"/>
        <v>22400</v>
      </c>
      <c r="K383" s="1201">
        <f t="shared" si="20"/>
        <v>30606.5</v>
      </c>
      <c r="L383" s="1202"/>
      <c r="M383" s="1201">
        <f>M384</f>
        <v>30854.400000000001</v>
      </c>
      <c r="N383" s="1202"/>
      <c r="O383" s="1201">
        <f>O384</f>
        <v>31175.200000000001</v>
      </c>
      <c r="P383" s="1202"/>
      <c r="U383" s="375"/>
    </row>
    <row r="384" spans="1:21" ht="27" customHeight="1" x14ac:dyDescent="0.25">
      <c r="A384" s="1240" t="s">
        <v>384</v>
      </c>
      <c r="B384" s="1241"/>
      <c r="C384" s="1241"/>
      <c r="D384" s="1242"/>
      <c r="E384" s="69"/>
      <c r="F384" s="321">
        <v>334100</v>
      </c>
      <c r="G384" s="1243">
        <f>G385</f>
        <v>22293.8</v>
      </c>
      <c r="H384" s="1244"/>
      <c r="I384" s="401">
        <f t="shared" si="20"/>
        <v>18246</v>
      </c>
      <c r="J384" s="401">
        <f t="shared" si="20"/>
        <v>22400</v>
      </c>
      <c r="K384" s="1243">
        <f t="shared" si="20"/>
        <v>30606.5</v>
      </c>
      <c r="L384" s="1244"/>
      <c r="M384" s="1243">
        <f>M385</f>
        <v>30854.400000000001</v>
      </c>
      <c r="N384" s="1244"/>
      <c r="O384" s="1243">
        <f>O385</f>
        <v>31175.200000000001</v>
      </c>
      <c r="P384" s="1244"/>
    </row>
    <row r="385" spans="1:18" ht="28.5" customHeight="1" x14ac:dyDescent="0.25">
      <c r="A385" s="1147" t="s">
        <v>202</v>
      </c>
      <c r="B385" s="1147"/>
      <c r="C385" s="1147"/>
      <c r="D385" s="1147"/>
      <c r="E385" s="69"/>
      <c r="F385" s="197">
        <v>334110</v>
      </c>
      <c r="G385" s="923">
        <v>22293.8</v>
      </c>
      <c r="H385" s="924"/>
      <c r="I385" s="27">
        <v>18246</v>
      </c>
      <c r="J385" s="27">
        <v>22400</v>
      </c>
      <c r="K385" s="864">
        <v>30606.5</v>
      </c>
      <c r="L385" s="865"/>
      <c r="M385" s="864">
        <v>30854.400000000001</v>
      </c>
      <c r="N385" s="865"/>
      <c r="O385" s="864">
        <v>31175.200000000001</v>
      </c>
      <c r="P385" s="865"/>
    </row>
    <row r="386" spans="1:18" hidden="1" x14ac:dyDescent="0.25">
      <c r="I386" s="1">
        <v>2015</v>
      </c>
      <c r="J386" s="1">
        <v>2016</v>
      </c>
      <c r="K386" s="949">
        <v>2017</v>
      </c>
      <c r="L386" s="949"/>
      <c r="M386" s="1">
        <v>2018</v>
      </c>
      <c r="N386" s="1">
        <v>2019</v>
      </c>
      <c r="O386" s="1">
        <v>2020</v>
      </c>
      <c r="P386" s="1">
        <v>2021</v>
      </c>
      <c r="Q386" s="1">
        <v>2022</v>
      </c>
    </row>
    <row r="387" spans="1:18" ht="15.75" hidden="1" customHeight="1" x14ac:dyDescent="0.25">
      <c r="A387" s="3" t="s">
        <v>394</v>
      </c>
      <c r="I387" s="163">
        <v>3526080</v>
      </c>
      <c r="J387" s="163">
        <v>3299116</v>
      </c>
      <c r="K387" s="950">
        <v>3357990</v>
      </c>
      <c r="L387" s="950"/>
      <c r="M387" s="163">
        <v>3384904</v>
      </c>
      <c r="N387" s="99">
        <v>3386434</v>
      </c>
      <c r="O387" s="99">
        <v>3386434</v>
      </c>
      <c r="P387" s="99">
        <v>3386434</v>
      </c>
      <c r="Q387" s="99">
        <v>3386434</v>
      </c>
    </row>
    <row r="388" spans="1:18" hidden="1" x14ac:dyDescent="0.25"/>
    <row r="389" spans="1:18" ht="1.5" customHeight="1" x14ac:dyDescent="0.25"/>
    <row r="390" spans="1:18" ht="18" customHeight="1" x14ac:dyDescent="0.25">
      <c r="K390" s="1238"/>
      <c r="L390" s="1238"/>
      <c r="M390" s="1238"/>
      <c r="N390" s="1238"/>
      <c r="O390" s="1239"/>
      <c r="P390" s="1239"/>
    </row>
    <row r="393" spans="1:18" x14ac:dyDescent="0.25">
      <c r="J393" s="374"/>
      <c r="K393" s="374"/>
      <c r="L393" s="374"/>
      <c r="M393" s="374"/>
      <c r="N393" s="374"/>
      <c r="O393" s="374"/>
      <c r="P393" s="374"/>
      <c r="Q393" s="374"/>
      <c r="R393" s="374"/>
    </row>
  </sheetData>
  <mergeCells count="1804">
    <mergeCell ref="C17:I17"/>
    <mergeCell ref="C19:I19"/>
    <mergeCell ref="A10:C10"/>
    <mergeCell ref="D10:P10"/>
    <mergeCell ref="A11:C11"/>
    <mergeCell ref="D11:P11"/>
    <mergeCell ref="A5:B5"/>
    <mergeCell ref="C5:N5"/>
    <mergeCell ref="O5:P5"/>
    <mergeCell ref="A6:B6"/>
    <mergeCell ref="C6:N6"/>
    <mergeCell ref="O6:P6"/>
    <mergeCell ref="N1:P1"/>
    <mergeCell ref="D2:M2"/>
    <mergeCell ref="A3:B3"/>
    <mergeCell ref="C3:N3"/>
    <mergeCell ref="O3:P3"/>
    <mergeCell ref="A4:B4"/>
    <mergeCell ref="C4:N4"/>
    <mergeCell ref="O4:P4"/>
    <mergeCell ref="A8:P8"/>
    <mergeCell ref="A9:C9"/>
    <mergeCell ref="D9:P9"/>
    <mergeCell ref="A26:D26"/>
    <mergeCell ref="G26:H26"/>
    <mergeCell ref="K26:L26"/>
    <mergeCell ref="M26:N26"/>
    <mergeCell ref="O26:P26"/>
    <mergeCell ref="A27:D27"/>
    <mergeCell ref="G27:H27"/>
    <mergeCell ref="K27:L27"/>
    <mergeCell ref="M27:N27"/>
    <mergeCell ref="O27:P27"/>
    <mergeCell ref="M24:N24"/>
    <mergeCell ref="O24:P24"/>
    <mergeCell ref="G25:H25"/>
    <mergeCell ref="A13:P13"/>
    <mergeCell ref="A14:A15"/>
    <mergeCell ref="B14:B15"/>
    <mergeCell ref="C14:I15"/>
    <mergeCell ref="J14:J15"/>
    <mergeCell ref="A16:A17"/>
    <mergeCell ref="C16:I16"/>
    <mergeCell ref="K25:L25"/>
    <mergeCell ref="M25:N25"/>
    <mergeCell ref="O25:P25"/>
    <mergeCell ref="C18:I18"/>
    <mergeCell ref="C21:I21"/>
    <mergeCell ref="A23:P23"/>
    <mergeCell ref="A24:D25"/>
    <mergeCell ref="E24:F24"/>
    <mergeCell ref="G24:H24"/>
    <mergeCell ref="K24:L24"/>
    <mergeCell ref="A18:A20"/>
    <mergeCell ref="C20:I20"/>
    <mergeCell ref="A30:D30"/>
    <mergeCell ref="G30:H30"/>
    <mergeCell ref="K30:L30"/>
    <mergeCell ref="M30:N30"/>
    <mergeCell ref="O30:P30"/>
    <mergeCell ref="A31:D31"/>
    <mergeCell ref="G31:H31"/>
    <mergeCell ref="K31:L31"/>
    <mergeCell ref="M31:N31"/>
    <mergeCell ref="O31:P31"/>
    <mergeCell ref="A28:D28"/>
    <mergeCell ref="G28:H28"/>
    <mergeCell ref="K28:L28"/>
    <mergeCell ref="M28:N28"/>
    <mergeCell ref="O28:P28"/>
    <mergeCell ref="A29:D29"/>
    <mergeCell ref="G29:H29"/>
    <mergeCell ref="K29:L29"/>
    <mergeCell ref="M29:N29"/>
    <mergeCell ref="O29:P29"/>
    <mergeCell ref="A34:D34"/>
    <mergeCell ref="G34:H34"/>
    <mergeCell ref="K34:L34"/>
    <mergeCell ref="M34:N34"/>
    <mergeCell ref="O34:P34"/>
    <mergeCell ref="A35:D35"/>
    <mergeCell ref="G35:H35"/>
    <mergeCell ref="K35:L35"/>
    <mergeCell ref="M35:N35"/>
    <mergeCell ref="O35:P35"/>
    <mergeCell ref="A32:D32"/>
    <mergeCell ref="G32:H32"/>
    <mergeCell ref="K32:L32"/>
    <mergeCell ref="M32:N32"/>
    <mergeCell ref="O32:P32"/>
    <mergeCell ref="A33:D33"/>
    <mergeCell ref="G33:H33"/>
    <mergeCell ref="K33:L33"/>
    <mergeCell ref="M33:N33"/>
    <mergeCell ref="O33:P33"/>
    <mergeCell ref="A38:D38"/>
    <mergeCell ref="G38:H38"/>
    <mergeCell ref="K38:L38"/>
    <mergeCell ref="M38:N38"/>
    <mergeCell ref="O38:P38"/>
    <mergeCell ref="A39:D39"/>
    <mergeCell ref="G39:H39"/>
    <mergeCell ref="K39:L39"/>
    <mergeCell ref="M39:N39"/>
    <mergeCell ref="O39:P39"/>
    <mergeCell ref="A36:D36"/>
    <mergeCell ref="G36:H36"/>
    <mergeCell ref="K36:L36"/>
    <mergeCell ref="M36:N36"/>
    <mergeCell ref="O36:P36"/>
    <mergeCell ref="A37:D37"/>
    <mergeCell ref="G37:H37"/>
    <mergeCell ref="K37:L37"/>
    <mergeCell ref="M37:N37"/>
    <mergeCell ref="O37:P37"/>
    <mergeCell ref="A42:D42"/>
    <mergeCell ref="G42:H42"/>
    <mergeCell ref="K42:L42"/>
    <mergeCell ref="M42:N42"/>
    <mergeCell ref="O42:P42"/>
    <mergeCell ref="A43:D43"/>
    <mergeCell ref="G43:H43"/>
    <mergeCell ref="K43:L43"/>
    <mergeCell ref="M43:N43"/>
    <mergeCell ref="O43:P43"/>
    <mergeCell ref="A40:D40"/>
    <mergeCell ref="G40:H40"/>
    <mergeCell ref="K40:L40"/>
    <mergeCell ref="M40:N40"/>
    <mergeCell ref="O40:P40"/>
    <mergeCell ref="A41:D41"/>
    <mergeCell ref="G41:H41"/>
    <mergeCell ref="K41:L41"/>
    <mergeCell ref="M41:N41"/>
    <mergeCell ref="O41:P41"/>
    <mergeCell ref="A46:D46"/>
    <mergeCell ref="G46:H46"/>
    <mergeCell ref="K46:L46"/>
    <mergeCell ref="M46:N46"/>
    <mergeCell ref="O46:P46"/>
    <mergeCell ref="A47:D47"/>
    <mergeCell ref="G47:H47"/>
    <mergeCell ref="K47:L47"/>
    <mergeCell ref="M47:N47"/>
    <mergeCell ref="O47:P47"/>
    <mergeCell ref="A44:D44"/>
    <mergeCell ref="G44:H44"/>
    <mergeCell ref="K44:L44"/>
    <mergeCell ref="M44:N44"/>
    <mergeCell ref="O44:P44"/>
    <mergeCell ref="A45:D45"/>
    <mergeCell ref="G45:H45"/>
    <mergeCell ref="K45:L45"/>
    <mergeCell ref="M45:N45"/>
    <mergeCell ref="O45:P45"/>
    <mergeCell ref="A50:D50"/>
    <mergeCell ref="G50:H50"/>
    <mergeCell ref="K50:L50"/>
    <mergeCell ref="M50:N50"/>
    <mergeCell ref="O50:P50"/>
    <mergeCell ref="A51:D51"/>
    <mergeCell ref="G51:H51"/>
    <mergeCell ref="K51:L51"/>
    <mergeCell ref="M51:N51"/>
    <mergeCell ref="O51:P51"/>
    <mergeCell ref="A48:D48"/>
    <mergeCell ref="G48:H48"/>
    <mergeCell ref="K48:L48"/>
    <mergeCell ref="M48:N48"/>
    <mergeCell ref="O48:P48"/>
    <mergeCell ref="A49:D49"/>
    <mergeCell ref="G49:H49"/>
    <mergeCell ref="K49:L49"/>
    <mergeCell ref="M49:N49"/>
    <mergeCell ref="O49:P49"/>
    <mergeCell ref="A54:D54"/>
    <mergeCell ref="G54:H54"/>
    <mergeCell ref="K54:L54"/>
    <mergeCell ref="M54:N54"/>
    <mergeCell ref="O54:P54"/>
    <mergeCell ref="A55:D55"/>
    <mergeCell ref="G55:H55"/>
    <mergeCell ref="K55:L55"/>
    <mergeCell ref="M55:N55"/>
    <mergeCell ref="O55:P55"/>
    <mergeCell ref="A52:D52"/>
    <mergeCell ref="G52:H52"/>
    <mergeCell ref="K52:L52"/>
    <mergeCell ref="M52:N52"/>
    <mergeCell ref="O52:P52"/>
    <mergeCell ref="A53:D53"/>
    <mergeCell ref="G53:H53"/>
    <mergeCell ref="K53:L53"/>
    <mergeCell ref="M53:N53"/>
    <mergeCell ref="O53:P53"/>
    <mergeCell ref="A58:D58"/>
    <mergeCell ref="G58:H58"/>
    <mergeCell ref="K58:L58"/>
    <mergeCell ref="M58:N58"/>
    <mergeCell ref="O58:P58"/>
    <mergeCell ref="A59:D59"/>
    <mergeCell ref="G59:H59"/>
    <mergeCell ref="K59:L59"/>
    <mergeCell ref="M59:N59"/>
    <mergeCell ref="O59:P59"/>
    <mergeCell ref="A56:D56"/>
    <mergeCell ref="G56:H56"/>
    <mergeCell ref="K56:L56"/>
    <mergeCell ref="M56:N56"/>
    <mergeCell ref="O56:P56"/>
    <mergeCell ref="A57:D57"/>
    <mergeCell ref="G57:H57"/>
    <mergeCell ref="K57:L57"/>
    <mergeCell ref="M57:N57"/>
    <mergeCell ref="O57:P57"/>
    <mergeCell ref="A62:D62"/>
    <mergeCell ref="G62:H62"/>
    <mergeCell ref="K62:L62"/>
    <mergeCell ref="M62:N62"/>
    <mergeCell ref="O62:P62"/>
    <mergeCell ref="A63:D63"/>
    <mergeCell ref="G63:H63"/>
    <mergeCell ref="K63:L63"/>
    <mergeCell ref="M63:N63"/>
    <mergeCell ref="O63:P63"/>
    <mergeCell ref="A60:D60"/>
    <mergeCell ref="G60:H60"/>
    <mergeCell ref="K60:L60"/>
    <mergeCell ref="M60:N60"/>
    <mergeCell ref="O60:P60"/>
    <mergeCell ref="A61:D61"/>
    <mergeCell ref="G61:H61"/>
    <mergeCell ref="K61:L61"/>
    <mergeCell ref="M61:N61"/>
    <mergeCell ref="O61:P61"/>
    <mergeCell ref="A66:D66"/>
    <mergeCell ref="G66:H66"/>
    <mergeCell ref="K66:L66"/>
    <mergeCell ref="M66:N66"/>
    <mergeCell ref="O66:P66"/>
    <mergeCell ref="A67:D67"/>
    <mergeCell ref="G67:H67"/>
    <mergeCell ref="K67:L67"/>
    <mergeCell ref="M67:N67"/>
    <mergeCell ref="O67:P67"/>
    <mergeCell ref="A64:D64"/>
    <mergeCell ref="G64:H64"/>
    <mergeCell ref="K64:L64"/>
    <mergeCell ref="M64:N64"/>
    <mergeCell ref="O64:P64"/>
    <mergeCell ref="A65:D65"/>
    <mergeCell ref="G65:H65"/>
    <mergeCell ref="K65:L65"/>
    <mergeCell ref="M65:N65"/>
    <mergeCell ref="O65:P65"/>
    <mergeCell ref="A70:D70"/>
    <mergeCell ref="G70:H70"/>
    <mergeCell ref="K70:L70"/>
    <mergeCell ref="M70:N70"/>
    <mergeCell ref="O70:P70"/>
    <mergeCell ref="A71:D71"/>
    <mergeCell ref="G71:H71"/>
    <mergeCell ref="K71:L71"/>
    <mergeCell ref="M71:N71"/>
    <mergeCell ref="O71:P71"/>
    <mergeCell ref="A68:D68"/>
    <mergeCell ref="G68:H68"/>
    <mergeCell ref="K68:L68"/>
    <mergeCell ref="M68:N68"/>
    <mergeCell ref="O68:P68"/>
    <mergeCell ref="A69:D69"/>
    <mergeCell ref="G69:H69"/>
    <mergeCell ref="K69:L69"/>
    <mergeCell ref="M69:N69"/>
    <mergeCell ref="O69:P69"/>
    <mergeCell ref="A74:D74"/>
    <mergeCell ref="G74:H74"/>
    <mergeCell ref="K74:L74"/>
    <mergeCell ref="M74:N74"/>
    <mergeCell ref="O74:P74"/>
    <mergeCell ref="A75:D75"/>
    <mergeCell ref="G75:H75"/>
    <mergeCell ref="K75:L75"/>
    <mergeCell ref="M75:N75"/>
    <mergeCell ref="O75:P75"/>
    <mergeCell ref="A72:D72"/>
    <mergeCell ref="G72:H72"/>
    <mergeCell ref="K72:L72"/>
    <mergeCell ref="M72:N72"/>
    <mergeCell ref="O72:P72"/>
    <mergeCell ref="A73:D73"/>
    <mergeCell ref="G73:H73"/>
    <mergeCell ref="K73:L73"/>
    <mergeCell ref="M73:N73"/>
    <mergeCell ref="O73:P73"/>
    <mergeCell ref="A78:D78"/>
    <mergeCell ref="G78:H78"/>
    <mergeCell ref="K78:L78"/>
    <mergeCell ref="M78:N78"/>
    <mergeCell ref="O78:P78"/>
    <mergeCell ref="A79:D79"/>
    <mergeCell ref="G79:H79"/>
    <mergeCell ref="K79:L79"/>
    <mergeCell ref="M79:N79"/>
    <mergeCell ref="O79:P79"/>
    <mergeCell ref="A76:D76"/>
    <mergeCell ref="G76:H76"/>
    <mergeCell ref="K76:L76"/>
    <mergeCell ref="M76:N76"/>
    <mergeCell ref="O76:P76"/>
    <mergeCell ref="A77:D77"/>
    <mergeCell ref="G77:H77"/>
    <mergeCell ref="K77:L77"/>
    <mergeCell ref="M77:N77"/>
    <mergeCell ref="O77:P77"/>
    <mergeCell ref="A82:D82"/>
    <mergeCell ref="G82:H82"/>
    <mergeCell ref="K82:L82"/>
    <mergeCell ref="M82:N82"/>
    <mergeCell ref="O82:P82"/>
    <mergeCell ref="A83:D83"/>
    <mergeCell ref="G83:H83"/>
    <mergeCell ref="K83:L83"/>
    <mergeCell ref="M83:N83"/>
    <mergeCell ref="O83:P83"/>
    <mergeCell ref="A80:D80"/>
    <mergeCell ref="G80:H80"/>
    <mergeCell ref="K80:L80"/>
    <mergeCell ref="M80:N80"/>
    <mergeCell ref="O80:P80"/>
    <mergeCell ref="A81:D81"/>
    <mergeCell ref="G81:H81"/>
    <mergeCell ref="K81:L81"/>
    <mergeCell ref="M81:N81"/>
    <mergeCell ref="O81:P81"/>
    <mergeCell ref="A86:D86"/>
    <mergeCell ref="G86:H86"/>
    <mergeCell ref="K86:L86"/>
    <mergeCell ref="M86:N86"/>
    <mergeCell ref="O86:P86"/>
    <mergeCell ref="A87:D87"/>
    <mergeCell ref="G87:H87"/>
    <mergeCell ref="K87:L87"/>
    <mergeCell ref="M87:N87"/>
    <mergeCell ref="O87:P87"/>
    <mergeCell ref="A84:D84"/>
    <mergeCell ref="G84:H84"/>
    <mergeCell ref="K84:L84"/>
    <mergeCell ref="M84:N84"/>
    <mergeCell ref="O84:P84"/>
    <mergeCell ref="A85:D85"/>
    <mergeCell ref="G85:H85"/>
    <mergeCell ref="K85:L85"/>
    <mergeCell ref="M85:N85"/>
    <mergeCell ref="O85:P85"/>
    <mergeCell ref="A90:D90"/>
    <mergeCell ref="G90:H90"/>
    <mergeCell ref="K90:L90"/>
    <mergeCell ref="M90:N90"/>
    <mergeCell ref="O90:P90"/>
    <mergeCell ref="A91:D91"/>
    <mergeCell ref="G91:H91"/>
    <mergeCell ref="K91:L91"/>
    <mergeCell ref="M91:N91"/>
    <mergeCell ref="O91:P91"/>
    <mergeCell ref="A88:D88"/>
    <mergeCell ref="G88:H88"/>
    <mergeCell ref="K88:L88"/>
    <mergeCell ref="M88:N88"/>
    <mergeCell ref="O88:P88"/>
    <mergeCell ref="A89:D89"/>
    <mergeCell ref="G89:H89"/>
    <mergeCell ref="K89:L89"/>
    <mergeCell ref="M89:N89"/>
    <mergeCell ref="O89:P89"/>
    <mergeCell ref="A94:D94"/>
    <mergeCell ref="G94:H94"/>
    <mergeCell ref="K94:L94"/>
    <mergeCell ref="M94:N94"/>
    <mergeCell ref="O94:P94"/>
    <mergeCell ref="A95:D95"/>
    <mergeCell ref="G95:H95"/>
    <mergeCell ref="K95:L95"/>
    <mergeCell ref="M95:N95"/>
    <mergeCell ref="O95:P95"/>
    <mergeCell ref="A92:D92"/>
    <mergeCell ref="G92:H92"/>
    <mergeCell ref="K92:L92"/>
    <mergeCell ref="M92:N92"/>
    <mergeCell ref="O92:P92"/>
    <mergeCell ref="A93:D93"/>
    <mergeCell ref="G93:H93"/>
    <mergeCell ref="K93:L93"/>
    <mergeCell ref="M93:N93"/>
    <mergeCell ref="O93:P93"/>
    <mergeCell ref="A98:D98"/>
    <mergeCell ref="G98:H98"/>
    <mergeCell ref="K98:L98"/>
    <mergeCell ref="M98:N98"/>
    <mergeCell ref="O98:P98"/>
    <mergeCell ref="A99:D99"/>
    <mergeCell ref="G99:H99"/>
    <mergeCell ref="K99:L99"/>
    <mergeCell ref="M99:N99"/>
    <mergeCell ref="O99:P99"/>
    <mergeCell ref="A96:D96"/>
    <mergeCell ref="G96:H96"/>
    <mergeCell ref="K96:L96"/>
    <mergeCell ref="M96:N96"/>
    <mergeCell ref="O96:P96"/>
    <mergeCell ref="A97:D97"/>
    <mergeCell ref="G97:H97"/>
    <mergeCell ref="K97:L97"/>
    <mergeCell ref="M97:N97"/>
    <mergeCell ref="O97:P97"/>
    <mergeCell ref="A102:D102"/>
    <mergeCell ref="G102:H102"/>
    <mergeCell ref="K102:L102"/>
    <mergeCell ref="M102:N102"/>
    <mergeCell ref="O102:P102"/>
    <mergeCell ref="A103:D103"/>
    <mergeCell ref="G103:H103"/>
    <mergeCell ref="K103:L103"/>
    <mergeCell ref="M103:N103"/>
    <mergeCell ref="O103:P103"/>
    <mergeCell ref="A100:D100"/>
    <mergeCell ref="G100:H100"/>
    <mergeCell ref="K100:L100"/>
    <mergeCell ref="M100:N100"/>
    <mergeCell ref="O100:P100"/>
    <mergeCell ref="A101:D101"/>
    <mergeCell ref="G101:H101"/>
    <mergeCell ref="K101:L101"/>
    <mergeCell ref="M101:N101"/>
    <mergeCell ref="O101:P101"/>
    <mergeCell ref="A106:D106"/>
    <mergeCell ref="G106:H106"/>
    <mergeCell ref="K106:L106"/>
    <mergeCell ref="M106:N106"/>
    <mergeCell ref="O106:P106"/>
    <mergeCell ref="A107:D107"/>
    <mergeCell ref="G107:H107"/>
    <mergeCell ref="K107:L107"/>
    <mergeCell ref="M107:N107"/>
    <mergeCell ref="O107:P107"/>
    <mergeCell ref="A104:D104"/>
    <mergeCell ref="G104:H104"/>
    <mergeCell ref="K104:L104"/>
    <mergeCell ref="M104:N104"/>
    <mergeCell ref="O104:P104"/>
    <mergeCell ref="A105:D105"/>
    <mergeCell ref="G105:H105"/>
    <mergeCell ref="K105:L105"/>
    <mergeCell ref="M105:N105"/>
    <mergeCell ref="O105:P105"/>
    <mergeCell ref="A110:D110"/>
    <mergeCell ref="G110:H110"/>
    <mergeCell ref="K110:L110"/>
    <mergeCell ref="M110:N110"/>
    <mergeCell ref="O110:P110"/>
    <mergeCell ref="A111:D111"/>
    <mergeCell ref="G111:H111"/>
    <mergeCell ref="K111:L111"/>
    <mergeCell ref="M111:N111"/>
    <mergeCell ref="O111:P111"/>
    <mergeCell ref="A108:D108"/>
    <mergeCell ref="G108:H108"/>
    <mergeCell ref="K108:L108"/>
    <mergeCell ref="M108:N108"/>
    <mergeCell ref="O108:P108"/>
    <mergeCell ref="A109:D109"/>
    <mergeCell ref="G109:H109"/>
    <mergeCell ref="K109:L109"/>
    <mergeCell ref="M109:N109"/>
    <mergeCell ref="O109:P109"/>
    <mergeCell ref="A114:D114"/>
    <mergeCell ref="G114:H114"/>
    <mergeCell ref="K114:L114"/>
    <mergeCell ref="M114:N114"/>
    <mergeCell ref="O114:P114"/>
    <mergeCell ref="A115:D115"/>
    <mergeCell ref="G115:H115"/>
    <mergeCell ref="K115:L115"/>
    <mergeCell ref="M115:N115"/>
    <mergeCell ref="O115:P115"/>
    <mergeCell ref="A112:D112"/>
    <mergeCell ref="G112:H112"/>
    <mergeCell ref="K112:L112"/>
    <mergeCell ref="M112:N112"/>
    <mergeCell ref="O112:P112"/>
    <mergeCell ref="A113:D113"/>
    <mergeCell ref="G113:H113"/>
    <mergeCell ref="K113:L113"/>
    <mergeCell ref="M113:N113"/>
    <mergeCell ref="O113:P113"/>
    <mergeCell ref="A118:D118"/>
    <mergeCell ref="G118:H118"/>
    <mergeCell ref="K118:L118"/>
    <mergeCell ref="M118:N118"/>
    <mergeCell ref="O118:P118"/>
    <mergeCell ref="K119:L119"/>
    <mergeCell ref="M119:N119"/>
    <mergeCell ref="O119:P119"/>
    <mergeCell ref="A116:D116"/>
    <mergeCell ref="G116:H116"/>
    <mergeCell ref="K116:L116"/>
    <mergeCell ref="M116:N116"/>
    <mergeCell ref="O116:P116"/>
    <mergeCell ref="A117:D117"/>
    <mergeCell ref="G117:H117"/>
    <mergeCell ref="K117:L117"/>
    <mergeCell ref="M117:N117"/>
    <mergeCell ref="O117:P117"/>
    <mergeCell ref="A122:D122"/>
    <mergeCell ref="G122:H122"/>
    <mergeCell ref="K122:L122"/>
    <mergeCell ref="M122:N122"/>
    <mergeCell ref="O122:P122"/>
    <mergeCell ref="A123:D123"/>
    <mergeCell ref="G123:H123"/>
    <mergeCell ref="K123:L123"/>
    <mergeCell ref="M123:N123"/>
    <mergeCell ref="O123:P123"/>
    <mergeCell ref="A120:D120"/>
    <mergeCell ref="G120:H120"/>
    <mergeCell ref="K120:L120"/>
    <mergeCell ref="M120:N120"/>
    <mergeCell ref="O120:P120"/>
    <mergeCell ref="A121:D121"/>
    <mergeCell ref="G121:H121"/>
    <mergeCell ref="K121:L121"/>
    <mergeCell ref="M121:N121"/>
    <mergeCell ref="O121:P121"/>
    <mergeCell ref="A126:D126"/>
    <mergeCell ref="G126:H126"/>
    <mergeCell ref="K126:L126"/>
    <mergeCell ref="M126:N126"/>
    <mergeCell ref="O126:P126"/>
    <mergeCell ref="A127:D127"/>
    <mergeCell ref="G127:H127"/>
    <mergeCell ref="K127:L127"/>
    <mergeCell ref="M127:N127"/>
    <mergeCell ref="O127:P127"/>
    <mergeCell ref="A124:D124"/>
    <mergeCell ref="G124:H124"/>
    <mergeCell ref="K124:L124"/>
    <mergeCell ref="M124:N124"/>
    <mergeCell ref="O124:P124"/>
    <mergeCell ref="A125:D125"/>
    <mergeCell ref="G125:H125"/>
    <mergeCell ref="K125:L125"/>
    <mergeCell ref="M125:N125"/>
    <mergeCell ref="O125:P125"/>
    <mergeCell ref="A130:D130"/>
    <mergeCell ref="G130:H130"/>
    <mergeCell ref="K130:L130"/>
    <mergeCell ref="M130:N130"/>
    <mergeCell ref="O130:P130"/>
    <mergeCell ref="A131:D131"/>
    <mergeCell ref="G131:H131"/>
    <mergeCell ref="K131:L131"/>
    <mergeCell ref="M131:N131"/>
    <mergeCell ref="O131:P131"/>
    <mergeCell ref="A128:D128"/>
    <mergeCell ref="G128:H128"/>
    <mergeCell ref="K128:L128"/>
    <mergeCell ref="M128:N128"/>
    <mergeCell ref="O128:P128"/>
    <mergeCell ref="A129:D129"/>
    <mergeCell ref="G129:H129"/>
    <mergeCell ref="K129:L129"/>
    <mergeCell ref="M129:N129"/>
    <mergeCell ref="O129:P129"/>
    <mergeCell ref="A134:D134"/>
    <mergeCell ref="G134:H134"/>
    <mergeCell ref="K134:L134"/>
    <mergeCell ref="M134:N134"/>
    <mergeCell ref="O134:P134"/>
    <mergeCell ref="A135:D135"/>
    <mergeCell ref="G135:H135"/>
    <mergeCell ref="K135:L135"/>
    <mergeCell ref="M135:N135"/>
    <mergeCell ref="O135:P135"/>
    <mergeCell ref="A132:D132"/>
    <mergeCell ref="G132:H132"/>
    <mergeCell ref="K132:L132"/>
    <mergeCell ref="M132:N132"/>
    <mergeCell ref="O132:P132"/>
    <mergeCell ref="A133:D133"/>
    <mergeCell ref="G133:H133"/>
    <mergeCell ref="K133:L133"/>
    <mergeCell ref="M133:N133"/>
    <mergeCell ref="O133:P133"/>
    <mergeCell ref="A138:D138"/>
    <mergeCell ref="G138:H138"/>
    <mergeCell ref="K138:L138"/>
    <mergeCell ref="M138:N138"/>
    <mergeCell ref="O138:P138"/>
    <mergeCell ref="A139:D139"/>
    <mergeCell ref="G139:H139"/>
    <mergeCell ref="K139:L139"/>
    <mergeCell ref="M139:N139"/>
    <mergeCell ref="O139:P139"/>
    <mergeCell ref="A136:D136"/>
    <mergeCell ref="G136:H136"/>
    <mergeCell ref="K136:L136"/>
    <mergeCell ref="M136:N136"/>
    <mergeCell ref="O136:P136"/>
    <mergeCell ref="A137:D137"/>
    <mergeCell ref="G137:H137"/>
    <mergeCell ref="K137:L137"/>
    <mergeCell ref="M137:N137"/>
    <mergeCell ref="O137:P137"/>
    <mergeCell ref="A142:D142"/>
    <mergeCell ref="G142:H142"/>
    <mergeCell ref="K142:L142"/>
    <mergeCell ref="M142:N142"/>
    <mergeCell ref="O142:P142"/>
    <mergeCell ref="A143:D143"/>
    <mergeCell ref="G143:H143"/>
    <mergeCell ref="K143:L143"/>
    <mergeCell ref="M143:N143"/>
    <mergeCell ref="O143:P143"/>
    <mergeCell ref="A140:D140"/>
    <mergeCell ref="G140:H140"/>
    <mergeCell ref="K140:L140"/>
    <mergeCell ref="M140:N140"/>
    <mergeCell ref="O140:P140"/>
    <mergeCell ref="A141:D141"/>
    <mergeCell ref="G141:H141"/>
    <mergeCell ref="K141:L141"/>
    <mergeCell ref="M141:N141"/>
    <mergeCell ref="O141:P141"/>
    <mergeCell ref="A146:D146"/>
    <mergeCell ref="G146:H146"/>
    <mergeCell ref="K146:L146"/>
    <mergeCell ref="M146:N146"/>
    <mergeCell ref="O146:P146"/>
    <mergeCell ref="A147:D147"/>
    <mergeCell ref="G147:H147"/>
    <mergeCell ref="K147:L147"/>
    <mergeCell ref="M147:N147"/>
    <mergeCell ref="O147:P147"/>
    <mergeCell ref="A144:D144"/>
    <mergeCell ref="G144:H144"/>
    <mergeCell ref="K144:L144"/>
    <mergeCell ref="M144:N144"/>
    <mergeCell ref="O144:P144"/>
    <mergeCell ref="A145:D145"/>
    <mergeCell ref="G145:H145"/>
    <mergeCell ref="K145:L145"/>
    <mergeCell ref="M145:N145"/>
    <mergeCell ref="O145:P145"/>
    <mergeCell ref="A150:D150"/>
    <mergeCell ref="G150:H150"/>
    <mergeCell ref="K150:L150"/>
    <mergeCell ref="M150:N150"/>
    <mergeCell ref="O150:P150"/>
    <mergeCell ref="A151:D151"/>
    <mergeCell ref="G151:H151"/>
    <mergeCell ref="K151:L151"/>
    <mergeCell ref="M151:N151"/>
    <mergeCell ref="O151:P151"/>
    <mergeCell ref="A148:D148"/>
    <mergeCell ref="G148:H148"/>
    <mergeCell ref="K148:L148"/>
    <mergeCell ref="M148:N148"/>
    <mergeCell ref="O148:P148"/>
    <mergeCell ref="A149:D149"/>
    <mergeCell ref="G149:H149"/>
    <mergeCell ref="K149:L149"/>
    <mergeCell ref="M149:N149"/>
    <mergeCell ref="O149:P149"/>
    <mergeCell ref="A154:D154"/>
    <mergeCell ref="G154:H154"/>
    <mergeCell ref="K154:L154"/>
    <mergeCell ref="M154:N154"/>
    <mergeCell ref="O154:P154"/>
    <mergeCell ref="A155:D155"/>
    <mergeCell ref="G155:H155"/>
    <mergeCell ref="K155:L155"/>
    <mergeCell ref="M155:N155"/>
    <mergeCell ref="O155:P155"/>
    <mergeCell ref="A152:D152"/>
    <mergeCell ref="G152:H152"/>
    <mergeCell ref="K152:L152"/>
    <mergeCell ref="M152:N152"/>
    <mergeCell ref="O152:P152"/>
    <mergeCell ref="A153:D153"/>
    <mergeCell ref="G153:H153"/>
    <mergeCell ref="K153:L153"/>
    <mergeCell ref="M153:N153"/>
    <mergeCell ref="O153:P153"/>
    <mergeCell ref="A158:D158"/>
    <mergeCell ref="G158:H158"/>
    <mergeCell ref="K158:L158"/>
    <mergeCell ref="M158:N158"/>
    <mergeCell ref="O158:P158"/>
    <mergeCell ref="A159:D159"/>
    <mergeCell ref="G159:H159"/>
    <mergeCell ref="K159:L159"/>
    <mergeCell ref="M159:N159"/>
    <mergeCell ref="O159:P159"/>
    <mergeCell ref="A156:D156"/>
    <mergeCell ref="G156:H156"/>
    <mergeCell ref="K156:L156"/>
    <mergeCell ref="M156:N156"/>
    <mergeCell ref="O156:P156"/>
    <mergeCell ref="A157:D157"/>
    <mergeCell ref="G157:H157"/>
    <mergeCell ref="K157:L157"/>
    <mergeCell ref="M157:N157"/>
    <mergeCell ref="O157:P157"/>
    <mergeCell ref="A162:D162"/>
    <mergeCell ref="G162:H162"/>
    <mergeCell ref="K162:L162"/>
    <mergeCell ref="M162:N162"/>
    <mergeCell ref="O162:P162"/>
    <mergeCell ref="A163:D163"/>
    <mergeCell ref="G163:H163"/>
    <mergeCell ref="K163:L163"/>
    <mergeCell ref="M163:N163"/>
    <mergeCell ref="O163:P163"/>
    <mergeCell ref="A160:D160"/>
    <mergeCell ref="G160:H160"/>
    <mergeCell ref="K160:L160"/>
    <mergeCell ref="M160:N160"/>
    <mergeCell ref="O160:P160"/>
    <mergeCell ref="A161:D161"/>
    <mergeCell ref="G161:H161"/>
    <mergeCell ref="K161:L161"/>
    <mergeCell ref="M161:N161"/>
    <mergeCell ref="O161:P161"/>
    <mergeCell ref="A166:D166"/>
    <mergeCell ref="G166:H166"/>
    <mergeCell ref="K166:L166"/>
    <mergeCell ref="M166:N166"/>
    <mergeCell ref="O166:P166"/>
    <mergeCell ref="A167:D167"/>
    <mergeCell ref="G167:H167"/>
    <mergeCell ref="K167:L167"/>
    <mergeCell ref="M167:N167"/>
    <mergeCell ref="O167:P167"/>
    <mergeCell ref="A164:D164"/>
    <mergeCell ref="G164:H164"/>
    <mergeCell ref="K164:L164"/>
    <mergeCell ref="M164:N164"/>
    <mergeCell ref="O164:P164"/>
    <mergeCell ref="A165:D165"/>
    <mergeCell ref="G165:H165"/>
    <mergeCell ref="K165:L165"/>
    <mergeCell ref="M165:N165"/>
    <mergeCell ref="O165:P165"/>
    <mergeCell ref="A170:D170"/>
    <mergeCell ref="G170:H170"/>
    <mergeCell ref="K170:L170"/>
    <mergeCell ref="M170:N170"/>
    <mergeCell ref="O170:P170"/>
    <mergeCell ref="A171:D171"/>
    <mergeCell ref="G171:H171"/>
    <mergeCell ref="K171:L171"/>
    <mergeCell ref="M171:N171"/>
    <mergeCell ref="O171:P171"/>
    <mergeCell ref="A168:D168"/>
    <mergeCell ref="G168:H168"/>
    <mergeCell ref="K168:L168"/>
    <mergeCell ref="M168:N168"/>
    <mergeCell ref="O168:P168"/>
    <mergeCell ref="A169:D169"/>
    <mergeCell ref="G169:H169"/>
    <mergeCell ref="K169:L169"/>
    <mergeCell ref="M169:N169"/>
    <mergeCell ref="O169:P169"/>
    <mergeCell ref="A174:D174"/>
    <mergeCell ref="G174:H174"/>
    <mergeCell ref="K174:L174"/>
    <mergeCell ref="M174:N174"/>
    <mergeCell ref="O174:P174"/>
    <mergeCell ref="A175:D175"/>
    <mergeCell ref="G175:H175"/>
    <mergeCell ref="K175:L175"/>
    <mergeCell ref="M175:N175"/>
    <mergeCell ref="O175:P175"/>
    <mergeCell ref="A172:D172"/>
    <mergeCell ref="G172:H172"/>
    <mergeCell ref="K172:L172"/>
    <mergeCell ref="M172:N172"/>
    <mergeCell ref="O172:P172"/>
    <mergeCell ref="A173:D173"/>
    <mergeCell ref="G173:H173"/>
    <mergeCell ref="K173:L173"/>
    <mergeCell ref="M173:N173"/>
    <mergeCell ref="O173:P173"/>
    <mergeCell ref="A178:D178"/>
    <mergeCell ref="G178:H178"/>
    <mergeCell ref="K178:L178"/>
    <mergeCell ref="M178:N178"/>
    <mergeCell ref="O178:P178"/>
    <mergeCell ref="A179:D179"/>
    <mergeCell ref="G179:H179"/>
    <mergeCell ref="K179:L179"/>
    <mergeCell ref="M179:N179"/>
    <mergeCell ref="O179:P179"/>
    <mergeCell ref="A176:D176"/>
    <mergeCell ref="G176:H176"/>
    <mergeCell ref="K176:L176"/>
    <mergeCell ref="M176:N176"/>
    <mergeCell ref="O176:P176"/>
    <mergeCell ref="A177:D177"/>
    <mergeCell ref="G177:H177"/>
    <mergeCell ref="K177:L177"/>
    <mergeCell ref="M177:N177"/>
    <mergeCell ref="O177:P177"/>
    <mergeCell ref="A182:D182"/>
    <mergeCell ref="G182:H182"/>
    <mergeCell ref="K182:L182"/>
    <mergeCell ref="M182:N182"/>
    <mergeCell ref="O182:P182"/>
    <mergeCell ref="A183:D183"/>
    <mergeCell ref="G183:H183"/>
    <mergeCell ref="K183:L183"/>
    <mergeCell ref="M183:N183"/>
    <mergeCell ref="O183:P183"/>
    <mergeCell ref="A180:D180"/>
    <mergeCell ref="G180:H180"/>
    <mergeCell ref="K180:L180"/>
    <mergeCell ref="M180:N180"/>
    <mergeCell ref="O180:P180"/>
    <mergeCell ref="A181:D181"/>
    <mergeCell ref="G181:H181"/>
    <mergeCell ref="K181:L181"/>
    <mergeCell ref="M181:N181"/>
    <mergeCell ref="O181:P181"/>
    <mergeCell ref="A186:D186"/>
    <mergeCell ref="G186:H186"/>
    <mergeCell ref="K186:L186"/>
    <mergeCell ref="M186:N186"/>
    <mergeCell ref="O186:P186"/>
    <mergeCell ref="A187:D187"/>
    <mergeCell ref="G187:H187"/>
    <mergeCell ref="K187:L187"/>
    <mergeCell ref="M187:N187"/>
    <mergeCell ref="O187:P187"/>
    <mergeCell ref="A184:D184"/>
    <mergeCell ref="G184:H184"/>
    <mergeCell ref="K184:L184"/>
    <mergeCell ref="M184:N184"/>
    <mergeCell ref="O184:P184"/>
    <mergeCell ref="A185:D185"/>
    <mergeCell ref="G185:H185"/>
    <mergeCell ref="K185:L185"/>
    <mergeCell ref="M185:N185"/>
    <mergeCell ref="O185:P185"/>
    <mergeCell ref="A190:D190"/>
    <mergeCell ref="G190:H190"/>
    <mergeCell ref="K190:L190"/>
    <mergeCell ref="M190:N190"/>
    <mergeCell ref="O190:P190"/>
    <mergeCell ref="A191:D191"/>
    <mergeCell ref="G191:H191"/>
    <mergeCell ref="K191:L191"/>
    <mergeCell ref="M191:N191"/>
    <mergeCell ref="O191:P191"/>
    <mergeCell ref="A188:D188"/>
    <mergeCell ref="G188:H188"/>
    <mergeCell ref="K188:L188"/>
    <mergeCell ref="M188:N188"/>
    <mergeCell ref="O188:P188"/>
    <mergeCell ref="A189:D189"/>
    <mergeCell ref="G189:H189"/>
    <mergeCell ref="K189:L189"/>
    <mergeCell ref="M189:N189"/>
    <mergeCell ref="O189:P189"/>
    <mergeCell ref="A194:D194"/>
    <mergeCell ref="G194:H194"/>
    <mergeCell ref="K194:L194"/>
    <mergeCell ref="M194:N194"/>
    <mergeCell ref="O194:P194"/>
    <mergeCell ref="A195:D195"/>
    <mergeCell ref="G195:H195"/>
    <mergeCell ref="K195:L195"/>
    <mergeCell ref="M195:N195"/>
    <mergeCell ref="O195:P195"/>
    <mergeCell ref="A192:D192"/>
    <mergeCell ref="G192:H192"/>
    <mergeCell ref="K192:L192"/>
    <mergeCell ref="M192:N192"/>
    <mergeCell ref="O192:P192"/>
    <mergeCell ref="A193:D193"/>
    <mergeCell ref="G193:H193"/>
    <mergeCell ref="K193:L193"/>
    <mergeCell ref="M193:N193"/>
    <mergeCell ref="O193:P193"/>
    <mergeCell ref="A198:D198"/>
    <mergeCell ref="G198:H198"/>
    <mergeCell ref="K198:L198"/>
    <mergeCell ref="M198:N198"/>
    <mergeCell ref="O198:P198"/>
    <mergeCell ref="A199:D199"/>
    <mergeCell ref="G199:H199"/>
    <mergeCell ref="K199:L199"/>
    <mergeCell ref="M199:N199"/>
    <mergeCell ref="O199:P199"/>
    <mergeCell ref="A196:D196"/>
    <mergeCell ref="G196:H196"/>
    <mergeCell ref="K196:L196"/>
    <mergeCell ref="M196:N196"/>
    <mergeCell ref="O196:P196"/>
    <mergeCell ref="A197:D197"/>
    <mergeCell ref="G197:H197"/>
    <mergeCell ref="K197:L197"/>
    <mergeCell ref="M197:N197"/>
    <mergeCell ref="O197:P197"/>
    <mergeCell ref="A202:D202"/>
    <mergeCell ref="G202:H202"/>
    <mergeCell ref="K202:L202"/>
    <mergeCell ref="M202:N202"/>
    <mergeCell ref="O202:P202"/>
    <mergeCell ref="A203:D203"/>
    <mergeCell ref="G203:H203"/>
    <mergeCell ref="K203:L203"/>
    <mergeCell ref="M203:N203"/>
    <mergeCell ref="O203:P203"/>
    <mergeCell ref="A200:D200"/>
    <mergeCell ref="G200:H200"/>
    <mergeCell ref="K200:L200"/>
    <mergeCell ref="M200:N200"/>
    <mergeCell ref="O200:P200"/>
    <mergeCell ref="A201:D201"/>
    <mergeCell ref="G201:H201"/>
    <mergeCell ref="K201:L201"/>
    <mergeCell ref="M201:N201"/>
    <mergeCell ref="O201:P201"/>
    <mergeCell ref="A206:D206"/>
    <mergeCell ref="G206:H206"/>
    <mergeCell ref="K206:L206"/>
    <mergeCell ref="M206:N206"/>
    <mergeCell ref="O206:P206"/>
    <mergeCell ref="A207:D207"/>
    <mergeCell ref="G207:H207"/>
    <mergeCell ref="K207:L207"/>
    <mergeCell ref="M207:N207"/>
    <mergeCell ref="O207:P207"/>
    <mergeCell ref="A204:D204"/>
    <mergeCell ref="G204:H204"/>
    <mergeCell ref="K204:L204"/>
    <mergeCell ref="M204:N204"/>
    <mergeCell ref="O204:P204"/>
    <mergeCell ref="A205:D205"/>
    <mergeCell ref="G205:H205"/>
    <mergeCell ref="K205:L205"/>
    <mergeCell ref="M205:N205"/>
    <mergeCell ref="O205:P205"/>
    <mergeCell ref="A210:D210"/>
    <mergeCell ref="G210:H210"/>
    <mergeCell ref="K210:L210"/>
    <mergeCell ref="M210:N210"/>
    <mergeCell ref="O210:P210"/>
    <mergeCell ref="A211:D211"/>
    <mergeCell ref="G211:H211"/>
    <mergeCell ref="K211:L211"/>
    <mergeCell ref="M211:N211"/>
    <mergeCell ref="O211:P211"/>
    <mergeCell ref="A208:D208"/>
    <mergeCell ref="G208:H208"/>
    <mergeCell ref="K208:L208"/>
    <mergeCell ref="M208:N208"/>
    <mergeCell ref="O208:P208"/>
    <mergeCell ref="A209:D209"/>
    <mergeCell ref="G209:H209"/>
    <mergeCell ref="K209:L209"/>
    <mergeCell ref="M209:N209"/>
    <mergeCell ref="O209:P209"/>
    <mergeCell ref="A214:D214"/>
    <mergeCell ref="G214:H214"/>
    <mergeCell ref="K214:L214"/>
    <mergeCell ref="M214:N214"/>
    <mergeCell ref="O214:P214"/>
    <mergeCell ref="A215:D215"/>
    <mergeCell ref="G215:H215"/>
    <mergeCell ref="K215:L215"/>
    <mergeCell ref="M215:N215"/>
    <mergeCell ref="O215:P215"/>
    <mergeCell ref="A212:D212"/>
    <mergeCell ref="G212:H212"/>
    <mergeCell ref="K212:L212"/>
    <mergeCell ref="M212:N212"/>
    <mergeCell ref="O212:P212"/>
    <mergeCell ref="A213:D213"/>
    <mergeCell ref="G213:H213"/>
    <mergeCell ref="K213:L213"/>
    <mergeCell ref="M213:N213"/>
    <mergeCell ref="O213:P213"/>
    <mergeCell ref="A218:D218"/>
    <mergeCell ref="G218:H218"/>
    <mergeCell ref="K218:L218"/>
    <mergeCell ref="M218:N218"/>
    <mergeCell ref="O218:P218"/>
    <mergeCell ref="A219:D219"/>
    <mergeCell ref="G219:H219"/>
    <mergeCell ref="K219:L219"/>
    <mergeCell ref="M219:N219"/>
    <mergeCell ref="O219:P219"/>
    <mergeCell ref="A216:D216"/>
    <mergeCell ref="G216:H216"/>
    <mergeCell ref="K216:L216"/>
    <mergeCell ref="M216:N216"/>
    <mergeCell ref="O216:P216"/>
    <mergeCell ref="A217:D217"/>
    <mergeCell ref="G217:H217"/>
    <mergeCell ref="K217:L217"/>
    <mergeCell ref="M217:N217"/>
    <mergeCell ref="O217:P217"/>
    <mergeCell ref="A222:D222"/>
    <mergeCell ref="G222:H222"/>
    <mergeCell ref="K222:L222"/>
    <mergeCell ref="M222:N222"/>
    <mergeCell ref="O222:P222"/>
    <mergeCell ref="A223:D223"/>
    <mergeCell ref="G223:H223"/>
    <mergeCell ref="K223:L223"/>
    <mergeCell ref="M223:N223"/>
    <mergeCell ref="O223:P223"/>
    <mergeCell ref="A220:D220"/>
    <mergeCell ref="G220:H220"/>
    <mergeCell ref="K220:L220"/>
    <mergeCell ref="M220:N220"/>
    <mergeCell ref="O220:P220"/>
    <mergeCell ref="A221:D221"/>
    <mergeCell ref="G221:H221"/>
    <mergeCell ref="K221:L221"/>
    <mergeCell ref="M221:N221"/>
    <mergeCell ref="O221:P221"/>
    <mergeCell ref="A226:D226"/>
    <mergeCell ref="G226:H226"/>
    <mergeCell ref="K226:L226"/>
    <mergeCell ref="M226:N226"/>
    <mergeCell ref="O226:P226"/>
    <mergeCell ref="A227:D227"/>
    <mergeCell ref="G227:H227"/>
    <mergeCell ref="K227:L227"/>
    <mergeCell ref="M227:N227"/>
    <mergeCell ref="O227:P227"/>
    <mergeCell ref="A224:D224"/>
    <mergeCell ref="G224:H224"/>
    <mergeCell ref="K224:L224"/>
    <mergeCell ref="M224:N224"/>
    <mergeCell ref="O224:P224"/>
    <mergeCell ref="A225:D225"/>
    <mergeCell ref="G225:H225"/>
    <mergeCell ref="K225:L225"/>
    <mergeCell ref="M225:N225"/>
    <mergeCell ref="O225:P225"/>
    <mergeCell ref="A230:D230"/>
    <mergeCell ref="G230:H230"/>
    <mergeCell ref="K230:L230"/>
    <mergeCell ref="M230:N230"/>
    <mergeCell ref="O230:P230"/>
    <mergeCell ref="A231:D231"/>
    <mergeCell ref="G231:H231"/>
    <mergeCell ref="K231:L231"/>
    <mergeCell ref="M231:N231"/>
    <mergeCell ref="O231:P231"/>
    <mergeCell ref="A228:D228"/>
    <mergeCell ref="G228:H228"/>
    <mergeCell ref="K228:L228"/>
    <mergeCell ref="M228:N228"/>
    <mergeCell ref="O228:P228"/>
    <mergeCell ref="A229:D229"/>
    <mergeCell ref="G229:H229"/>
    <mergeCell ref="K229:L229"/>
    <mergeCell ref="M229:N229"/>
    <mergeCell ref="O229:P229"/>
    <mergeCell ref="A234:D234"/>
    <mergeCell ref="G234:H234"/>
    <mergeCell ref="K234:L234"/>
    <mergeCell ref="M234:N234"/>
    <mergeCell ref="O234:P234"/>
    <mergeCell ref="A235:D235"/>
    <mergeCell ref="G235:H235"/>
    <mergeCell ref="K235:L235"/>
    <mergeCell ref="M235:N235"/>
    <mergeCell ref="O235:P235"/>
    <mergeCell ref="A232:D232"/>
    <mergeCell ref="G232:H232"/>
    <mergeCell ref="K232:L232"/>
    <mergeCell ref="M232:N232"/>
    <mergeCell ref="O232:P232"/>
    <mergeCell ref="A233:D233"/>
    <mergeCell ref="G233:H233"/>
    <mergeCell ref="K233:L233"/>
    <mergeCell ref="M233:N233"/>
    <mergeCell ref="O233:P233"/>
    <mergeCell ref="A238:D238"/>
    <mergeCell ref="G238:H238"/>
    <mergeCell ref="K238:L238"/>
    <mergeCell ref="M238:N238"/>
    <mergeCell ref="O238:P238"/>
    <mergeCell ref="A239:D239"/>
    <mergeCell ref="G239:H239"/>
    <mergeCell ref="K239:L239"/>
    <mergeCell ref="M239:N239"/>
    <mergeCell ref="O239:P239"/>
    <mergeCell ref="A236:D236"/>
    <mergeCell ref="G236:H236"/>
    <mergeCell ref="K236:L236"/>
    <mergeCell ref="M236:N236"/>
    <mergeCell ref="O236:P236"/>
    <mergeCell ref="A237:D237"/>
    <mergeCell ref="G237:H237"/>
    <mergeCell ref="K237:L237"/>
    <mergeCell ref="M237:N237"/>
    <mergeCell ref="O237:P237"/>
    <mergeCell ref="A242:D242"/>
    <mergeCell ref="G242:H242"/>
    <mergeCell ref="K242:L242"/>
    <mergeCell ref="M242:N242"/>
    <mergeCell ref="O242:P242"/>
    <mergeCell ref="A243:D243"/>
    <mergeCell ref="G243:H243"/>
    <mergeCell ref="K243:L243"/>
    <mergeCell ref="M243:N243"/>
    <mergeCell ref="O243:P243"/>
    <mergeCell ref="A240:D240"/>
    <mergeCell ref="G240:H240"/>
    <mergeCell ref="K240:L240"/>
    <mergeCell ref="M240:N240"/>
    <mergeCell ref="O240:P240"/>
    <mergeCell ref="A241:D241"/>
    <mergeCell ref="G241:H241"/>
    <mergeCell ref="K241:L241"/>
    <mergeCell ref="M241:N241"/>
    <mergeCell ref="O241:P241"/>
    <mergeCell ref="A246:D246"/>
    <mergeCell ref="G246:H246"/>
    <mergeCell ref="K246:L246"/>
    <mergeCell ref="M246:N246"/>
    <mergeCell ref="O246:P246"/>
    <mergeCell ref="A247:D247"/>
    <mergeCell ref="G247:H247"/>
    <mergeCell ref="K247:L247"/>
    <mergeCell ref="M247:N247"/>
    <mergeCell ref="O247:P247"/>
    <mergeCell ref="A244:D244"/>
    <mergeCell ref="G244:H244"/>
    <mergeCell ref="K244:L244"/>
    <mergeCell ref="M244:N244"/>
    <mergeCell ref="O244:P244"/>
    <mergeCell ref="A245:D245"/>
    <mergeCell ref="G245:H245"/>
    <mergeCell ref="K245:L245"/>
    <mergeCell ref="M245:N245"/>
    <mergeCell ref="O245:P245"/>
    <mergeCell ref="A250:D250"/>
    <mergeCell ref="G250:H250"/>
    <mergeCell ref="K250:L250"/>
    <mergeCell ref="M250:N250"/>
    <mergeCell ref="O250:P250"/>
    <mergeCell ref="A251:D251"/>
    <mergeCell ref="G251:H251"/>
    <mergeCell ref="K251:L251"/>
    <mergeCell ref="M251:N251"/>
    <mergeCell ref="O251:P251"/>
    <mergeCell ref="A248:D248"/>
    <mergeCell ref="G248:H248"/>
    <mergeCell ref="K248:L248"/>
    <mergeCell ref="M248:N248"/>
    <mergeCell ref="O248:P248"/>
    <mergeCell ref="A249:D249"/>
    <mergeCell ref="G249:H249"/>
    <mergeCell ref="K249:L249"/>
    <mergeCell ref="M249:N249"/>
    <mergeCell ref="O249:P249"/>
    <mergeCell ref="A254:D254"/>
    <mergeCell ref="G254:H254"/>
    <mergeCell ref="K254:L254"/>
    <mergeCell ref="M254:N254"/>
    <mergeCell ref="O254:P254"/>
    <mergeCell ref="A255:D255"/>
    <mergeCell ref="G255:H255"/>
    <mergeCell ref="K255:L255"/>
    <mergeCell ref="M255:N255"/>
    <mergeCell ref="O255:P255"/>
    <mergeCell ref="A252:D252"/>
    <mergeCell ref="G252:H252"/>
    <mergeCell ref="K252:L252"/>
    <mergeCell ref="M252:N252"/>
    <mergeCell ref="O252:P252"/>
    <mergeCell ref="A253:D253"/>
    <mergeCell ref="G253:H253"/>
    <mergeCell ref="K253:L253"/>
    <mergeCell ref="M253:N253"/>
    <mergeCell ref="O253:P253"/>
    <mergeCell ref="A258:D258"/>
    <mergeCell ref="G258:H258"/>
    <mergeCell ref="K258:L258"/>
    <mergeCell ref="M258:N258"/>
    <mergeCell ref="O258:P258"/>
    <mergeCell ref="A259:D259"/>
    <mergeCell ref="G259:H259"/>
    <mergeCell ref="K259:L259"/>
    <mergeCell ref="M259:N259"/>
    <mergeCell ref="O259:P259"/>
    <mergeCell ref="A256:D256"/>
    <mergeCell ref="G256:H256"/>
    <mergeCell ref="K256:L256"/>
    <mergeCell ref="M256:N256"/>
    <mergeCell ref="O256:P256"/>
    <mergeCell ref="A257:D257"/>
    <mergeCell ref="G257:H257"/>
    <mergeCell ref="K257:L257"/>
    <mergeCell ref="M257:N257"/>
    <mergeCell ref="O257:P257"/>
    <mergeCell ref="A262:D262"/>
    <mergeCell ref="G262:H262"/>
    <mergeCell ref="K262:L262"/>
    <mergeCell ref="M262:N262"/>
    <mergeCell ref="O262:P262"/>
    <mergeCell ref="A263:D263"/>
    <mergeCell ref="G263:H263"/>
    <mergeCell ref="K263:L263"/>
    <mergeCell ref="M263:N263"/>
    <mergeCell ref="O263:P263"/>
    <mergeCell ref="A260:D260"/>
    <mergeCell ref="G260:H260"/>
    <mergeCell ref="K260:L260"/>
    <mergeCell ref="M260:N260"/>
    <mergeCell ref="O260:P260"/>
    <mergeCell ref="A261:D261"/>
    <mergeCell ref="G261:H261"/>
    <mergeCell ref="K261:L261"/>
    <mergeCell ref="M261:N261"/>
    <mergeCell ref="O261:P261"/>
    <mergeCell ref="A266:D266"/>
    <mergeCell ref="G266:H266"/>
    <mergeCell ref="K266:L266"/>
    <mergeCell ref="M266:N266"/>
    <mergeCell ref="O266:P266"/>
    <mergeCell ref="A267:D267"/>
    <mergeCell ref="G267:H267"/>
    <mergeCell ref="K267:L267"/>
    <mergeCell ref="M267:N267"/>
    <mergeCell ref="O267:P267"/>
    <mergeCell ref="A264:D264"/>
    <mergeCell ref="G264:H264"/>
    <mergeCell ref="K264:L264"/>
    <mergeCell ref="M264:N264"/>
    <mergeCell ref="O264:P264"/>
    <mergeCell ref="A265:D265"/>
    <mergeCell ref="G265:H265"/>
    <mergeCell ref="K265:L265"/>
    <mergeCell ref="M265:N265"/>
    <mergeCell ref="O265:P265"/>
    <mergeCell ref="A270:D270"/>
    <mergeCell ref="G270:H270"/>
    <mergeCell ref="K270:L270"/>
    <mergeCell ref="M270:N270"/>
    <mergeCell ref="O270:P270"/>
    <mergeCell ref="A271:D271"/>
    <mergeCell ref="G271:H271"/>
    <mergeCell ref="K271:L271"/>
    <mergeCell ref="M271:N271"/>
    <mergeCell ref="O271:P271"/>
    <mergeCell ref="A268:D268"/>
    <mergeCell ref="G268:H268"/>
    <mergeCell ref="K268:L268"/>
    <mergeCell ref="M268:N268"/>
    <mergeCell ref="O268:P268"/>
    <mergeCell ref="A269:D269"/>
    <mergeCell ref="G269:H269"/>
    <mergeCell ref="K269:L269"/>
    <mergeCell ref="M269:N269"/>
    <mergeCell ref="O269:P269"/>
    <mergeCell ref="A274:D274"/>
    <mergeCell ref="G274:H274"/>
    <mergeCell ref="K274:L274"/>
    <mergeCell ref="M274:N274"/>
    <mergeCell ref="O274:P274"/>
    <mergeCell ref="A275:D275"/>
    <mergeCell ref="G275:H275"/>
    <mergeCell ref="K275:L275"/>
    <mergeCell ref="M275:N275"/>
    <mergeCell ref="O275:P275"/>
    <mergeCell ref="A272:D272"/>
    <mergeCell ref="G272:H272"/>
    <mergeCell ref="K272:L272"/>
    <mergeCell ref="M272:N272"/>
    <mergeCell ref="O272:P272"/>
    <mergeCell ref="A273:D273"/>
    <mergeCell ref="G273:H273"/>
    <mergeCell ref="K273:L273"/>
    <mergeCell ref="M273:N273"/>
    <mergeCell ref="O273:P273"/>
    <mergeCell ref="A278:D278"/>
    <mergeCell ref="G278:H278"/>
    <mergeCell ref="K278:L278"/>
    <mergeCell ref="M278:N278"/>
    <mergeCell ref="O278:P278"/>
    <mergeCell ref="A279:D279"/>
    <mergeCell ref="G279:H279"/>
    <mergeCell ref="K279:L279"/>
    <mergeCell ref="M279:N279"/>
    <mergeCell ref="O279:P279"/>
    <mergeCell ref="A276:D276"/>
    <mergeCell ref="G276:H276"/>
    <mergeCell ref="K276:L276"/>
    <mergeCell ref="M276:N276"/>
    <mergeCell ref="O276:P276"/>
    <mergeCell ref="A277:D277"/>
    <mergeCell ref="G277:H277"/>
    <mergeCell ref="K277:L277"/>
    <mergeCell ref="M277:N277"/>
    <mergeCell ref="O277:P277"/>
    <mergeCell ref="A282:D282"/>
    <mergeCell ref="G282:H282"/>
    <mergeCell ref="K282:L282"/>
    <mergeCell ref="M282:N282"/>
    <mergeCell ref="O282:P282"/>
    <mergeCell ref="A283:D283"/>
    <mergeCell ref="G283:H283"/>
    <mergeCell ref="K283:L283"/>
    <mergeCell ref="M283:N283"/>
    <mergeCell ref="O283:P283"/>
    <mergeCell ref="A280:D280"/>
    <mergeCell ref="G280:H280"/>
    <mergeCell ref="K280:L280"/>
    <mergeCell ref="M280:N280"/>
    <mergeCell ref="O280:P280"/>
    <mergeCell ref="A281:D281"/>
    <mergeCell ref="G281:H281"/>
    <mergeCell ref="K281:L281"/>
    <mergeCell ref="M281:N281"/>
    <mergeCell ref="O281:P281"/>
    <mergeCell ref="A286:D286"/>
    <mergeCell ref="G286:H286"/>
    <mergeCell ref="K286:L286"/>
    <mergeCell ref="M286:N286"/>
    <mergeCell ref="O286:P286"/>
    <mergeCell ref="A287:D287"/>
    <mergeCell ref="G287:H287"/>
    <mergeCell ref="K287:L287"/>
    <mergeCell ref="M287:N287"/>
    <mergeCell ref="O287:P287"/>
    <mergeCell ref="A284:D284"/>
    <mergeCell ref="G284:H284"/>
    <mergeCell ref="K284:L284"/>
    <mergeCell ref="M284:N284"/>
    <mergeCell ref="O284:P284"/>
    <mergeCell ref="A285:D285"/>
    <mergeCell ref="G285:H285"/>
    <mergeCell ref="K285:L285"/>
    <mergeCell ref="M285:N285"/>
    <mergeCell ref="O285:P285"/>
    <mergeCell ref="A290:D290"/>
    <mergeCell ref="G290:H290"/>
    <mergeCell ref="K290:L290"/>
    <mergeCell ref="M290:N290"/>
    <mergeCell ref="O290:P290"/>
    <mergeCell ref="A291:D291"/>
    <mergeCell ref="G291:H291"/>
    <mergeCell ref="K291:L291"/>
    <mergeCell ref="M291:N291"/>
    <mergeCell ref="O291:P291"/>
    <mergeCell ref="A288:D288"/>
    <mergeCell ref="G288:H288"/>
    <mergeCell ref="K288:L288"/>
    <mergeCell ref="M288:N288"/>
    <mergeCell ref="O288:P288"/>
    <mergeCell ref="A289:D289"/>
    <mergeCell ref="G289:H289"/>
    <mergeCell ref="K289:L289"/>
    <mergeCell ref="M289:N289"/>
    <mergeCell ref="O289:P289"/>
    <mergeCell ref="A294:D294"/>
    <mergeCell ref="G294:H294"/>
    <mergeCell ref="K294:L294"/>
    <mergeCell ref="M294:N294"/>
    <mergeCell ref="O294:P294"/>
    <mergeCell ref="A295:D295"/>
    <mergeCell ref="G295:H295"/>
    <mergeCell ref="K295:L295"/>
    <mergeCell ref="M295:N295"/>
    <mergeCell ref="O295:P295"/>
    <mergeCell ref="A292:D292"/>
    <mergeCell ref="G292:H292"/>
    <mergeCell ref="K292:L292"/>
    <mergeCell ref="M292:N292"/>
    <mergeCell ref="O292:P292"/>
    <mergeCell ref="A293:D293"/>
    <mergeCell ref="G293:H293"/>
    <mergeCell ref="K293:L293"/>
    <mergeCell ref="M293:N293"/>
    <mergeCell ref="O293:P293"/>
    <mergeCell ref="A298:D298"/>
    <mergeCell ref="G298:H298"/>
    <mergeCell ref="K298:L298"/>
    <mergeCell ref="M298:N298"/>
    <mergeCell ref="O298:P298"/>
    <mergeCell ref="A299:D299"/>
    <mergeCell ref="G299:H299"/>
    <mergeCell ref="K299:L299"/>
    <mergeCell ref="M299:N299"/>
    <mergeCell ref="O299:P299"/>
    <mergeCell ref="A296:D296"/>
    <mergeCell ref="G296:H296"/>
    <mergeCell ref="K296:L296"/>
    <mergeCell ref="M296:N296"/>
    <mergeCell ref="O296:P296"/>
    <mergeCell ref="A297:D297"/>
    <mergeCell ref="G297:H297"/>
    <mergeCell ref="K297:L297"/>
    <mergeCell ref="M297:N297"/>
    <mergeCell ref="O297:P297"/>
    <mergeCell ref="A302:D302"/>
    <mergeCell ref="G302:H302"/>
    <mergeCell ref="K302:L302"/>
    <mergeCell ref="M302:N302"/>
    <mergeCell ref="O302:P302"/>
    <mergeCell ref="A303:D303"/>
    <mergeCell ref="G303:H303"/>
    <mergeCell ref="K303:L303"/>
    <mergeCell ref="M303:N303"/>
    <mergeCell ref="O303:P303"/>
    <mergeCell ref="A300:D300"/>
    <mergeCell ref="G300:H300"/>
    <mergeCell ref="K300:L300"/>
    <mergeCell ref="M300:N300"/>
    <mergeCell ref="O300:P300"/>
    <mergeCell ref="A301:D301"/>
    <mergeCell ref="G301:H301"/>
    <mergeCell ref="K301:L301"/>
    <mergeCell ref="M301:N301"/>
    <mergeCell ref="O301:P301"/>
    <mergeCell ref="A306:D306"/>
    <mergeCell ref="G306:H306"/>
    <mergeCell ref="K306:L306"/>
    <mergeCell ref="M306:N306"/>
    <mergeCell ref="O306:P306"/>
    <mergeCell ref="A307:D307"/>
    <mergeCell ref="G307:H307"/>
    <mergeCell ref="K307:L307"/>
    <mergeCell ref="M307:N307"/>
    <mergeCell ref="O307:P307"/>
    <mergeCell ref="A304:D304"/>
    <mergeCell ref="G304:H304"/>
    <mergeCell ref="K304:L304"/>
    <mergeCell ref="M304:N304"/>
    <mergeCell ref="O304:P304"/>
    <mergeCell ref="A305:D305"/>
    <mergeCell ref="G305:H305"/>
    <mergeCell ref="K305:L305"/>
    <mergeCell ref="M305:N305"/>
    <mergeCell ref="O305:P305"/>
    <mergeCell ref="A310:D310"/>
    <mergeCell ref="G310:H310"/>
    <mergeCell ref="K310:L310"/>
    <mergeCell ref="M310:N310"/>
    <mergeCell ref="O310:P310"/>
    <mergeCell ref="A311:D311"/>
    <mergeCell ref="G311:H311"/>
    <mergeCell ref="K311:L311"/>
    <mergeCell ref="M311:N311"/>
    <mergeCell ref="O311:P311"/>
    <mergeCell ref="A308:D308"/>
    <mergeCell ref="G308:H308"/>
    <mergeCell ref="K308:L308"/>
    <mergeCell ref="M308:N308"/>
    <mergeCell ref="O308:P308"/>
    <mergeCell ref="A309:D309"/>
    <mergeCell ref="G309:H309"/>
    <mergeCell ref="K309:L309"/>
    <mergeCell ref="M309:N309"/>
    <mergeCell ref="O309:P309"/>
    <mergeCell ref="A314:D314"/>
    <mergeCell ref="G314:H314"/>
    <mergeCell ref="K314:L314"/>
    <mergeCell ref="M314:N314"/>
    <mergeCell ref="O314:P314"/>
    <mergeCell ref="A315:D315"/>
    <mergeCell ref="G315:H315"/>
    <mergeCell ref="K315:L315"/>
    <mergeCell ref="M315:N315"/>
    <mergeCell ref="O315:P315"/>
    <mergeCell ref="A312:D312"/>
    <mergeCell ref="G312:H312"/>
    <mergeCell ref="K312:L312"/>
    <mergeCell ref="M312:N312"/>
    <mergeCell ref="O312:P312"/>
    <mergeCell ref="A313:D313"/>
    <mergeCell ref="G313:H313"/>
    <mergeCell ref="K313:L313"/>
    <mergeCell ref="M313:N313"/>
    <mergeCell ref="O313:P313"/>
    <mergeCell ref="A318:D318"/>
    <mergeCell ref="G318:H318"/>
    <mergeCell ref="K318:L318"/>
    <mergeCell ref="M318:N318"/>
    <mergeCell ref="O318:P318"/>
    <mergeCell ref="A319:D319"/>
    <mergeCell ref="G319:H319"/>
    <mergeCell ref="K319:L319"/>
    <mergeCell ref="M319:N319"/>
    <mergeCell ref="O319:P319"/>
    <mergeCell ref="A316:D316"/>
    <mergeCell ref="G316:H316"/>
    <mergeCell ref="K316:L316"/>
    <mergeCell ref="M316:N316"/>
    <mergeCell ref="O316:P316"/>
    <mergeCell ref="A317:D317"/>
    <mergeCell ref="G317:H317"/>
    <mergeCell ref="K317:L317"/>
    <mergeCell ref="M317:N317"/>
    <mergeCell ref="O317:P317"/>
    <mergeCell ref="A322:D322"/>
    <mergeCell ref="G322:H322"/>
    <mergeCell ref="K322:L322"/>
    <mergeCell ref="M322:N322"/>
    <mergeCell ref="O322:P322"/>
    <mergeCell ref="A323:D323"/>
    <mergeCell ref="G323:H323"/>
    <mergeCell ref="K323:L323"/>
    <mergeCell ref="M323:N323"/>
    <mergeCell ref="O323:P323"/>
    <mergeCell ref="A320:D320"/>
    <mergeCell ref="G320:H320"/>
    <mergeCell ref="K320:L320"/>
    <mergeCell ref="M320:N320"/>
    <mergeCell ref="O320:P320"/>
    <mergeCell ref="A321:D321"/>
    <mergeCell ref="G321:H321"/>
    <mergeCell ref="K321:L321"/>
    <mergeCell ref="M321:N321"/>
    <mergeCell ref="O321:P321"/>
    <mergeCell ref="A326:D326"/>
    <mergeCell ref="G326:H326"/>
    <mergeCell ref="K326:L326"/>
    <mergeCell ref="M326:N326"/>
    <mergeCell ref="O326:P326"/>
    <mergeCell ref="A327:D327"/>
    <mergeCell ref="G327:H327"/>
    <mergeCell ref="K327:L327"/>
    <mergeCell ref="M327:N327"/>
    <mergeCell ref="O327:P327"/>
    <mergeCell ref="A324:D324"/>
    <mergeCell ref="G324:H324"/>
    <mergeCell ref="K324:L324"/>
    <mergeCell ref="M324:N324"/>
    <mergeCell ref="O324:P324"/>
    <mergeCell ref="A325:D325"/>
    <mergeCell ref="G325:H325"/>
    <mergeCell ref="K325:L325"/>
    <mergeCell ref="M325:N325"/>
    <mergeCell ref="O325:P325"/>
    <mergeCell ref="A330:D330"/>
    <mergeCell ref="G330:H330"/>
    <mergeCell ref="K330:L330"/>
    <mergeCell ref="M330:N330"/>
    <mergeCell ref="O330:P330"/>
    <mergeCell ref="A331:D331"/>
    <mergeCell ref="G331:H331"/>
    <mergeCell ref="K331:L331"/>
    <mergeCell ref="M331:N331"/>
    <mergeCell ref="O331:P331"/>
    <mergeCell ref="A328:D328"/>
    <mergeCell ref="G328:H328"/>
    <mergeCell ref="K328:L328"/>
    <mergeCell ref="M328:N328"/>
    <mergeCell ref="O328:P328"/>
    <mergeCell ref="A329:D329"/>
    <mergeCell ref="G329:H329"/>
    <mergeCell ref="K329:L329"/>
    <mergeCell ref="M329:N329"/>
    <mergeCell ref="O329:P329"/>
    <mergeCell ref="A334:D334"/>
    <mergeCell ref="G334:H334"/>
    <mergeCell ref="K334:L334"/>
    <mergeCell ref="M334:N334"/>
    <mergeCell ref="O334:P334"/>
    <mergeCell ref="A335:D335"/>
    <mergeCell ref="G335:H335"/>
    <mergeCell ref="K335:L335"/>
    <mergeCell ref="M335:N335"/>
    <mergeCell ref="O335:P335"/>
    <mergeCell ref="A332:D332"/>
    <mergeCell ref="G332:H332"/>
    <mergeCell ref="K332:L332"/>
    <mergeCell ref="M332:N332"/>
    <mergeCell ref="O332:P332"/>
    <mergeCell ref="A333:D333"/>
    <mergeCell ref="G333:H333"/>
    <mergeCell ref="K333:L333"/>
    <mergeCell ref="M333:N333"/>
    <mergeCell ref="O333:P333"/>
    <mergeCell ref="A338:D338"/>
    <mergeCell ref="G338:H338"/>
    <mergeCell ref="K338:L338"/>
    <mergeCell ref="M338:N338"/>
    <mergeCell ref="O338:P338"/>
    <mergeCell ref="A339:D339"/>
    <mergeCell ref="G339:H339"/>
    <mergeCell ref="K339:L339"/>
    <mergeCell ref="M339:N339"/>
    <mergeCell ref="O339:P339"/>
    <mergeCell ref="A336:D336"/>
    <mergeCell ref="G336:H336"/>
    <mergeCell ref="K336:L336"/>
    <mergeCell ref="M336:N336"/>
    <mergeCell ref="O336:P336"/>
    <mergeCell ref="A337:D337"/>
    <mergeCell ref="G337:H337"/>
    <mergeCell ref="K337:L337"/>
    <mergeCell ref="M337:N337"/>
    <mergeCell ref="O337:P337"/>
    <mergeCell ref="A342:D342"/>
    <mergeCell ref="G342:H342"/>
    <mergeCell ref="K342:L342"/>
    <mergeCell ref="M342:N342"/>
    <mergeCell ref="O342:P342"/>
    <mergeCell ref="A343:D343"/>
    <mergeCell ref="G343:H343"/>
    <mergeCell ref="K343:L343"/>
    <mergeCell ref="M343:N343"/>
    <mergeCell ref="O343:P343"/>
    <mergeCell ref="A340:D340"/>
    <mergeCell ref="G340:H340"/>
    <mergeCell ref="K340:L340"/>
    <mergeCell ref="M340:N340"/>
    <mergeCell ref="O340:P340"/>
    <mergeCell ref="A341:D341"/>
    <mergeCell ref="G341:H341"/>
    <mergeCell ref="K341:L341"/>
    <mergeCell ref="M341:N341"/>
    <mergeCell ref="O341:P341"/>
    <mergeCell ref="A346:D346"/>
    <mergeCell ref="G346:H346"/>
    <mergeCell ref="K346:L346"/>
    <mergeCell ref="M346:N346"/>
    <mergeCell ref="O346:P346"/>
    <mergeCell ref="A347:D347"/>
    <mergeCell ref="G347:H347"/>
    <mergeCell ref="K347:L347"/>
    <mergeCell ref="M347:N347"/>
    <mergeCell ref="O347:P347"/>
    <mergeCell ref="A344:D344"/>
    <mergeCell ref="G344:H344"/>
    <mergeCell ref="K344:L344"/>
    <mergeCell ref="M344:N344"/>
    <mergeCell ref="O344:P344"/>
    <mergeCell ref="A345:D345"/>
    <mergeCell ref="G345:H345"/>
    <mergeCell ref="K345:L345"/>
    <mergeCell ref="M345:N345"/>
    <mergeCell ref="O345:P345"/>
    <mergeCell ref="A350:D350"/>
    <mergeCell ref="G350:H350"/>
    <mergeCell ref="K350:L350"/>
    <mergeCell ref="M350:N350"/>
    <mergeCell ref="O350:P350"/>
    <mergeCell ref="A351:D351"/>
    <mergeCell ref="G351:H351"/>
    <mergeCell ref="K351:L351"/>
    <mergeCell ref="M351:N351"/>
    <mergeCell ref="O351:P351"/>
    <mergeCell ref="A348:D348"/>
    <mergeCell ref="G348:H348"/>
    <mergeCell ref="K348:L348"/>
    <mergeCell ref="M348:N348"/>
    <mergeCell ref="O348:P348"/>
    <mergeCell ref="A349:D349"/>
    <mergeCell ref="G349:H349"/>
    <mergeCell ref="K349:L349"/>
    <mergeCell ref="M349:N349"/>
    <mergeCell ref="O349:P349"/>
    <mergeCell ref="A354:D354"/>
    <mergeCell ref="G354:H354"/>
    <mergeCell ref="K354:L354"/>
    <mergeCell ref="M354:N354"/>
    <mergeCell ref="O354:P354"/>
    <mergeCell ref="A355:D355"/>
    <mergeCell ref="G355:H355"/>
    <mergeCell ref="K355:L355"/>
    <mergeCell ref="M355:N355"/>
    <mergeCell ref="O355:P355"/>
    <mergeCell ref="A352:D352"/>
    <mergeCell ref="G352:H352"/>
    <mergeCell ref="K352:L352"/>
    <mergeCell ref="M352:N352"/>
    <mergeCell ref="O352:P352"/>
    <mergeCell ref="A353:D353"/>
    <mergeCell ref="G353:H353"/>
    <mergeCell ref="K353:L353"/>
    <mergeCell ref="M353:N353"/>
    <mergeCell ref="O353:P353"/>
    <mergeCell ref="A358:D358"/>
    <mergeCell ref="G358:H358"/>
    <mergeCell ref="K358:L358"/>
    <mergeCell ref="M358:N358"/>
    <mergeCell ref="O358:P358"/>
    <mergeCell ref="A359:D359"/>
    <mergeCell ref="G359:H359"/>
    <mergeCell ref="K359:L359"/>
    <mergeCell ref="M359:N359"/>
    <mergeCell ref="O359:P359"/>
    <mergeCell ref="A356:D356"/>
    <mergeCell ref="G356:H356"/>
    <mergeCell ref="K356:L356"/>
    <mergeCell ref="M356:N356"/>
    <mergeCell ref="O356:P356"/>
    <mergeCell ref="A357:D357"/>
    <mergeCell ref="G357:H357"/>
    <mergeCell ref="K357:L357"/>
    <mergeCell ref="M357:N357"/>
    <mergeCell ref="O357:P357"/>
    <mergeCell ref="A362:D362"/>
    <mergeCell ref="G362:H362"/>
    <mergeCell ref="K362:L362"/>
    <mergeCell ref="M362:N362"/>
    <mergeCell ref="O362:P362"/>
    <mergeCell ref="A363:D363"/>
    <mergeCell ref="G363:H363"/>
    <mergeCell ref="K363:L363"/>
    <mergeCell ref="M363:N363"/>
    <mergeCell ref="O363:P363"/>
    <mergeCell ref="A360:D360"/>
    <mergeCell ref="G360:H360"/>
    <mergeCell ref="K360:L360"/>
    <mergeCell ref="M360:N360"/>
    <mergeCell ref="O360:P360"/>
    <mergeCell ref="A361:D361"/>
    <mergeCell ref="G361:H361"/>
    <mergeCell ref="K361:L361"/>
    <mergeCell ref="M361:N361"/>
    <mergeCell ref="O361:P361"/>
    <mergeCell ref="A366:D366"/>
    <mergeCell ref="G366:H366"/>
    <mergeCell ref="K366:L366"/>
    <mergeCell ref="M366:N366"/>
    <mergeCell ref="O366:P366"/>
    <mergeCell ref="A367:D367"/>
    <mergeCell ref="G367:H367"/>
    <mergeCell ref="K367:L367"/>
    <mergeCell ref="M367:N367"/>
    <mergeCell ref="O367:P367"/>
    <mergeCell ref="A364:D364"/>
    <mergeCell ref="G364:H364"/>
    <mergeCell ref="K364:L364"/>
    <mergeCell ref="M364:N364"/>
    <mergeCell ref="O364:P364"/>
    <mergeCell ref="A365:D365"/>
    <mergeCell ref="G365:H365"/>
    <mergeCell ref="K365:L365"/>
    <mergeCell ref="M365:N365"/>
    <mergeCell ref="O365:P365"/>
    <mergeCell ref="O383:P383"/>
    <mergeCell ref="O384:P384"/>
    <mergeCell ref="O385:P385"/>
    <mergeCell ref="A370:D370"/>
    <mergeCell ref="G370:H370"/>
    <mergeCell ref="K370:L370"/>
    <mergeCell ref="M370:N370"/>
    <mergeCell ref="O370:P370"/>
    <mergeCell ref="G371:H371"/>
    <mergeCell ref="A368:D368"/>
    <mergeCell ref="G368:H368"/>
    <mergeCell ref="K368:L368"/>
    <mergeCell ref="M368:N368"/>
    <mergeCell ref="O368:P368"/>
    <mergeCell ref="A369:D369"/>
    <mergeCell ref="G369:H369"/>
    <mergeCell ref="K369:L369"/>
    <mergeCell ref="M369:N369"/>
    <mergeCell ref="O369:P369"/>
    <mergeCell ref="K390:L390"/>
    <mergeCell ref="M390:N390"/>
    <mergeCell ref="O390:P390"/>
    <mergeCell ref="A381:D381"/>
    <mergeCell ref="A382:D382"/>
    <mergeCell ref="K386:L386"/>
    <mergeCell ref="K387:L387"/>
    <mergeCell ref="A375:D375"/>
    <mergeCell ref="A376:D376"/>
    <mergeCell ref="A377:D377"/>
    <mergeCell ref="A378:D378"/>
    <mergeCell ref="A379:D379"/>
    <mergeCell ref="A380:D380"/>
    <mergeCell ref="A372:P372"/>
    <mergeCell ref="A373:D374"/>
    <mergeCell ref="E373:H373"/>
    <mergeCell ref="I373:I374"/>
    <mergeCell ref="J373:J374"/>
    <mergeCell ref="K373:K374"/>
    <mergeCell ref="M373:M374"/>
    <mergeCell ref="A383:D383"/>
    <mergeCell ref="A384:D384"/>
    <mergeCell ref="A385:D385"/>
    <mergeCell ref="G383:H383"/>
    <mergeCell ref="G384:H384"/>
    <mergeCell ref="G385:H385"/>
    <mergeCell ref="K383:L383"/>
    <mergeCell ref="K384:L384"/>
    <mergeCell ref="K385:L385"/>
    <mergeCell ref="M383:N383"/>
    <mergeCell ref="M384:N384"/>
    <mergeCell ref="M385:N385"/>
  </mergeCells>
  <phoneticPr fontId="72" type="noConversion"/>
  <printOptions horizontalCentered="1"/>
  <pageMargins left="0.11811023622047245" right="0.11811023622047245" top="0.15748031496062992" bottom="0.15748031496062992" header="0.11811023622047245" footer="0.11811023622047245"/>
  <pageSetup paperSize="9" scale="70" orientation="portrait" r:id="rId1"/>
  <colBreaks count="1" manualBreakCount="1">
    <brk id="1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390"/>
  <sheetViews>
    <sheetView view="pageBreakPreview" topLeftCell="B16" zoomScale="91" zoomScaleNormal="100" zoomScaleSheetLayoutView="91" workbookViewId="0">
      <selection activeCell="AC155" sqref="AC155"/>
    </sheetView>
  </sheetViews>
  <sheetFormatPr defaultColWidth="8.85546875" defaultRowHeight="15.75" x14ac:dyDescent="0.25"/>
  <cols>
    <col min="1" max="1" width="10.42578125" style="251" customWidth="1"/>
    <col min="2" max="2" width="10" style="251" customWidth="1"/>
    <col min="3" max="3" width="6.85546875" style="251" customWidth="1"/>
    <col min="4" max="4" width="10.7109375" style="251" customWidth="1"/>
    <col min="5" max="5" width="8.28515625" style="252" customWidth="1"/>
    <col min="6" max="6" width="8.5703125" style="252" customWidth="1"/>
    <col min="7" max="7" width="7.140625" style="252" customWidth="1"/>
    <col min="8" max="8" width="7.42578125" style="252" customWidth="1"/>
    <col min="9" max="9" width="10.42578125" style="252" customWidth="1"/>
    <col min="10" max="10" width="10.7109375" style="252" customWidth="1"/>
    <col min="11" max="11" width="8.42578125" style="252" customWidth="1"/>
    <col min="12" max="12" width="7.7109375" style="252" customWidth="1"/>
    <col min="13" max="13" width="9.28515625" style="252" customWidth="1"/>
    <col min="14" max="15" width="8.85546875" style="252"/>
    <col min="16" max="16" width="9.7109375" style="252" customWidth="1"/>
    <col min="17" max="17" width="8.85546875" style="252"/>
    <col min="18" max="18" width="13.140625" style="252" hidden="1" customWidth="1"/>
    <col min="19" max="21" width="12.42578125" style="252" hidden="1" customWidth="1"/>
    <col min="22" max="24" width="8.85546875" style="252" hidden="1" customWidth="1"/>
    <col min="25" max="30" width="8.85546875" style="252" customWidth="1"/>
    <col min="31" max="16384" width="8.85546875" style="252"/>
  </cols>
  <sheetData>
    <row r="1" spans="1:16" x14ac:dyDescent="0.25">
      <c r="N1" s="1214" t="s">
        <v>0</v>
      </c>
      <c r="O1" s="1214"/>
      <c r="P1" s="1214"/>
    </row>
    <row r="2" spans="1:16" ht="18.75" x14ac:dyDescent="0.25">
      <c r="D2" s="1215" t="s">
        <v>1</v>
      </c>
      <c r="E2" s="1215"/>
      <c r="F2" s="1215"/>
      <c r="G2" s="1215"/>
      <c r="H2" s="1215"/>
      <c r="I2" s="1215"/>
      <c r="J2" s="1215"/>
      <c r="K2" s="1215"/>
      <c r="L2" s="1215"/>
      <c r="M2" s="1215"/>
    </row>
    <row r="3" spans="1:16" ht="21.6" customHeight="1" x14ac:dyDescent="0.25">
      <c r="A3" s="1344"/>
      <c r="B3" s="1344"/>
      <c r="C3" s="1344"/>
      <c r="D3" s="1344"/>
      <c r="E3" s="1344"/>
      <c r="F3" s="1344"/>
      <c r="G3" s="1344"/>
      <c r="H3" s="1344"/>
      <c r="I3" s="1344"/>
      <c r="J3" s="1344"/>
      <c r="K3" s="1344"/>
      <c r="L3" s="1344"/>
      <c r="M3" s="1344"/>
      <c r="N3" s="1344"/>
      <c r="O3" s="1212" t="s">
        <v>2</v>
      </c>
      <c r="P3" s="1212"/>
    </row>
    <row r="4" spans="1:16" ht="21.6" customHeight="1" x14ac:dyDescent="0.25">
      <c r="A4" s="1211" t="s">
        <v>58</v>
      </c>
      <c r="B4" s="1211"/>
      <c r="C4" s="1211" t="s">
        <v>251</v>
      </c>
      <c r="D4" s="1211"/>
      <c r="E4" s="1211"/>
      <c r="F4" s="1211"/>
      <c r="G4" s="1211"/>
      <c r="H4" s="1211"/>
      <c r="I4" s="1211"/>
      <c r="J4" s="1211"/>
      <c r="K4" s="1211"/>
      <c r="L4" s="1211"/>
      <c r="M4" s="1211"/>
      <c r="N4" s="1211"/>
      <c r="O4" s="1213" t="s">
        <v>252</v>
      </c>
      <c r="P4" s="1213"/>
    </row>
    <row r="5" spans="1:16" ht="21.6" customHeight="1" x14ac:dyDescent="0.25">
      <c r="A5" s="1211" t="s">
        <v>61</v>
      </c>
      <c r="B5" s="1211"/>
      <c r="C5" s="1206" t="s">
        <v>62</v>
      </c>
      <c r="D5" s="1207"/>
      <c r="E5" s="1207"/>
      <c r="F5" s="1207"/>
      <c r="G5" s="1207"/>
      <c r="H5" s="1207"/>
      <c r="I5" s="1207"/>
      <c r="J5" s="1207"/>
      <c r="K5" s="1207"/>
      <c r="L5" s="1207"/>
      <c r="M5" s="1207"/>
      <c r="N5" s="1208"/>
      <c r="O5" s="1212">
        <v>80</v>
      </c>
      <c r="P5" s="1212"/>
    </row>
    <row r="6" spans="1:16" ht="21.6" customHeight="1" x14ac:dyDescent="0.25">
      <c r="A6" s="1211" t="s">
        <v>63</v>
      </c>
      <c r="B6" s="1211"/>
      <c r="C6" s="1206" t="s">
        <v>399</v>
      </c>
      <c r="D6" s="1207"/>
      <c r="E6" s="1207"/>
      <c r="F6" s="1207"/>
      <c r="G6" s="1207"/>
      <c r="H6" s="1207"/>
      <c r="I6" s="1207"/>
      <c r="J6" s="1207"/>
      <c r="K6" s="1207"/>
      <c r="L6" s="1207"/>
      <c r="M6" s="1207"/>
      <c r="N6" s="1208"/>
      <c r="O6" s="1213" t="s">
        <v>400</v>
      </c>
      <c r="P6" s="1213"/>
    </row>
    <row r="8" spans="1:16" ht="27" customHeight="1" x14ac:dyDescent="0.25">
      <c r="A8" s="1236" t="s">
        <v>302</v>
      </c>
      <c r="B8" s="1237"/>
      <c r="C8" s="1237"/>
      <c r="D8" s="1237"/>
      <c r="E8" s="1237"/>
      <c r="F8" s="1237"/>
      <c r="G8" s="1237"/>
      <c r="H8" s="1237"/>
      <c r="I8" s="1237"/>
      <c r="J8" s="1237"/>
      <c r="K8" s="1237"/>
      <c r="L8" s="1237"/>
      <c r="M8" s="1237"/>
      <c r="N8" s="1237"/>
      <c r="O8" s="1237"/>
      <c r="P8" s="1237"/>
    </row>
    <row r="9" spans="1:16" ht="24.75" customHeight="1" x14ac:dyDescent="0.25">
      <c r="A9" s="1206" t="s">
        <v>66</v>
      </c>
      <c r="B9" s="1207"/>
      <c r="C9" s="1208"/>
      <c r="D9" s="1328" t="s">
        <v>517</v>
      </c>
      <c r="E9" s="1329"/>
      <c r="F9" s="1329"/>
      <c r="G9" s="1329"/>
      <c r="H9" s="1329"/>
      <c r="I9" s="1329"/>
      <c r="J9" s="1329"/>
      <c r="K9" s="1329"/>
      <c r="L9" s="1329"/>
      <c r="M9" s="1329"/>
      <c r="N9" s="1329"/>
      <c r="O9" s="1329"/>
      <c r="P9" s="1330"/>
    </row>
    <row r="10" spans="1:16" ht="63.75" customHeight="1" x14ac:dyDescent="0.25">
      <c r="A10" s="1203" t="s">
        <v>389</v>
      </c>
      <c r="B10" s="1204"/>
      <c r="C10" s="1205"/>
      <c r="D10" s="1328" t="s">
        <v>518</v>
      </c>
      <c r="E10" s="1329"/>
      <c r="F10" s="1329"/>
      <c r="G10" s="1329"/>
      <c r="H10" s="1329"/>
      <c r="I10" s="1329"/>
      <c r="J10" s="1329"/>
      <c r="K10" s="1329"/>
      <c r="L10" s="1329"/>
      <c r="M10" s="1329"/>
      <c r="N10" s="1329"/>
      <c r="O10" s="1329"/>
      <c r="P10" s="1330"/>
    </row>
    <row r="11" spans="1:16" ht="66" customHeight="1" x14ac:dyDescent="0.25">
      <c r="A11" s="1206" t="s">
        <v>68</v>
      </c>
      <c r="B11" s="1207"/>
      <c r="C11" s="1208"/>
      <c r="D11" s="1331" t="s">
        <v>561</v>
      </c>
      <c r="E11" s="1332"/>
      <c r="F11" s="1332"/>
      <c r="G11" s="1332"/>
      <c r="H11" s="1332"/>
      <c r="I11" s="1332"/>
      <c r="J11" s="1332"/>
      <c r="K11" s="1332"/>
      <c r="L11" s="1332"/>
      <c r="M11" s="1332"/>
      <c r="N11" s="1332"/>
      <c r="O11" s="1332"/>
      <c r="P11" s="1333"/>
    </row>
    <row r="13" spans="1:16" x14ac:dyDescent="0.25">
      <c r="A13" s="1230" t="s">
        <v>69</v>
      </c>
      <c r="B13" s="1230"/>
      <c r="C13" s="1230"/>
      <c r="D13" s="1230"/>
      <c r="E13" s="1230"/>
      <c r="F13" s="1230"/>
      <c r="G13" s="1230"/>
      <c r="H13" s="1230"/>
      <c r="I13" s="1230"/>
      <c r="J13" s="1230"/>
      <c r="K13" s="1230"/>
      <c r="L13" s="1230"/>
      <c r="M13" s="1230"/>
      <c r="N13" s="1230"/>
      <c r="O13" s="1230"/>
      <c r="P13" s="1230"/>
    </row>
    <row r="14" spans="1:16" ht="24" customHeight="1" x14ac:dyDescent="0.25">
      <c r="A14" s="1347" t="s">
        <v>70</v>
      </c>
      <c r="B14" s="1228" t="s">
        <v>2</v>
      </c>
      <c r="C14" s="1228" t="s">
        <v>9</v>
      </c>
      <c r="D14" s="1228"/>
      <c r="E14" s="1228"/>
      <c r="F14" s="1228"/>
      <c r="G14" s="1228"/>
      <c r="H14" s="1228"/>
      <c r="I14" s="1228"/>
      <c r="J14" s="1235" t="s">
        <v>71</v>
      </c>
      <c r="K14" s="261">
        <v>2023</v>
      </c>
      <c r="L14" s="261">
        <v>2024</v>
      </c>
      <c r="M14" s="261">
        <v>2025</v>
      </c>
      <c r="N14" s="261">
        <v>2026</v>
      </c>
      <c r="O14" s="261">
        <v>2027</v>
      </c>
      <c r="P14" s="261">
        <v>2028</v>
      </c>
    </row>
    <row r="15" spans="1:16" ht="55.15" customHeight="1" x14ac:dyDescent="0.25">
      <c r="A15" s="1347"/>
      <c r="B15" s="1228"/>
      <c r="C15" s="1228"/>
      <c r="D15" s="1228"/>
      <c r="E15" s="1228"/>
      <c r="F15" s="1228"/>
      <c r="G15" s="1228"/>
      <c r="H15" s="1228"/>
      <c r="I15" s="1228"/>
      <c r="J15" s="1235"/>
      <c r="K15" s="256" t="s">
        <v>12</v>
      </c>
      <c r="L15" s="256" t="s">
        <v>12</v>
      </c>
      <c r="M15" s="256" t="s">
        <v>13</v>
      </c>
      <c r="N15" s="256" t="s">
        <v>14</v>
      </c>
      <c r="O15" s="256" t="s">
        <v>15</v>
      </c>
      <c r="P15" s="256" t="s">
        <v>15</v>
      </c>
    </row>
    <row r="16" spans="1:16" ht="33" customHeight="1" x14ac:dyDescent="0.25">
      <c r="A16" s="1334" t="s">
        <v>72</v>
      </c>
      <c r="B16" s="306" t="s">
        <v>73</v>
      </c>
      <c r="C16" s="1203" t="s">
        <v>612</v>
      </c>
      <c r="D16" s="1204"/>
      <c r="E16" s="1204"/>
      <c r="F16" s="1204"/>
      <c r="G16" s="1204"/>
      <c r="H16" s="1204"/>
      <c r="I16" s="1205"/>
      <c r="J16" s="258" t="s">
        <v>74</v>
      </c>
      <c r="K16" s="537">
        <v>71</v>
      </c>
      <c r="L16" s="329">
        <v>97.8</v>
      </c>
      <c r="M16" s="307">
        <v>100</v>
      </c>
      <c r="N16" s="307">
        <v>100</v>
      </c>
      <c r="O16" s="307">
        <v>100</v>
      </c>
      <c r="P16" s="307">
        <v>100</v>
      </c>
    </row>
    <row r="17" spans="1:21" ht="40.5" customHeight="1" x14ac:dyDescent="0.25">
      <c r="A17" s="1348"/>
      <c r="B17" s="306" t="s">
        <v>75</v>
      </c>
      <c r="C17" s="1203" t="s">
        <v>613</v>
      </c>
      <c r="D17" s="1204"/>
      <c r="E17" s="1204"/>
      <c r="F17" s="1204"/>
      <c r="G17" s="1204"/>
      <c r="H17" s="1204"/>
      <c r="I17" s="1205"/>
      <c r="J17" s="258" t="s">
        <v>74</v>
      </c>
      <c r="K17" s="537" t="s">
        <v>539</v>
      </c>
      <c r="L17" s="537" t="s">
        <v>552</v>
      </c>
      <c r="M17" s="307">
        <v>0.5</v>
      </c>
      <c r="N17" s="615">
        <v>1.8</v>
      </c>
      <c r="O17" s="721">
        <v>2.9</v>
      </c>
      <c r="P17" s="615">
        <v>2</v>
      </c>
      <c r="S17" s="252">
        <v>18791830.399999999</v>
      </c>
      <c r="T17" s="252">
        <v>20167589.600000001</v>
      </c>
      <c r="U17" s="252">
        <v>21591750.600000001</v>
      </c>
    </row>
    <row r="18" spans="1:21" ht="66" hidden="1" customHeight="1" x14ac:dyDescent="0.25">
      <c r="A18" s="1335"/>
      <c r="B18" s="306"/>
      <c r="C18" s="1328"/>
      <c r="D18" s="1329"/>
      <c r="E18" s="1329"/>
      <c r="F18" s="1329"/>
      <c r="G18" s="1329"/>
      <c r="H18" s="1329"/>
      <c r="I18" s="1330"/>
      <c r="J18" s="431"/>
      <c r="K18" s="432"/>
      <c r="L18" s="432"/>
      <c r="M18" s="432"/>
    </row>
    <row r="19" spans="1:21" ht="34.5" customHeight="1" x14ac:dyDescent="0.25">
      <c r="A19" s="1334" t="s">
        <v>76</v>
      </c>
      <c r="B19" s="260" t="s">
        <v>77</v>
      </c>
      <c r="C19" s="1328" t="s">
        <v>614</v>
      </c>
      <c r="D19" s="1329"/>
      <c r="E19" s="1329"/>
      <c r="F19" s="1329"/>
      <c r="G19" s="1329"/>
      <c r="H19" s="1329"/>
      <c r="I19" s="1330"/>
      <c r="J19" s="260" t="s">
        <v>78</v>
      </c>
      <c r="K19" s="329">
        <v>22</v>
      </c>
      <c r="L19" s="329">
        <v>37</v>
      </c>
      <c r="M19" s="307">
        <v>42</v>
      </c>
      <c r="N19" s="307">
        <v>90</v>
      </c>
      <c r="O19" s="307">
        <v>90</v>
      </c>
      <c r="P19" s="307">
        <v>90</v>
      </c>
    </row>
    <row r="20" spans="1:21" ht="36.75" customHeight="1" x14ac:dyDescent="0.25">
      <c r="A20" s="1335"/>
      <c r="B20" s="260" t="s">
        <v>79</v>
      </c>
      <c r="C20" s="1328" t="s">
        <v>615</v>
      </c>
      <c r="D20" s="1329"/>
      <c r="E20" s="1329"/>
      <c r="F20" s="1329"/>
      <c r="G20" s="1329"/>
      <c r="H20" s="1329"/>
      <c r="I20" s="1330"/>
      <c r="J20" s="260" t="s">
        <v>78</v>
      </c>
      <c r="K20" s="329">
        <v>1</v>
      </c>
      <c r="L20" s="307" t="s">
        <v>318</v>
      </c>
      <c r="M20" s="307">
        <v>16</v>
      </c>
      <c r="N20" s="307" t="s">
        <v>318</v>
      </c>
      <c r="O20" s="307" t="s">
        <v>318</v>
      </c>
      <c r="P20" s="307" t="s">
        <v>318</v>
      </c>
    </row>
    <row r="21" spans="1:21" ht="52.5" customHeight="1" x14ac:dyDescent="0.25">
      <c r="A21" s="259" t="s">
        <v>243</v>
      </c>
      <c r="B21" s="260" t="s">
        <v>82</v>
      </c>
      <c r="C21" s="1144" t="s">
        <v>636</v>
      </c>
      <c r="D21" s="1144"/>
      <c r="E21" s="1144"/>
      <c r="F21" s="1144"/>
      <c r="G21" s="1144"/>
      <c r="H21" s="1144"/>
      <c r="I21" s="1144"/>
      <c r="J21" s="260" t="s">
        <v>373</v>
      </c>
      <c r="K21" s="405">
        <v>7.24</v>
      </c>
      <c r="L21" s="405">
        <v>14.61</v>
      </c>
      <c r="M21" s="405">
        <v>27</v>
      </c>
      <c r="N21" s="538">
        <f>K387/S21*1000</f>
        <v>29.807849658744836</v>
      </c>
      <c r="O21" s="538">
        <f>M387/S21*1000</f>
        <v>29.807849658744836</v>
      </c>
      <c r="P21" s="538">
        <f>O387/S21*1000</f>
        <v>29.807849658744836</v>
      </c>
      <c r="S21" s="252">
        <v>3354821</v>
      </c>
    </row>
    <row r="22" spans="1:21" ht="19.899999999999999" customHeight="1" x14ac:dyDescent="0.25"/>
    <row r="23" spans="1:21" x14ac:dyDescent="0.25">
      <c r="A23" s="1219" t="s">
        <v>401</v>
      </c>
      <c r="B23" s="1220"/>
      <c r="C23" s="1220"/>
      <c r="D23" s="1220"/>
      <c r="E23" s="1220"/>
      <c r="F23" s="1220"/>
      <c r="G23" s="1220"/>
      <c r="H23" s="1220"/>
      <c r="I23" s="1220"/>
      <c r="J23" s="1220"/>
      <c r="K23" s="1220"/>
      <c r="L23" s="1220"/>
      <c r="M23" s="1220"/>
      <c r="N23" s="1220"/>
      <c r="O23" s="1220"/>
      <c r="P23" s="1221"/>
    </row>
    <row r="24" spans="1:21" x14ac:dyDescent="0.25">
      <c r="A24" s="1336" t="s">
        <v>9</v>
      </c>
      <c r="B24" s="1337"/>
      <c r="C24" s="1337"/>
      <c r="D24" s="1338"/>
      <c r="E24" s="1209" t="s">
        <v>2</v>
      </c>
      <c r="F24" s="1210"/>
      <c r="G24" s="1228">
        <v>2023</v>
      </c>
      <c r="H24" s="1228"/>
      <c r="I24" s="308">
        <v>2024</v>
      </c>
      <c r="J24" s="261">
        <v>2025</v>
      </c>
      <c r="K24" s="1342">
        <v>2026</v>
      </c>
      <c r="L24" s="1343"/>
      <c r="M24" s="1342">
        <v>2027</v>
      </c>
      <c r="N24" s="1343"/>
      <c r="O24" s="1342">
        <v>2028</v>
      </c>
      <c r="P24" s="1343"/>
    </row>
    <row r="25" spans="1:21" ht="31.5" x14ac:dyDescent="0.25">
      <c r="A25" s="1339"/>
      <c r="B25" s="1340"/>
      <c r="C25" s="1340"/>
      <c r="D25" s="1341"/>
      <c r="E25" s="261" t="s">
        <v>86</v>
      </c>
      <c r="F25" s="262" t="s">
        <v>87</v>
      </c>
      <c r="G25" s="1209" t="s">
        <v>12</v>
      </c>
      <c r="H25" s="1210"/>
      <c r="I25" s="261" t="s">
        <v>12</v>
      </c>
      <c r="J25" s="308" t="s">
        <v>13</v>
      </c>
      <c r="K25" s="1209" t="s">
        <v>14</v>
      </c>
      <c r="L25" s="1210"/>
      <c r="M25" s="1209" t="s">
        <v>15</v>
      </c>
      <c r="N25" s="1210"/>
      <c r="O25" s="1209" t="s">
        <v>15</v>
      </c>
      <c r="P25" s="1210"/>
    </row>
    <row r="26" spans="1:21" ht="15.75" hidden="1" customHeight="1" x14ac:dyDescent="0.25">
      <c r="A26" s="1044" t="s">
        <v>161</v>
      </c>
      <c r="B26" s="1162"/>
      <c r="C26" s="1162"/>
      <c r="D26" s="1163"/>
      <c r="E26" s="263"/>
      <c r="F26" s="244">
        <v>311000</v>
      </c>
      <c r="G26" s="1193" t="s">
        <v>17</v>
      </c>
      <c r="H26" s="1193"/>
      <c r="I26" s="264" t="e">
        <f t="shared" ref="I26:K41" si="0">I156+I285</f>
        <v>#VALUE!</v>
      </c>
      <c r="J26" s="313">
        <f t="shared" si="0"/>
        <v>0</v>
      </c>
      <c r="K26" s="961">
        <f t="shared" si="0"/>
        <v>0</v>
      </c>
      <c r="L26" s="962"/>
      <c r="M26" s="961">
        <f t="shared" ref="M26:M55" si="1">M156+M285</f>
        <v>0</v>
      </c>
      <c r="N26" s="962"/>
      <c r="O26" s="961">
        <f t="shared" ref="O26:O55" si="2">O156+O285</f>
        <v>0</v>
      </c>
      <c r="P26" s="962"/>
    </row>
    <row r="27" spans="1:21" ht="15.75" hidden="1" customHeight="1" x14ac:dyDescent="0.25">
      <c r="A27" s="1044" t="s">
        <v>162</v>
      </c>
      <c r="B27" s="1162"/>
      <c r="C27" s="1162"/>
      <c r="D27" s="1163"/>
      <c r="E27" s="263"/>
      <c r="F27" s="244">
        <v>311100</v>
      </c>
      <c r="G27" s="1193" t="s">
        <v>17</v>
      </c>
      <c r="H27" s="1193"/>
      <c r="I27" s="264" t="e">
        <f t="shared" si="0"/>
        <v>#VALUE!</v>
      </c>
      <c r="J27" s="313">
        <f t="shared" si="0"/>
        <v>0</v>
      </c>
      <c r="K27" s="961">
        <f t="shared" si="0"/>
        <v>0</v>
      </c>
      <c r="L27" s="962"/>
      <c r="M27" s="961">
        <f t="shared" si="1"/>
        <v>0</v>
      </c>
      <c r="N27" s="962"/>
      <c r="O27" s="961">
        <f t="shared" si="2"/>
        <v>0</v>
      </c>
      <c r="P27" s="962"/>
    </row>
    <row r="28" spans="1:21" ht="15.75" hidden="1" customHeight="1" x14ac:dyDescent="0.25">
      <c r="A28" s="1044" t="s">
        <v>163</v>
      </c>
      <c r="B28" s="1162"/>
      <c r="C28" s="1162"/>
      <c r="D28" s="1163"/>
      <c r="E28" s="263"/>
      <c r="F28" s="244">
        <v>311110</v>
      </c>
      <c r="G28" s="1193" t="s">
        <v>17</v>
      </c>
      <c r="H28" s="1193"/>
      <c r="I28" s="264" t="e">
        <f t="shared" si="0"/>
        <v>#VALUE!</v>
      </c>
      <c r="J28" s="313">
        <f t="shared" si="0"/>
        <v>0</v>
      </c>
      <c r="K28" s="961">
        <f t="shared" si="0"/>
        <v>0</v>
      </c>
      <c r="L28" s="962"/>
      <c r="M28" s="961">
        <f t="shared" si="1"/>
        <v>0</v>
      </c>
      <c r="N28" s="962"/>
      <c r="O28" s="961">
        <f t="shared" si="2"/>
        <v>0</v>
      </c>
      <c r="P28" s="962"/>
    </row>
    <row r="29" spans="1:21" ht="15.75" hidden="1" customHeight="1" x14ac:dyDescent="0.25">
      <c r="A29" s="1044" t="s">
        <v>164</v>
      </c>
      <c r="B29" s="1162"/>
      <c r="C29" s="1162"/>
      <c r="D29" s="1163"/>
      <c r="E29" s="263"/>
      <c r="F29" s="244">
        <v>311120</v>
      </c>
      <c r="G29" s="1193" t="s">
        <v>17</v>
      </c>
      <c r="H29" s="1193"/>
      <c r="I29" s="264" t="e">
        <f t="shared" si="0"/>
        <v>#VALUE!</v>
      </c>
      <c r="J29" s="313">
        <f t="shared" si="0"/>
        <v>0</v>
      </c>
      <c r="K29" s="961">
        <f t="shared" si="0"/>
        <v>0</v>
      </c>
      <c r="L29" s="962"/>
      <c r="M29" s="961">
        <f t="shared" si="1"/>
        <v>0</v>
      </c>
      <c r="N29" s="962"/>
      <c r="O29" s="961">
        <f t="shared" si="2"/>
        <v>0</v>
      </c>
      <c r="P29" s="962"/>
    </row>
    <row r="30" spans="1:21" ht="15.75" hidden="1" customHeight="1" x14ac:dyDescent="0.25">
      <c r="A30" s="1044" t="s">
        <v>165</v>
      </c>
      <c r="B30" s="1162"/>
      <c r="C30" s="1162"/>
      <c r="D30" s="1163"/>
      <c r="E30" s="263"/>
      <c r="F30" s="244">
        <v>311210</v>
      </c>
      <c r="G30" s="1193" t="s">
        <v>17</v>
      </c>
      <c r="H30" s="1193"/>
      <c r="I30" s="264" t="e">
        <f t="shared" si="0"/>
        <v>#VALUE!</v>
      </c>
      <c r="J30" s="313">
        <f t="shared" si="0"/>
        <v>0</v>
      </c>
      <c r="K30" s="961">
        <f t="shared" si="0"/>
        <v>0</v>
      </c>
      <c r="L30" s="962"/>
      <c r="M30" s="961">
        <f t="shared" si="1"/>
        <v>0</v>
      </c>
      <c r="N30" s="962"/>
      <c r="O30" s="961">
        <f t="shared" si="2"/>
        <v>0</v>
      </c>
      <c r="P30" s="962"/>
    </row>
    <row r="31" spans="1:21" ht="15.75" hidden="1" customHeight="1" x14ac:dyDescent="0.25">
      <c r="A31" s="1044" t="s">
        <v>166</v>
      </c>
      <c r="B31" s="1162"/>
      <c r="C31" s="1162"/>
      <c r="D31" s="1163"/>
      <c r="E31" s="263"/>
      <c r="F31" s="244">
        <v>312120</v>
      </c>
      <c r="G31" s="1193" t="s">
        <v>17</v>
      </c>
      <c r="H31" s="1193"/>
      <c r="I31" s="264" t="e">
        <f t="shared" si="0"/>
        <v>#VALUE!</v>
      </c>
      <c r="J31" s="313">
        <f t="shared" si="0"/>
        <v>0</v>
      </c>
      <c r="K31" s="961">
        <f t="shared" si="0"/>
        <v>0</v>
      </c>
      <c r="L31" s="962"/>
      <c r="M31" s="961">
        <f t="shared" si="1"/>
        <v>0</v>
      </c>
      <c r="N31" s="962"/>
      <c r="O31" s="961">
        <f t="shared" si="2"/>
        <v>0</v>
      </c>
      <c r="P31" s="962"/>
    </row>
    <row r="32" spans="1:21" ht="15.75" hidden="1" customHeight="1" x14ac:dyDescent="0.25">
      <c r="A32" s="1044" t="s">
        <v>167</v>
      </c>
      <c r="B32" s="1162"/>
      <c r="C32" s="1162"/>
      <c r="D32" s="1163"/>
      <c r="E32" s="263"/>
      <c r="F32" s="244">
        <v>313000</v>
      </c>
      <c r="G32" s="1193" t="s">
        <v>17</v>
      </c>
      <c r="H32" s="1193"/>
      <c r="I32" s="264" t="e">
        <f t="shared" si="0"/>
        <v>#VALUE!</v>
      </c>
      <c r="J32" s="313">
        <f t="shared" si="0"/>
        <v>0</v>
      </c>
      <c r="K32" s="961">
        <f t="shared" si="0"/>
        <v>0</v>
      </c>
      <c r="L32" s="962"/>
      <c r="M32" s="961">
        <f t="shared" si="1"/>
        <v>0</v>
      </c>
      <c r="N32" s="962"/>
      <c r="O32" s="961">
        <f t="shared" si="2"/>
        <v>0</v>
      </c>
      <c r="P32" s="962"/>
    </row>
    <row r="33" spans="1:16" ht="15.75" hidden="1" customHeight="1" x14ac:dyDescent="0.25">
      <c r="A33" s="1044" t="s">
        <v>168</v>
      </c>
      <c r="B33" s="1162"/>
      <c r="C33" s="1162"/>
      <c r="D33" s="1163"/>
      <c r="E33" s="263"/>
      <c r="F33" s="244">
        <v>313100</v>
      </c>
      <c r="G33" s="1193" t="s">
        <v>17</v>
      </c>
      <c r="H33" s="1193"/>
      <c r="I33" s="264" t="e">
        <f t="shared" si="0"/>
        <v>#VALUE!</v>
      </c>
      <c r="J33" s="313">
        <f t="shared" si="0"/>
        <v>0</v>
      </c>
      <c r="K33" s="961">
        <f t="shared" si="0"/>
        <v>0</v>
      </c>
      <c r="L33" s="962"/>
      <c r="M33" s="961">
        <f t="shared" si="1"/>
        <v>0</v>
      </c>
      <c r="N33" s="962"/>
      <c r="O33" s="961">
        <f t="shared" si="2"/>
        <v>0</v>
      </c>
      <c r="P33" s="962"/>
    </row>
    <row r="34" spans="1:16" ht="15.75" hidden="1" customHeight="1" x14ac:dyDescent="0.25">
      <c r="A34" s="1044" t="s">
        <v>169</v>
      </c>
      <c r="B34" s="1162"/>
      <c r="C34" s="1162"/>
      <c r="D34" s="1163"/>
      <c r="E34" s="263"/>
      <c r="F34" s="244">
        <v>313110</v>
      </c>
      <c r="G34" s="1193" t="s">
        <v>17</v>
      </c>
      <c r="H34" s="1193"/>
      <c r="I34" s="264" t="e">
        <f t="shared" si="0"/>
        <v>#VALUE!</v>
      </c>
      <c r="J34" s="313">
        <f t="shared" si="0"/>
        <v>0</v>
      </c>
      <c r="K34" s="961">
        <f t="shared" si="0"/>
        <v>0</v>
      </c>
      <c r="L34" s="962"/>
      <c r="M34" s="961">
        <f t="shared" si="1"/>
        <v>0</v>
      </c>
      <c r="N34" s="962"/>
      <c r="O34" s="961">
        <f t="shared" si="2"/>
        <v>0</v>
      </c>
      <c r="P34" s="962"/>
    </row>
    <row r="35" spans="1:16" ht="15.75" hidden="1" customHeight="1" x14ac:dyDescent="0.25">
      <c r="A35" s="1044" t="s">
        <v>170</v>
      </c>
      <c r="B35" s="1162"/>
      <c r="C35" s="1162"/>
      <c r="D35" s="1163"/>
      <c r="E35" s="263"/>
      <c r="F35" s="244">
        <v>313120</v>
      </c>
      <c r="G35" s="1193" t="s">
        <v>17</v>
      </c>
      <c r="H35" s="1193"/>
      <c r="I35" s="264" t="e">
        <f t="shared" si="0"/>
        <v>#VALUE!</v>
      </c>
      <c r="J35" s="313">
        <f t="shared" si="0"/>
        <v>0</v>
      </c>
      <c r="K35" s="961">
        <f t="shared" si="0"/>
        <v>0</v>
      </c>
      <c r="L35" s="962"/>
      <c r="M35" s="961">
        <f t="shared" si="1"/>
        <v>0</v>
      </c>
      <c r="N35" s="962"/>
      <c r="O35" s="961">
        <f t="shared" si="2"/>
        <v>0</v>
      </c>
      <c r="P35" s="962"/>
    </row>
    <row r="36" spans="1:16" ht="15.75" hidden="1" customHeight="1" x14ac:dyDescent="0.25">
      <c r="A36" s="1044" t="s">
        <v>171</v>
      </c>
      <c r="B36" s="1162"/>
      <c r="C36" s="1162"/>
      <c r="D36" s="1163"/>
      <c r="E36" s="263"/>
      <c r="F36" s="244">
        <v>313200</v>
      </c>
      <c r="G36" s="1193" t="s">
        <v>17</v>
      </c>
      <c r="H36" s="1193"/>
      <c r="I36" s="264" t="e">
        <f t="shared" si="0"/>
        <v>#VALUE!</v>
      </c>
      <c r="J36" s="313">
        <f t="shared" si="0"/>
        <v>0</v>
      </c>
      <c r="K36" s="961">
        <f t="shared" si="0"/>
        <v>0</v>
      </c>
      <c r="L36" s="962"/>
      <c r="M36" s="961">
        <f t="shared" si="1"/>
        <v>0</v>
      </c>
      <c r="N36" s="962"/>
      <c r="O36" s="961">
        <f t="shared" si="2"/>
        <v>0</v>
      </c>
      <c r="P36" s="962"/>
    </row>
    <row r="37" spans="1:16" ht="15.75" hidden="1" customHeight="1" x14ac:dyDescent="0.25">
      <c r="A37" s="1044" t="s">
        <v>172</v>
      </c>
      <c r="B37" s="1162"/>
      <c r="C37" s="1162"/>
      <c r="D37" s="1163"/>
      <c r="E37" s="263"/>
      <c r="F37" s="244">
        <v>313210</v>
      </c>
      <c r="G37" s="1193" t="s">
        <v>17</v>
      </c>
      <c r="H37" s="1193"/>
      <c r="I37" s="264" t="e">
        <f t="shared" si="0"/>
        <v>#VALUE!</v>
      </c>
      <c r="J37" s="313">
        <f t="shared" si="0"/>
        <v>0</v>
      </c>
      <c r="K37" s="961">
        <f t="shared" si="0"/>
        <v>0</v>
      </c>
      <c r="L37" s="962"/>
      <c r="M37" s="961">
        <f t="shared" si="1"/>
        <v>0</v>
      </c>
      <c r="N37" s="962"/>
      <c r="O37" s="961">
        <f t="shared" si="2"/>
        <v>0</v>
      </c>
      <c r="P37" s="962"/>
    </row>
    <row r="38" spans="1:16" ht="15.75" hidden="1" customHeight="1" x14ac:dyDescent="0.25">
      <c r="A38" s="1044" t="s">
        <v>173</v>
      </c>
      <c r="B38" s="1162"/>
      <c r="C38" s="1162"/>
      <c r="D38" s="1163"/>
      <c r="E38" s="263"/>
      <c r="F38" s="244">
        <v>314000</v>
      </c>
      <c r="G38" s="1193" t="s">
        <v>17</v>
      </c>
      <c r="H38" s="1193"/>
      <c r="I38" s="264" t="e">
        <f t="shared" si="0"/>
        <v>#VALUE!</v>
      </c>
      <c r="J38" s="313">
        <f t="shared" si="0"/>
        <v>0</v>
      </c>
      <c r="K38" s="961">
        <f t="shared" si="0"/>
        <v>0</v>
      </c>
      <c r="L38" s="962"/>
      <c r="M38" s="961">
        <f t="shared" si="1"/>
        <v>0</v>
      </c>
      <c r="N38" s="962"/>
      <c r="O38" s="961">
        <f t="shared" si="2"/>
        <v>0</v>
      </c>
      <c r="P38" s="962"/>
    </row>
    <row r="39" spans="1:16" ht="15.75" hidden="1" customHeight="1" x14ac:dyDescent="0.25">
      <c r="A39" s="1044" t="s">
        <v>174</v>
      </c>
      <c r="B39" s="1162"/>
      <c r="C39" s="1162"/>
      <c r="D39" s="1163"/>
      <c r="E39" s="263"/>
      <c r="F39" s="244">
        <v>314110</v>
      </c>
      <c r="G39" s="1193" t="s">
        <v>17</v>
      </c>
      <c r="H39" s="1193"/>
      <c r="I39" s="264" t="e">
        <f t="shared" si="0"/>
        <v>#VALUE!</v>
      </c>
      <c r="J39" s="313">
        <f t="shared" si="0"/>
        <v>0</v>
      </c>
      <c r="K39" s="961">
        <f t="shared" si="0"/>
        <v>0</v>
      </c>
      <c r="L39" s="962"/>
      <c r="M39" s="961">
        <f t="shared" si="1"/>
        <v>0</v>
      </c>
      <c r="N39" s="962"/>
      <c r="O39" s="961">
        <f t="shared" si="2"/>
        <v>0</v>
      </c>
      <c r="P39" s="962"/>
    </row>
    <row r="40" spans="1:16" ht="15.75" hidden="1" customHeight="1" x14ac:dyDescent="0.25">
      <c r="A40" s="1044" t="s">
        <v>175</v>
      </c>
      <c r="B40" s="1162"/>
      <c r="C40" s="1162"/>
      <c r="D40" s="1163"/>
      <c r="E40" s="263"/>
      <c r="F40" s="244">
        <v>314120</v>
      </c>
      <c r="G40" s="1193" t="s">
        <v>17</v>
      </c>
      <c r="H40" s="1193"/>
      <c r="I40" s="264" t="e">
        <f t="shared" si="0"/>
        <v>#VALUE!</v>
      </c>
      <c r="J40" s="313">
        <f t="shared" si="0"/>
        <v>0</v>
      </c>
      <c r="K40" s="961">
        <f t="shared" si="0"/>
        <v>0</v>
      </c>
      <c r="L40" s="962"/>
      <c r="M40" s="961">
        <f t="shared" si="1"/>
        <v>0</v>
      </c>
      <c r="N40" s="962"/>
      <c r="O40" s="961">
        <f t="shared" si="2"/>
        <v>0</v>
      </c>
      <c r="P40" s="962"/>
    </row>
    <row r="41" spans="1:16" ht="15.75" hidden="1" customHeight="1" x14ac:dyDescent="0.25">
      <c r="A41" s="1044" t="s">
        <v>176</v>
      </c>
      <c r="B41" s="1162"/>
      <c r="C41" s="1162"/>
      <c r="D41" s="1163"/>
      <c r="E41" s="263"/>
      <c r="F41" s="244">
        <v>314200</v>
      </c>
      <c r="G41" s="1193" t="s">
        <v>17</v>
      </c>
      <c r="H41" s="1193"/>
      <c r="I41" s="264" t="e">
        <f t="shared" si="0"/>
        <v>#VALUE!</v>
      </c>
      <c r="J41" s="313">
        <f t="shared" si="0"/>
        <v>0</v>
      </c>
      <c r="K41" s="961">
        <f t="shared" si="0"/>
        <v>0</v>
      </c>
      <c r="L41" s="962"/>
      <c r="M41" s="961">
        <f t="shared" si="1"/>
        <v>0</v>
      </c>
      <c r="N41" s="962"/>
      <c r="O41" s="961">
        <f t="shared" si="2"/>
        <v>0</v>
      </c>
      <c r="P41" s="962"/>
    </row>
    <row r="42" spans="1:16" ht="15.75" hidden="1" customHeight="1" x14ac:dyDescent="0.25">
      <c r="A42" s="1044" t="s">
        <v>177</v>
      </c>
      <c r="B42" s="1162"/>
      <c r="C42" s="1162"/>
      <c r="D42" s="1163"/>
      <c r="E42" s="263"/>
      <c r="F42" s="244">
        <v>315000</v>
      </c>
      <c r="G42" s="1193" t="s">
        <v>17</v>
      </c>
      <c r="H42" s="1193"/>
      <c r="I42" s="264" t="e">
        <f t="shared" ref="I42:K55" si="3">I172+I301</f>
        <v>#VALUE!</v>
      </c>
      <c r="J42" s="313">
        <f t="shared" si="3"/>
        <v>0</v>
      </c>
      <c r="K42" s="961">
        <f t="shared" si="3"/>
        <v>0</v>
      </c>
      <c r="L42" s="962"/>
      <c r="M42" s="961">
        <f t="shared" si="1"/>
        <v>0</v>
      </c>
      <c r="N42" s="962"/>
      <c r="O42" s="961">
        <f t="shared" si="2"/>
        <v>0</v>
      </c>
      <c r="P42" s="962"/>
    </row>
    <row r="43" spans="1:16" ht="15.75" hidden="1" customHeight="1" x14ac:dyDescent="0.25">
      <c r="A43" s="1044" t="s">
        <v>178</v>
      </c>
      <c r="B43" s="1162"/>
      <c r="C43" s="1162"/>
      <c r="D43" s="1163"/>
      <c r="E43" s="267"/>
      <c r="F43" s="267">
        <v>315110</v>
      </c>
      <c r="G43" s="1193" t="s">
        <v>17</v>
      </c>
      <c r="H43" s="1193"/>
      <c r="I43" s="264" t="e">
        <f t="shared" si="3"/>
        <v>#VALUE!</v>
      </c>
      <c r="J43" s="313">
        <f t="shared" si="3"/>
        <v>0</v>
      </c>
      <c r="K43" s="961">
        <f t="shared" si="3"/>
        <v>0</v>
      </c>
      <c r="L43" s="962"/>
      <c r="M43" s="961">
        <f t="shared" si="1"/>
        <v>0</v>
      </c>
      <c r="N43" s="962"/>
      <c r="O43" s="961">
        <f t="shared" si="2"/>
        <v>0</v>
      </c>
      <c r="P43" s="962"/>
    </row>
    <row r="44" spans="1:16" ht="15.75" hidden="1" customHeight="1" x14ac:dyDescent="0.25">
      <c r="A44" s="1044" t="s">
        <v>179</v>
      </c>
      <c r="B44" s="1162"/>
      <c r="C44" s="1162"/>
      <c r="D44" s="1163"/>
      <c r="E44" s="267"/>
      <c r="F44" s="267">
        <v>315120</v>
      </c>
      <c r="G44" s="1193" t="s">
        <v>17</v>
      </c>
      <c r="H44" s="1193"/>
      <c r="I44" s="264" t="e">
        <f t="shared" si="3"/>
        <v>#VALUE!</v>
      </c>
      <c r="J44" s="313">
        <f t="shared" si="3"/>
        <v>0</v>
      </c>
      <c r="K44" s="961">
        <f t="shared" si="3"/>
        <v>0</v>
      </c>
      <c r="L44" s="962"/>
      <c r="M44" s="961">
        <f t="shared" si="1"/>
        <v>0</v>
      </c>
      <c r="N44" s="962"/>
      <c r="O44" s="961">
        <f t="shared" si="2"/>
        <v>0</v>
      </c>
      <c r="P44" s="962"/>
    </row>
    <row r="45" spans="1:16" ht="15.75" hidden="1" customHeight="1" x14ac:dyDescent="0.25">
      <c r="A45" s="1044" t="s">
        <v>180</v>
      </c>
      <c r="B45" s="1162"/>
      <c r="C45" s="1162"/>
      <c r="D45" s="1163"/>
      <c r="E45" s="267"/>
      <c r="F45" s="267">
        <v>316000</v>
      </c>
      <c r="G45" s="1193" t="s">
        <v>17</v>
      </c>
      <c r="H45" s="1193"/>
      <c r="I45" s="264" t="e">
        <f t="shared" si="3"/>
        <v>#VALUE!</v>
      </c>
      <c r="J45" s="313">
        <f t="shared" si="3"/>
        <v>0</v>
      </c>
      <c r="K45" s="961">
        <f t="shared" si="3"/>
        <v>0</v>
      </c>
      <c r="L45" s="962"/>
      <c r="M45" s="961">
        <f t="shared" si="1"/>
        <v>0</v>
      </c>
      <c r="N45" s="962"/>
      <c r="O45" s="961">
        <f t="shared" si="2"/>
        <v>0</v>
      </c>
      <c r="P45" s="962"/>
    </row>
    <row r="46" spans="1:16" ht="15.75" hidden="1" customHeight="1" x14ac:dyDescent="0.25">
      <c r="A46" s="1044" t="s">
        <v>181</v>
      </c>
      <c r="B46" s="1162"/>
      <c r="C46" s="1162"/>
      <c r="D46" s="1163"/>
      <c r="E46" s="263"/>
      <c r="F46" s="244">
        <v>316110</v>
      </c>
      <c r="G46" s="1193" t="s">
        <v>17</v>
      </c>
      <c r="H46" s="1193"/>
      <c r="I46" s="264" t="e">
        <f t="shared" si="3"/>
        <v>#VALUE!</v>
      </c>
      <c r="J46" s="313">
        <f t="shared" si="3"/>
        <v>0</v>
      </c>
      <c r="K46" s="961">
        <f t="shared" si="3"/>
        <v>0</v>
      </c>
      <c r="L46" s="962"/>
      <c r="M46" s="961">
        <f t="shared" si="1"/>
        <v>0</v>
      </c>
      <c r="N46" s="962"/>
      <c r="O46" s="961">
        <f t="shared" si="2"/>
        <v>0</v>
      </c>
      <c r="P46" s="962"/>
    </row>
    <row r="47" spans="1:16" ht="15.75" hidden="1" customHeight="1" x14ac:dyDescent="0.25">
      <c r="A47" s="1044" t="s">
        <v>182</v>
      </c>
      <c r="B47" s="1162"/>
      <c r="C47" s="1162"/>
      <c r="D47" s="1163"/>
      <c r="E47" s="267"/>
      <c r="F47" s="267">
        <v>316120</v>
      </c>
      <c r="G47" s="1193" t="s">
        <v>17</v>
      </c>
      <c r="H47" s="1193"/>
      <c r="I47" s="264" t="e">
        <f t="shared" si="3"/>
        <v>#VALUE!</v>
      </c>
      <c r="J47" s="313">
        <f t="shared" si="3"/>
        <v>0</v>
      </c>
      <c r="K47" s="961">
        <f t="shared" si="3"/>
        <v>0</v>
      </c>
      <c r="L47" s="962"/>
      <c r="M47" s="961">
        <f t="shared" si="1"/>
        <v>0</v>
      </c>
      <c r="N47" s="962"/>
      <c r="O47" s="961">
        <f t="shared" si="2"/>
        <v>0</v>
      </c>
      <c r="P47" s="962"/>
    </row>
    <row r="48" spans="1:16" ht="15.75" hidden="1" customHeight="1" x14ac:dyDescent="0.25">
      <c r="A48" s="1044" t="s">
        <v>183</v>
      </c>
      <c r="B48" s="1162"/>
      <c r="C48" s="1162"/>
      <c r="D48" s="1163"/>
      <c r="E48" s="263"/>
      <c r="F48" s="244">
        <v>316210</v>
      </c>
      <c r="G48" s="1193" t="s">
        <v>17</v>
      </c>
      <c r="H48" s="1193"/>
      <c r="I48" s="264" t="e">
        <f t="shared" si="3"/>
        <v>#VALUE!</v>
      </c>
      <c r="J48" s="313">
        <f t="shared" si="3"/>
        <v>0</v>
      </c>
      <c r="K48" s="961">
        <f t="shared" si="3"/>
        <v>0</v>
      </c>
      <c r="L48" s="962"/>
      <c r="M48" s="961">
        <f t="shared" si="1"/>
        <v>0</v>
      </c>
      <c r="N48" s="962"/>
      <c r="O48" s="961">
        <f t="shared" si="2"/>
        <v>0</v>
      </c>
      <c r="P48" s="962"/>
    </row>
    <row r="49" spans="1:16" ht="15.75" hidden="1" customHeight="1" x14ac:dyDescent="0.25">
      <c r="A49" s="1044" t="s">
        <v>184</v>
      </c>
      <c r="B49" s="1162"/>
      <c r="C49" s="1162"/>
      <c r="D49" s="1163"/>
      <c r="E49" s="263"/>
      <c r="F49" s="244">
        <v>317000</v>
      </c>
      <c r="G49" s="1193" t="s">
        <v>17</v>
      </c>
      <c r="H49" s="1193"/>
      <c r="I49" s="264" t="e">
        <f t="shared" si="3"/>
        <v>#VALUE!</v>
      </c>
      <c r="J49" s="313">
        <f t="shared" si="3"/>
        <v>0</v>
      </c>
      <c r="K49" s="961">
        <f t="shared" si="3"/>
        <v>0</v>
      </c>
      <c r="L49" s="962"/>
      <c r="M49" s="961">
        <f t="shared" si="1"/>
        <v>0</v>
      </c>
      <c r="N49" s="962"/>
      <c r="O49" s="961">
        <f t="shared" si="2"/>
        <v>0</v>
      </c>
      <c r="P49" s="962"/>
    </row>
    <row r="50" spans="1:16" ht="15.75" hidden="1" customHeight="1" x14ac:dyDescent="0.25">
      <c r="A50" s="1044" t="s">
        <v>185</v>
      </c>
      <c r="B50" s="1162"/>
      <c r="C50" s="1162"/>
      <c r="D50" s="1163"/>
      <c r="E50" s="263"/>
      <c r="F50" s="244">
        <v>318000</v>
      </c>
      <c r="G50" s="1193" t="s">
        <v>17</v>
      </c>
      <c r="H50" s="1193"/>
      <c r="I50" s="264" t="e">
        <f t="shared" si="3"/>
        <v>#VALUE!</v>
      </c>
      <c r="J50" s="313">
        <f t="shared" si="3"/>
        <v>0</v>
      </c>
      <c r="K50" s="961">
        <f t="shared" si="3"/>
        <v>0</v>
      </c>
      <c r="L50" s="962"/>
      <c r="M50" s="961">
        <f t="shared" si="1"/>
        <v>0</v>
      </c>
      <c r="N50" s="962"/>
      <c r="O50" s="961">
        <f t="shared" si="2"/>
        <v>0</v>
      </c>
      <c r="P50" s="962"/>
    </row>
    <row r="51" spans="1:16" ht="15.75" hidden="1" customHeight="1" x14ac:dyDescent="0.25">
      <c r="A51" s="1044" t="s">
        <v>186</v>
      </c>
      <c r="B51" s="1162"/>
      <c r="C51" s="1162"/>
      <c r="D51" s="1163"/>
      <c r="E51" s="267"/>
      <c r="F51" s="267">
        <v>318110</v>
      </c>
      <c r="G51" s="1193" t="s">
        <v>17</v>
      </c>
      <c r="H51" s="1193"/>
      <c r="I51" s="264" t="e">
        <f t="shared" si="3"/>
        <v>#VALUE!</v>
      </c>
      <c r="J51" s="313">
        <f t="shared" si="3"/>
        <v>0</v>
      </c>
      <c r="K51" s="961">
        <f t="shared" si="3"/>
        <v>0</v>
      </c>
      <c r="L51" s="962"/>
      <c r="M51" s="961">
        <f t="shared" si="1"/>
        <v>0</v>
      </c>
      <c r="N51" s="962"/>
      <c r="O51" s="961">
        <f t="shared" si="2"/>
        <v>0</v>
      </c>
      <c r="P51" s="962"/>
    </row>
    <row r="52" spans="1:16" ht="15.75" hidden="1" customHeight="1" x14ac:dyDescent="0.25">
      <c r="A52" s="1044" t="s">
        <v>187</v>
      </c>
      <c r="B52" s="1162"/>
      <c r="C52" s="1162"/>
      <c r="D52" s="1163"/>
      <c r="E52" s="263"/>
      <c r="F52" s="244">
        <v>318120</v>
      </c>
      <c r="G52" s="1193" t="s">
        <v>17</v>
      </c>
      <c r="H52" s="1193"/>
      <c r="I52" s="264" t="e">
        <f t="shared" si="3"/>
        <v>#VALUE!</v>
      </c>
      <c r="J52" s="313">
        <f t="shared" si="3"/>
        <v>0</v>
      </c>
      <c r="K52" s="961">
        <f t="shared" si="3"/>
        <v>0</v>
      </c>
      <c r="L52" s="962"/>
      <c r="M52" s="961">
        <f t="shared" si="1"/>
        <v>0</v>
      </c>
      <c r="N52" s="962"/>
      <c r="O52" s="961">
        <f t="shared" si="2"/>
        <v>0</v>
      </c>
      <c r="P52" s="962"/>
    </row>
    <row r="53" spans="1:16" ht="15.75" hidden="1" customHeight="1" x14ac:dyDescent="0.25">
      <c r="A53" s="1044" t="s">
        <v>188</v>
      </c>
      <c r="B53" s="1162"/>
      <c r="C53" s="1162"/>
      <c r="D53" s="1163"/>
      <c r="E53" s="263"/>
      <c r="F53" s="244">
        <v>319000</v>
      </c>
      <c r="G53" s="1193" t="s">
        <v>17</v>
      </c>
      <c r="H53" s="1193"/>
      <c r="I53" s="264" t="e">
        <f t="shared" si="3"/>
        <v>#VALUE!</v>
      </c>
      <c r="J53" s="313">
        <f t="shared" si="3"/>
        <v>0</v>
      </c>
      <c r="K53" s="961">
        <f t="shared" si="3"/>
        <v>0</v>
      </c>
      <c r="L53" s="962"/>
      <c r="M53" s="961">
        <f t="shared" si="1"/>
        <v>0</v>
      </c>
      <c r="N53" s="962"/>
      <c r="O53" s="961">
        <f t="shared" si="2"/>
        <v>0</v>
      </c>
      <c r="P53" s="962"/>
    </row>
    <row r="54" spans="1:16" ht="15.75" hidden="1" customHeight="1" x14ac:dyDescent="0.25">
      <c r="A54" s="1044" t="s">
        <v>189</v>
      </c>
      <c r="B54" s="1162"/>
      <c r="C54" s="1162"/>
      <c r="D54" s="1163"/>
      <c r="E54" s="263"/>
      <c r="F54" s="244">
        <v>319100</v>
      </c>
      <c r="G54" s="1193" t="s">
        <v>17</v>
      </c>
      <c r="H54" s="1193"/>
      <c r="I54" s="264" t="e">
        <f t="shared" si="3"/>
        <v>#VALUE!</v>
      </c>
      <c r="J54" s="313">
        <f t="shared" si="3"/>
        <v>0</v>
      </c>
      <c r="K54" s="961">
        <f t="shared" si="3"/>
        <v>0</v>
      </c>
      <c r="L54" s="962"/>
      <c r="M54" s="961">
        <f t="shared" si="1"/>
        <v>0</v>
      </c>
      <c r="N54" s="962"/>
      <c r="O54" s="961">
        <f t="shared" si="2"/>
        <v>0</v>
      </c>
      <c r="P54" s="962"/>
    </row>
    <row r="55" spans="1:16" ht="15.75" hidden="1" customHeight="1" x14ac:dyDescent="0.25">
      <c r="A55" s="1044" t="s">
        <v>190</v>
      </c>
      <c r="B55" s="1162"/>
      <c r="C55" s="1162"/>
      <c r="D55" s="1163"/>
      <c r="E55" s="263"/>
      <c r="F55" s="244">
        <v>319200</v>
      </c>
      <c r="G55" s="1193" t="s">
        <v>17</v>
      </c>
      <c r="H55" s="1193"/>
      <c r="I55" s="264" t="e">
        <f t="shared" si="3"/>
        <v>#VALUE!</v>
      </c>
      <c r="J55" s="313">
        <f t="shared" si="3"/>
        <v>0</v>
      </c>
      <c r="K55" s="961">
        <f t="shared" si="3"/>
        <v>0</v>
      </c>
      <c r="L55" s="962"/>
      <c r="M55" s="961">
        <f t="shared" si="1"/>
        <v>0</v>
      </c>
      <c r="N55" s="962"/>
      <c r="O55" s="961">
        <f t="shared" si="2"/>
        <v>0</v>
      </c>
      <c r="P55" s="962"/>
    </row>
    <row r="56" spans="1:16" ht="15.75" hidden="1" customHeight="1" x14ac:dyDescent="0.25">
      <c r="A56" s="1084" t="s">
        <v>191</v>
      </c>
      <c r="B56" s="1169"/>
      <c r="C56" s="1169"/>
      <c r="D56" s="1170"/>
      <c r="E56" s="268"/>
      <c r="F56" s="269">
        <v>330000</v>
      </c>
      <c r="G56" s="1200" t="s">
        <v>17</v>
      </c>
      <c r="H56" s="1200"/>
      <c r="I56" s="266" t="e">
        <f>SUM(I57:I76)</f>
        <v>#VALUE!</v>
      </c>
      <c r="J56" s="312">
        <f>SUM(J57:J76)</f>
        <v>0</v>
      </c>
      <c r="K56" s="1201">
        <f>SUM(K57:L76)</f>
        <v>0</v>
      </c>
      <c r="L56" s="1202"/>
      <c r="M56" s="1201">
        <f>SUM(M57:N76)</f>
        <v>0</v>
      </c>
      <c r="N56" s="1202"/>
      <c r="O56" s="1201">
        <f>SUM(O57:P76)</f>
        <v>0</v>
      </c>
      <c r="P56" s="1202"/>
    </row>
    <row r="57" spans="1:16" ht="15.75" hidden="1" customHeight="1" x14ac:dyDescent="0.25">
      <c r="A57" s="1044" t="s">
        <v>192</v>
      </c>
      <c r="B57" s="1162"/>
      <c r="C57" s="1162"/>
      <c r="D57" s="1163"/>
      <c r="E57" s="263"/>
      <c r="F57" s="244">
        <v>331000</v>
      </c>
      <c r="G57" s="1193" t="s">
        <v>17</v>
      </c>
      <c r="H57" s="1193"/>
      <c r="I57" s="264" t="e">
        <f t="shared" ref="I57:K72" si="4">I187+I316</f>
        <v>#VALUE!</v>
      </c>
      <c r="J57" s="313">
        <f t="shared" si="4"/>
        <v>0</v>
      </c>
      <c r="K57" s="961">
        <f t="shared" si="4"/>
        <v>0</v>
      </c>
      <c r="L57" s="962"/>
      <c r="M57" s="961">
        <f t="shared" ref="M57:M76" si="5">M187+M316</f>
        <v>0</v>
      </c>
      <c r="N57" s="962"/>
      <c r="O57" s="961">
        <f t="shared" ref="O57:O76" si="6">O187+O316</f>
        <v>0</v>
      </c>
      <c r="P57" s="962"/>
    </row>
    <row r="58" spans="1:16" ht="15.75" hidden="1" customHeight="1" x14ac:dyDescent="0.25">
      <c r="A58" s="1044" t="s">
        <v>193</v>
      </c>
      <c r="B58" s="1162"/>
      <c r="C58" s="1162"/>
      <c r="D58" s="1163"/>
      <c r="E58" s="263"/>
      <c r="F58" s="244">
        <v>331110</v>
      </c>
      <c r="G58" s="1193" t="s">
        <v>17</v>
      </c>
      <c r="H58" s="1193"/>
      <c r="I58" s="264" t="e">
        <f t="shared" si="4"/>
        <v>#VALUE!</v>
      </c>
      <c r="J58" s="313">
        <f t="shared" si="4"/>
        <v>0</v>
      </c>
      <c r="K58" s="961">
        <f t="shared" si="4"/>
        <v>0</v>
      </c>
      <c r="L58" s="962"/>
      <c r="M58" s="961">
        <f t="shared" si="5"/>
        <v>0</v>
      </c>
      <c r="N58" s="962"/>
      <c r="O58" s="961">
        <f t="shared" si="6"/>
        <v>0</v>
      </c>
      <c r="P58" s="962"/>
    </row>
    <row r="59" spans="1:16" ht="15.75" hidden="1" customHeight="1" x14ac:dyDescent="0.25">
      <c r="A59" s="1044" t="s">
        <v>194</v>
      </c>
      <c r="B59" s="1162"/>
      <c r="C59" s="1162"/>
      <c r="D59" s="1163"/>
      <c r="E59" s="267"/>
      <c r="F59" s="267">
        <v>331210</v>
      </c>
      <c r="G59" s="1193" t="s">
        <v>17</v>
      </c>
      <c r="H59" s="1193"/>
      <c r="I59" s="264" t="e">
        <f t="shared" si="4"/>
        <v>#VALUE!</v>
      </c>
      <c r="J59" s="313">
        <f t="shared" si="4"/>
        <v>0</v>
      </c>
      <c r="K59" s="961">
        <f t="shared" si="4"/>
        <v>0</v>
      </c>
      <c r="L59" s="962"/>
      <c r="M59" s="961">
        <f t="shared" si="5"/>
        <v>0</v>
      </c>
      <c r="N59" s="962"/>
      <c r="O59" s="961">
        <f t="shared" si="6"/>
        <v>0</v>
      </c>
      <c r="P59" s="962"/>
    </row>
    <row r="60" spans="1:16" ht="15.75" hidden="1" customHeight="1" x14ac:dyDescent="0.25">
      <c r="A60" s="1044" t="s">
        <v>195</v>
      </c>
      <c r="B60" s="1162"/>
      <c r="C60" s="1162"/>
      <c r="D60" s="1163"/>
      <c r="E60" s="267"/>
      <c r="F60" s="267">
        <v>332000</v>
      </c>
      <c r="G60" s="1193" t="s">
        <v>17</v>
      </c>
      <c r="H60" s="1193"/>
      <c r="I60" s="264" t="e">
        <f t="shared" si="4"/>
        <v>#VALUE!</v>
      </c>
      <c r="J60" s="313">
        <f t="shared" si="4"/>
        <v>0</v>
      </c>
      <c r="K60" s="961">
        <f t="shared" si="4"/>
        <v>0</v>
      </c>
      <c r="L60" s="962"/>
      <c r="M60" s="961">
        <f t="shared" si="5"/>
        <v>0</v>
      </c>
      <c r="N60" s="962"/>
      <c r="O60" s="961">
        <f t="shared" si="6"/>
        <v>0</v>
      </c>
      <c r="P60" s="962"/>
    </row>
    <row r="61" spans="1:16" ht="15.75" hidden="1" customHeight="1" x14ac:dyDescent="0.25">
      <c r="A61" s="1044" t="s">
        <v>196</v>
      </c>
      <c r="B61" s="1162"/>
      <c r="C61" s="1162"/>
      <c r="D61" s="1163"/>
      <c r="E61" s="267"/>
      <c r="F61" s="267">
        <v>332110</v>
      </c>
      <c r="G61" s="1193" t="s">
        <v>17</v>
      </c>
      <c r="H61" s="1193"/>
      <c r="I61" s="264" t="e">
        <f t="shared" si="4"/>
        <v>#VALUE!</v>
      </c>
      <c r="J61" s="313">
        <f t="shared" si="4"/>
        <v>0</v>
      </c>
      <c r="K61" s="961">
        <f t="shared" si="4"/>
        <v>0</v>
      </c>
      <c r="L61" s="962"/>
      <c r="M61" s="961">
        <f t="shared" si="5"/>
        <v>0</v>
      </c>
      <c r="N61" s="962"/>
      <c r="O61" s="961">
        <f t="shared" si="6"/>
        <v>0</v>
      </c>
      <c r="P61" s="962"/>
    </row>
    <row r="62" spans="1:16" ht="15.75" hidden="1" customHeight="1" x14ac:dyDescent="0.25">
      <c r="A62" s="1044" t="s">
        <v>197</v>
      </c>
      <c r="B62" s="1162"/>
      <c r="C62" s="1162"/>
      <c r="D62" s="1163"/>
      <c r="E62" s="263"/>
      <c r="F62" s="244">
        <v>332210</v>
      </c>
      <c r="G62" s="1193" t="s">
        <v>17</v>
      </c>
      <c r="H62" s="1193"/>
      <c r="I62" s="264" t="e">
        <f t="shared" si="4"/>
        <v>#VALUE!</v>
      </c>
      <c r="J62" s="313">
        <f t="shared" si="4"/>
        <v>0</v>
      </c>
      <c r="K62" s="961">
        <f t="shared" si="4"/>
        <v>0</v>
      </c>
      <c r="L62" s="962"/>
      <c r="M62" s="961">
        <f t="shared" si="5"/>
        <v>0</v>
      </c>
      <c r="N62" s="962"/>
      <c r="O62" s="961">
        <f t="shared" si="6"/>
        <v>0</v>
      </c>
      <c r="P62" s="962"/>
    </row>
    <row r="63" spans="1:16" ht="15.75" hidden="1" customHeight="1" x14ac:dyDescent="0.25">
      <c r="A63" s="1044" t="s">
        <v>198</v>
      </c>
      <c r="B63" s="1162"/>
      <c r="C63" s="1162"/>
      <c r="D63" s="1163"/>
      <c r="E63" s="263"/>
      <c r="F63" s="244">
        <v>333000</v>
      </c>
      <c r="G63" s="1193" t="s">
        <v>17</v>
      </c>
      <c r="H63" s="1193"/>
      <c r="I63" s="264" t="e">
        <f t="shared" si="4"/>
        <v>#VALUE!</v>
      </c>
      <c r="J63" s="313">
        <f t="shared" si="4"/>
        <v>0</v>
      </c>
      <c r="K63" s="961">
        <f t="shared" si="4"/>
        <v>0</v>
      </c>
      <c r="L63" s="962"/>
      <c r="M63" s="961">
        <f t="shared" si="5"/>
        <v>0</v>
      </c>
      <c r="N63" s="962"/>
      <c r="O63" s="961">
        <f t="shared" si="6"/>
        <v>0</v>
      </c>
      <c r="P63" s="962"/>
    </row>
    <row r="64" spans="1:16" ht="15.75" hidden="1" customHeight="1" x14ac:dyDescent="0.25">
      <c r="A64" s="1044" t="s">
        <v>199</v>
      </c>
      <c r="B64" s="1162"/>
      <c r="C64" s="1162"/>
      <c r="D64" s="1163"/>
      <c r="E64" s="263"/>
      <c r="F64" s="244">
        <v>333100</v>
      </c>
      <c r="G64" s="1193" t="s">
        <v>17</v>
      </c>
      <c r="H64" s="1193"/>
      <c r="I64" s="264" t="e">
        <f t="shared" si="4"/>
        <v>#VALUE!</v>
      </c>
      <c r="J64" s="313">
        <f t="shared" si="4"/>
        <v>0</v>
      </c>
      <c r="K64" s="961">
        <f t="shared" si="4"/>
        <v>0</v>
      </c>
      <c r="L64" s="962"/>
      <c r="M64" s="961">
        <f t="shared" si="5"/>
        <v>0</v>
      </c>
      <c r="N64" s="962"/>
      <c r="O64" s="961">
        <f t="shared" si="6"/>
        <v>0</v>
      </c>
      <c r="P64" s="962"/>
    </row>
    <row r="65" spans="1:16" ht="15.75" hidden="1" customHeight="1" x14ac:dyDescent="0.25">
      <c r="A65" s="1044" t="s">
        <v>200</v>
      </c>
      <c r="B65" s="1162"/>
      <c r="C65" s="1162"/>
      <c r="D65" s="1163"/>
      <c r="E65" s="263"/>
      <c r="F65" s="244">
        <v>333110</v>
      </c>
      <c r="G65" s="1193" t="s">
        <v>17</v>
      </c>
      <c r="H65" s="1193"/>
      <c r="I65" s="264" t="e">
        <f t="shared" si="4"/>
        <v>#VALUE!</v>
      </c>
      <c r="J65" s="313">
        <f t="shared" si="4"/>
        <v>0</v>
      </c>
      <c r="K65" s="961">
        <f t="shared" si="4"/>
        <v>0</v>
      </c>
      <c r="L65" s="962"/>
      <c r="M65" s="961">
        <f t="shared" si="5"/>
        <v>0</v>
      </c>
      <c r="N65" s="962"/>
      <c r="O65" s="961">
        <f t="shared" si="6"/>
        <v>0</v>
      </c>
      <c r="P65" s="962"/>
    </row>
    <row r="66" spans="1:16" ht="15.75" hidden="1" customHeight="1" x14ac:dyDescent="0.25">
      <c r="A66" s="1044" t="s">
        <v>201</v>
      </c>
      <c r="B66" s="1162"/>
      <c r="C66" s="1162"/>
      <c r="D66" s="1163"/>
      <c r="E66" s="263"/>
      <c r="F66" s="244">
        <v>334000</v>
      </c>
      <c r="G66" s="1193" t="s">
        <v>17</v>
      </c>
      <c r="H66" s="1193"/>
      <c r="I66" s="264" t="e">
        <f t="shared" si="4"/>
        <v>#VALUE!</v>
      </c>
      <c r="J66" s="313">
        <f t="shared" si="4"/>
        <v>0</v>
      </c>
      <c r="K66" s="961">
        <f t="shared" si="4"/>
        <v>0</v>
      </c>
      <c r="L66" s="962"/>
      <c r="M66" s="961">
        <f t="shared" si="5"/>
        <v>0</v>
      </c>
      <c r="N66" s="962"/>
      <c r="O66" s="961">
        <f t="shared" si="6"/>
        <v>0</v>
      </c>
      <c r="P66" s="962"/>
    </row>
    <row r="67" spans="1:16" ht="15.75" hidden="1" customHeight="1" x14ac:dyDescent="0.25">
      <c r="A67" s="1044" t="s">
        <v>202</v>
      </c>
      <c r="B67" s="1162"/>
      <c r="C67" s="1162"/>
      <c r="D67" s="1163"/>
      <c r="E67" s="263"/>
      <c r="F67" s="244">
        <v>334110</v>
      </c>
      <c r="G67" s="1193" t="s">
        <v>17</v>
      </c>
      <c r="H67" s="1193"/>
      <c r="I67" s="264" t="e">
        <f t="shared" si="4"/>
        <v>#VALUE!</v>
      </c>
      <c r="J67" s="313">
        <f t="shared" si="4"/>
        <v>0</v>
      </c>
      <c r="K67" s="961">
        <f t="shared" si="4"/>
        <v>0</v>
      </c>
      <c r="L67" s="962"/>
      <c r="M67" s="961">
        <f t="shared" si="5"/>
        <v>0</v>
      </c>
      <c r="N67" s="962"/>
      <c r="O67" s="961">
        <f t="shared" si="6"/>
        <v>0</v>
      </c>
      <c r="P67" s="962"/>
    </row>
    <row r="68" spans="1:16" ht="15.75" hidden="1" customHeight="1" x14ac:dyDescent="0.25">
      <c r="A68" s="1044" t="s">
        <v>203</v>
      </c>
      <c r="B68" s="1162"/>
      <c r="C68" s="1162"/>
      <c r="D68" s="1163"/>
      <c r="E68" s="263"/>
      <c r="F68" s="244">
        <v>335000</v>
      </c>
      <c r="G68" s="1193" t="s">
        <v>17</v>
      </c>
      <c r="H68" s="1193"/>
      <c r="I68" s="264" t="e">
        <f t="shared" si="4"/>
        <v>#VALUE!</v>
      </c>
      <c r="J68" s="313">
        <f t="shared" si="4"/>
        <v>0</v>
      </c>
      <c r="K68" s="961">
        <f t="shared" si="4"/>
        <v>0</v>
      </c>
      <c r="L68" s="962"/>
      <c r="M68" s="961">
        <f t="shared" si="5"/>
        <v>0</v>
      </c>
      <c r="N68" s="962"/>
      <c r="O68" s="961">
        <f t="shared" si="6"/>
        <v>0</v>
      </c>
      <c r="P68" s="962"/>
    </row>
    <row r="69" spans="1:16" ht="15.75" hidden="1" customHeight="1" x14ac:dyDescent="0.25">
      <c r="A69" s="1044" t="s">
        <v>204</v>
      </c>
      <c r="B69" s="1162"/>
      <c r="C69" s="1162"/>
      <c r="D69" s="1163"/>
      <c r="E69" s="263"/>
      <c r="F69" s="244">
        <v>335110</v>
      </c>
      <c r="G69" s="1193" t="s">
        <v>17</v>
      </c>
      <c r="H69" s="1193"/>
      <c r="I69" s="264" t="e">
        <f t="shared" si="4"/>
        <v>#VALUE!</v>
      </c>
      <c r="J69" s="313">
        <f t="shared" si="4"/>
        <v>0</v>
      </c>
      <c r="K69" s="961">
        <f t="shared" si="4"/>
        <v>0</v>
      </c>
      <c r="L69" s="962"/>
      <c r="M69" s="961">
        <f t="shared" si="5"/>
        <v>0</v>
      </c>
      <c r="N69" s="962"/>
      <c r="O69" s="961">
        <f t="shared" si="6"/>
        <v>0</v>
      </c>
      <c r="P69" s="962"/>
    </row>
    <row r="70" spans="1:16" ht="15.75" hidden="1" customHeight="1" x14ac:dyDescent="0.25">
      <c r="A70" s="1044" t="s">
        <v>205</v>
      </c>
      <c r="B70" s="1162"/>
      <c r="C70" s="1162"/>
      <c r="D70" s="1163"/>
      <c r="E70" s="263"/>
      <c r="F70" s="244">
        <v>336000</v>
      </c>
      <c r="G70" s="1193" t="s">
        <v>17</v>
      </c>
      <c r="H70" s="1193"/>
      <c r="I70" s="264" t="e">
        <f t="shared" si="4"/>
        <v>#VALUE!</v>
      </c>
      <c r="J70" s="313">
        <f t="shared" si="4"/>
        <v>0</v>
      </c>
      <c r="K70" s="961">
        <f t="shared" si="4"/>
        <v>0</v>
      </c>
      <c r="L70" s="962"/>
      <c r="M70" s="961">
        <f t="shared" si="5"/>
        <v>0</v>
      </c>
      <c r="N70" s="962"/>
      <c r="O70" s="961">
        <f t="shared" si="6"/>
        <v>0</v>
      </c>
      <c r="P70" s="962"/>
    </row>
    <row r="71" spans="1:16" ht="15.75" hidden="1" customHeight="1" x14ac:dyDescent="0.25">
      <c r="A71" s="1044" t="s">
        <v>206</v>
      </c>
      <c r="B71" s="1162"/>
      <c r="C71" s="1162"/>
      <c r="D71" s="1163"/>
      <c r="E71" s="263"/>
      <c r="F71" s="244">
        <v>336100</v>
      </c>
      <c r="G71" s="1193" t="s">
        <v>17</v>
      </c>
      <c r="H71" s="1193"/>
      <c r="I71" s="264" t="e">
        <f t="shared" si="4"/>
        <v>#VALUE!</v>
      </c>
      <c r="J71" s="313">
        <f t="shared" si="4"/>
        <v>0</v>
      </c>
      <c r="K71" s="961">
        <f t="shared" si="4"/>
        <v>0</v>
      </c>
      <c r="L71" s="962"/>
      <c r="M71" s="961">
        <f t="shared" si="5"/>
        <v>0</v>
      </c>
      <c r="N71" s="962"/>
      <c r="O71" s="961">
        <f t="shared" si="6"/>
        <v>0</v>
      </c>
      <c r="P71" s="962"/>
    </row>
    <row r="72" spans="1:16" ht="15.75" hidden="1" customHeight="1" x14ac:dyDescent="0.25">
      <c r="A72" s="1044" t="s">
        <v>207</v>
      </c>
      <c r="B72" s="1162"/>
      <c r="C72" s="1162"/>
      <c r="D72" s="1163"/>
      <c r="E72" s="263"/>
      <c r="F72" s="244">
        <v>336110</v>
      </c>
      <c r="G72" s="1193" t="s">
        <v>17</v>
      </c>
      <c r="H72" s="1193"/>
      <c r="I72" s="264" t="e">
        <f t="shared" si="4"/>
        <v>#VALUE!</v>
      </c>
      <c r="J72" s="313">
        <f t="shared" si="4"/>
        <v>0</v>
      </c>
      <c r="K72" s="961">
        <f t="shared" si="4"/>
        <v>0</v>
      </c>
      <c r="L72" s="962"/>
      <c r="M72" s="961">
        <f t="shared" si="5"/>
        <v>0</v>
      </c>
      <c r="N72" s="962"/>
      <c r="O72" s="961">
        <f t="shared" si="6"/>
        <v>0</v>
      </c>
      <c r="P72" s="962"/>
    </row>
    <row r="73" spans="1:16" ht="15.75" hidden="1" customHeight="1" x14ac:dyDescent="0.25">
      <c r="A73" s="1044" t="s">
        <v>208</v>
      </c>
      <c r="B73" s="1162"/>
      <c r="C73" s="1162"/>
      <c r="D73" s="1163"/>
      <c r="E73" s="267"/>
      <c r="F73" s="267">
        <v>337000</v>
      </c>
      <c r="G73" s="1193" t="s">
        <v>17</v>
      </c>
      <c r="H73" s="1193"/>
      <c r="I73" s="264" t="e">
        <f t="shared" ref="I73:K76" si="7">I203+I332</f>
        <v>#VALUE!</v>
      </c>
      <c r="J73" s="313">
        <f t="shared" si="7"/>
        <v>0</v>
      </c>
      <c r="K73" s="961">
        <f t="shared" si="7"/>
        <v>0</v>
      </c>
      <c r="L73" s="962"/>
      <c r="M73" s="961">
        <f t="shared" si="5"/>
        <v>0</v>
      </c>
      <c r="N73" s="962"/>
      <c r="O73" s="961">
        <f t="shared" si="6"/>
        <v>0</v>
      </c>
      <c r="P73" s="962"/>
    </row>
    <row r="74" spans="1:16" s="273" customFormat="1" ht="15.75" hidden="1" customHeight="1" x14ac:dyDescent="0.25">
      <c r="A74" s="1044" t="s">
        <v>209</v>
      </c>
      <c r="B74" s="1162"/>
      <c r="C74" s="1162"/>
      <c r="D74" s="1163"/>
      <c r="E74" s="263"/>
      <c r="F74" s="244">
        <v>337110</v>
      </c>
      <c r="G74" s="1193" t="s">
        <v>17</v>
      </c>
      <c r="H74" s="1193"/>
      <c r="I74" s="264" t="e">
        <f t="shared" si="7"/>
        <v>#VALUE!</v>
      </c>
      <c r="J74" s="313">
        <f t="shared" si="7"/>
        <v>0</v>
      </c>
      <c r="K74" s="961">
        <f t="shared" si="7"/>
        <v>0</v>
      </c>
      <c r="L74" s="962"/>
      <c r="M74" s="961">
        <f t="shared" si="5"/>
        <v>0</v>
      </c>
      <c r="N74" s="962"/>
      <c r="O74" s="961">
        <f t="shared" si="6"/>
        <v>0</v>
      </c>
      <c r="P74" s="962"/>
    </row>
    <row r="75" spans="1:16" s="273" customFormat="1" ht="15.75" hidden="1" customHeight="1" x14ac:dyDescent="0.25">
      <c r="A75" s="1044" t="s">
        <v>210</v>
      </c>
      <c r="B75" s="1162"/>
      <c r="C75" s="1162"/>
      <c r="D75" s="1163"/>
      <c r="E75" s="267"/>
      <c r="F75" s="267">
        <v>338000</v>
      </c>
      <c r="G75" s="1193" t="s">
        <v>17</v>
      </c>
      <c r="H75" s="1193"/>
      <c r="I75" s="264" t="e">
        <f t="shared" si="7"/>
        <v>#VALUE!</v>
      </c>
      <c r="J75" s="313">
        <f t="shared" si="7"/>
        <v>0</v>
      </c>
      <c r="K75" s="961">
        <f t="shared" si="7"/>
        <v>0</v>
      </c>
      <c r="L75" s="962"/>
      <c r="M75" s="961">
        <f t="shared" si="5"/>
        <v>0</v>
      </c>
      <c r="N75" s="962"/>
      <c r="O75" s="961">
        <f t="shared" si="6"/>
        <v>0</v>
      </c>
      <c r="P75" s="962"/>
    </row>
    <row r="76" spans="1:16" s="273" customFormat="1" ht="15.75" hidden="1" customHeight="1" x14ac:dyDescent="0.25">
      <c r="A76" s="1044" t="s">
        <v>211</v>
      </c>
      <c r="B76" s="1162"/>
      <c r="C76" s="1162"/>
      <c r="D76" s="1163"/>
      <c r="E76" s="263"/>
      <c r="F76" s="244">
        <v>338110</v>
      </c>
      <c r="G76" s="1193" t="s">
        <v>17</v>
      </c>
      <c r="H76" s="1193"/>
      <c r="I76" s="264" t="e">
        <f t="shared" si="7"/>
        <v>#VALUE!</v>
      </c>
      <c r="J76" s="313">
        <f t="shared" si="7"/>
        <v>0</v>
      </c>
      <c r="K76" s="961">
        <f t="shared" si="7"/>
        <v>0</v>
      </c>
      <c r="L76" s="962"/>
      <c r="M76" s="961">
        <f t="shared" si="5"/>
        <v>0</v>
      </c>
      <c r="N76" s="962"/>
      <c r="O76" s="961">
        <f t="shared" si="6"/>
        <v>0</v>
      </c>
      <c r="P76" s="962"/>
    </row>
    <row r="77" spans="1:16" s="273" customFormat="1" ht="32.25" customHeight="1" x14ac:dyDescent="0.25">
      <c r="A77" s="1194" t="s">
        <v>402</v>
      </c>
      <c r="B77" s="1195"/>
      <c r="C77" s="1195"/>
      <c r="D77" s="1196"/>
      <c r="E77" s="309" t="s">
        <v>365</v>
      </c>
      <c r="F77" s="310"/>
      <c r="G77" s="1197">
        <f>G78</f>
        <v>24837.1</v>
      </c>
      <c r="H77" s="1197">
        <f>H78</f>
        <v>0</v>
      </c>
      <c r="I77" s="311">
        <f>I78</f>
        <v>48901.799999999996</v>
      </c>
      <c r="J77" s="311">
        <f>J78</f>
        <v>92000</v>
      </c>
      <c r="K77" s="1198">
        <f t="shared" ref="K77" si="8">K78</f>
        <v>340209</v>
      </c>
      <c r="L77" s="1199"/>
      <c r="M77" s="1198">
        <f t="shared" ref="M77" si="9">M78</f>
        <v>594024</v>
      </c>
      <c r="N77" s="1199"/>
      <c r="O77" s="1198">
        <f>O78</f>
        <v>445947</v>
      </c>
      <c r="P77" s="1199"/>
    </row>
    <row r="78" spans="1:16" s="273" customFormat="1" ht="15.75" customHeight="1" x14ac:dyDescent="0.25">
      <c r="A78" s="1084" t="s">
        <v>88</v>
      </c>
      <c r="B78" s="1169"/>
      <c r="C78" s="1169"/>
      <c r="D78" s="1170"/>
      <c r="E78" s="284"/>
      <c r="F78" s="291">
        <v>3</v>
      </c>
      <c r="G78" s="1200">
        <f>G101+G155+G362</f>
        <v>24837.1</v>
      </c>
      <c r="H78" s="1200">
        <f>H155</f>
        <v>0</v>
      </c>
      <c r="I78" s="266">
        <f>I101+I155+I362</f>
        <v>48901.799999999996</v>
      </c>
      <c r="J78" s="266">
        <f>J101+J155+J362</f>
        <v>92000</v>
      </c>
      <c r="K78" s="1326">
        <f>K101+K155+K362</f>
        <v>340209</v>
      </c>
      <c r="L78" s="1327"/>
      <c r="M78" s="1326">
        <f>M101+M155+M362</f>
        <v>594024</v>
      </c>
      <c r="N78" s="1327"/>
      <c r="O78" s="1326">
        <f>O101+O155+O362</f>
        <v>445947</v>
      </c>
      <c r="P78" s="1327"/>
    </row>
    <row r="79" spans="1:16" s="273" customFormat="1" ht="15.75" hidden="1" customHeight="1" x14ac:dyDescent="0.25">
      <c r="A79" s="1084" t="s">
        <v>89</v>
      </c>
      <c r="B79" s="1169"/>
      <c r="C79" s="1169"/>
      <c r="D79" s="1170"/>
      <c r="E79" s="284"/>
      <c r="F79" s="265">
        <v>210000</v>
      </c>
      <c r="G79" s="1200" t="s">
        <v>17</v>
      </c>
      <c r="H79" s="1200"/>
      <c r="I79" s="266">
        <f>I80+I97</f>
        <v>0</v>
      </c>
      <c r="J79" s="312">
        <f>J80+J97</f>
        <v>0</v>
      </c>
      <c r="K79" s="1326">
        <f>K80+K97</f>
        <v>0</v>
      </c>
      <c r="L79" s="1327"/>
      <c r="M79" s="1326">
        <f>M80+M97</f>
        <v>0</v>
      </c>
      <c r="N79" s="1327"/>
      <c r="O79" s="1326">
        <f>O80+O97</f>
        <v>0</v>
      </c>
      <c r="P79" s="1327"/>
    </row>
    <row r="80" spans="1:16" s="273" customFormat="1" ht="15.75" hidden="1" customHeight="1" x14ac:dyDescent="0.25">
      <c r="A80" s="1044" t="s">
        <v>90</v>
      </c>
      <c r="B80" s="1162"/>
      <c r="C80" s="1162"/>
      <c r="D80" s="1163"/>
      <c r="E80" s="282"/>
      <c r="F80" s="292">
        <v>211000</v>
      </c>
      <c r="G80" s="1193" t="s">
        <v>17</v>
      </c>
      <c r="H80" s="1193"/>
      <c r="I80" s="264"/>
      <c r="J80" s="313"/>
      <c r="K80" s="1266"/>
      <c r="L80" s="1267"/>
      <c r="M80" s="1266"/>
      <c r="N80" s="1267"/>
      <c r="O80" s="1266"/>
      <c r="P80" s="1267"/>
    </row>
    <row r="81" spans="1:16" s="273" customFormat="1" ht="15.75" hidden="1" customHeight="1" x14ac:dyDescent="0.25">
      <c r="A81" s="1044" t="s">
        <v>91</v>
      </c>
      <c r="B81" s="1162"/>
      <c r="C81" s="1162"/>
      <c r="D81" s="1163"/>
      <c r="E81" s="282"/>
      <c r="F81" s="292">
        <v>211100</v>
      </c>
      <c r="G81" s="1193" t="s">
        <v>17</v>
      </c>
      <c r="H81" s="1193"/>
      <c r="I81" s="264"/>
      <c r="J81" s="313"/>
      <c r="K81" s="1266"/>
      <c r="L81" s="1267"/>
      <c r="M81" s="1266"/>
      <c r="N81" s="1267"/>
      <c r="O81" s="1266"/>
      <c r="P81" s="1267"/>
    </row>
    <row r="82" spans="1:16" s="273" customFormat="1" ht="15.75" hidden="1" customHeight="1" x14ac:dyDescent="0.25">
      <c r="A82" s="1044" t="s">
        <v>92</v>
      </c>
      <c r="B82" s="1162"/>
      <c r="C82" s="1162"/>
      <c r="D82" s="1163"/>
      <c r="E82" s="282"/>
      <c r="F82" s="292">
        <v>211110</v>
      </c>
      <c r="G82" s="1193" t="s">
        <v>17</v>
      </c>
      <c r="H82" s="1193"/>
      <c r="I82" s="264"/>
      <c r="J82" s="313"/>
      <c r="K82" s="1266"/>
      <c r="L82" s="1267"/>
      <c r="M82" s="961"/>
      <c r="N82" s="962"/>
      <c r="O82" s="961"/>
      <c r="P82" s="962"/>
    </row>
    <row r="83" spans="1:16" s="273" customFormat="1" ht="15.75" hidden="1" customHeight="1" x14ac:dyDescent="0.25">
      <c r="A83" s="1044" t="s">
        <v>93</v>
      </c>
      <c r="B83" s="1162"/>
      <c r="C83" s="1162"/>
      <c r="D83" s="1163"/>
      <c r="E83" s="282"/>
      <c r="F83" s="292">
        <v>211120</v>
      </c>
      <c r="G83" s="1193" t="s">
        <v>17</v>
      </c>
      <c r="H83" s="1193"/>
      <c r="I83" s="264"/>
      <c r="J83" s="313"/>
      <c r="K83" s="1266"/>
      <c r="L83" s="1267"/>
      <c r="M83" s="961"/>
      <c r="N83" s="962"/>
      <c r="O83" s="961"/>
      <c r="P83" s="962"/>
    </row>
    <row r="84" spans="1:16" s="273" customFormat="1" ht="15.75" hidden="1" customHeight="1" x14ac:dyDescent="0.25">
      <c r="A84" s="248"/>
      <c r="B84" s="249"/>
      <c r="C84" s="249"/>
      <c r="D84" s="250"/>
      <c r="E84" s="282"/>
      <c r="F84" s="292"/>
      <c r="G84" s="245"/>
      <c r="H84" s="245"/>
      <c r="I84" s="264"/>
      <c r="J84" s="313"/>
      <c r="K84" s="1266"/>
      <c r="L84" s="1267"/>
      <c r="M84" s="961"/>
      <c r="N84" s="962"/>
      <c r="O84" s="961"/>
      <c r="P84" s="962"/>
    </row>
    <row r="85" spans="1:16" s="273" customFormat="1" ht="15.75" hidden="1" customHeight="1" x14ac:dyDescent="0.25">
      <c r="A85" s="1044" t="s">
        <v>94</v>
      </c>
      <c r="B85" s="1162"/>
      <c r="C85" s="1162"/>
      <c r="D85" s="1163"/>
      <c r="E85" s="282"/>
      <c r="F85" s="292">
        <v>211130</v>
      </c>
      <c r="G85" s="1193" t="s">
        <v>17</v>
      </c>
      <c r="H85" s="1193"/>
      <c r="I85" s="264"/>
      <c r="J85" s="313"/>
      <c r="K85" s="1266"/>
      <c r="L85" s="1267"/>
      <c r="M85" s="961"/>
      <c r="N85" s="962"/>
      <c r="O85" s="961"/>
      <c r="P85" s="962"/>
    </row>
    <row r="86" spans="1:16" s="273" customFormat="1" ht="15.75" hidden="1" customHeight="1" x14ac:dyDescent="0.25">
      <c r="A86" s="1044" t="s">
        <v>95</v>
      </c>
      <c r="B86" s="1162"/>
      <c r="C86" s="1162"/>
      <c r="D86" s="1163"/>
      <c r="E86" s="282"/>
      <c r="F86" s="292">
        <v>211140</v>
      </c>
      <c r="G86" s="1193" t="s">
        <v>17</v>
      </c>
      <c r="H86" s="1193"/>
      <c r="I86" s="264"/>
      <c r="J86" s="313"/>
      <c r="K86" s="1266"/>
      <c r="L86" s="1267"/>
      <c r="M86" s="961"/>
      <c r="N86" s="962"/>
      <c r="O86" s="961"/>
      <c r="P86" s="962"/>
    </row>
    <row r="87" spans="1:16" s="273" customFormat="1" ht="15.75" hidden="1" customHeight="1" x14ac:dyDescent="0.25">
      <c r="A87" s="1044" t="s">
        <v>214</v>
      </c>
      <c r="B87" s="1162"/>
      <c r="C87" s="1162"/>
      <c r="D87" s="1163"/>
      <c r="E87" s="282"/>
      <c r="F87" s="244">
        <v>211150</v>
      </c>
      <c r="G87" s="1193" t="s">
        <v>17</v>
      </c>
      <c r="H87" s="1193"/>
      <c r="I87" s="264"/>
      <c r="J87" s="313"/>
      <c r="K87" s="1266"/>
      <c r="L87" s="1267"/>
      <c r="M87" s="961"/>
      <c r="N87" s="962"/>
      <c r="O87" s="961"/>
      <c r="P87" s="962"/>
    </row>
    <row r="88" spans="1:16" s="273" customFormat="1" ht="15.75" hidden="1" customHeight="1" x14ac:dyDescent="0.25">
      <c r="A88" s="1044" t="s">
        <v>97</v>
      </c>
      <c r="B88" s="1162"/>
      <c r="C88" s="1162"/>
      <c r="D88" s="1163"/>
      <c r="E88" s="282"/>
      <c r="F88" s="244">
        <v>211190</v>
      </c>
      <c r="G88" s="1193" t="s">
        <v>17</v>
      </c>
      <c r="H88" s="1193"/>
      <c r="I88" s="264"/>
      <c r="J88" s="313"/>
      <c r="K88" s="1266"/>
      <c r="L88" s="1267"/>
      <c r="M88" s="961"/>
      <c r="N88" s="962"/>
      <c r="O88" s="961"/>
      <c r="P88" s="962"/>
    </row>
    <row r="89" spans="1:16" s="273" customFormat="1" ht="15.75" hidden="1" customHeight="1" x14ac:dyDescent="0.25">
      <c r="A89" s="1044" t="s">
        <v>98</v>
      </c>
      <c r="B89" s="1162"/>
      <c r="C89" s="1162"/>
      <c r="D89" s="1163"/>
      <c r="E89" s="282"/>
      <c r="F89" s="244">
        <v>211200</v>
      </c>
      <c r="G89" s="1193" t="s">
        <v>17</v>
      </c>
      <c r="H89" s="1193"/>
      <c r="I89" s="264"/>
      <c r="J89" s="313"/>
      <c r="K89" s="1266"/>
      <c r="L89" s="1267"/>
      <c r="M89" s="961"/>
      <c r="N89" s="962"/>
      <c r="O89" s="961"/>
      <c r="P89" s="962"/>
    </row>
    <row r="90" spans="1:16" s="273" customFormat="1" ht="15.75" hidden="1" customHeight="1" x14ac:dyDescent="0.25">
      <c r="A90" s="1044" t="s">
        <v>99</v>
      </c>
      <c r="B90" s="1162"/>
      <c r="C90" s="1162"/>
      <c r="D90" s="1163"/>
      <c r="E90" s="282"/>
      <c r="F90" s="244">
        <v>211300</v>
      </c>
      <c r="G90" s="1193" t="s">
        <v>17</v>
      </c>
      <c r="H90" s="1193"/>
      <c r="I90" s="264"/>
      <c r="J90" s="313"/>
      <c r="K90" s="1266"/>
      <c r="L90" s="1267"/>
      <c r="M90" s="961"/>
      <c r="N90" s="962"/>
      <c r="O90" s="961"/>
      <c r="P90" s="962"/>
    </row>
    <row r="91" spans="1:16" s="273" customFormat="1" ht="15.75" hidden="1" customHeight="1" x14ac:dyDescent="0.25">
      <c r="A91" s="1044" t="s">
        <v>215</v>
      </c>
      <c r="B91" s="1162"/>
      <c r="C91" s="1162"/>
      <c r="D91" s="1163"/>
      <c r="E91" s="282"/>
      <c r="F91" s="244">
        <v>211310</v>
      </c>
      <c r="G91" s="1193" t="s">
        <v>17</v>
      </c>
      <c r="H91" s="1193"/>
      <c r="I91" s="264"/>
      <c r="J91" s="313"/>
      <c r="K91" s="1266"/>
      <c r="L91" s="1267"/>
      <c r="M91" s="961"/>
      <c r="N91" s="962"/>
      <c r="O91" s="961"/>
      <c r="P91" s="962"/>
    </row>
    <row r="92" spans="1:16" s="273" customFormat="1" ht="15.75" hidden="1" customHeight="1" x14ac:dyDescent="0.25">
      <c r="A92" s="1044" t="s">
        <v>216</v>
      </c>
      <c r="B92" s="1162"/>
      <c r="C92" s="1162"/>
      <c r="D92" s="1163"/>
      <c r="E92" s="282"/>
      <c r="F92" s="244">
        <v>211320</v>
      </c>
      <c r="G92" s="1193" t="s">
        <v>17</v>
      </c>
      <c r="H92" s="1193"/>
      <c r="I92" s="264"/>
      <c r="J92" s="313"/>
      <c r="K92" s="1266"/>
      <c r="L92" s="1267"/>
      <c r="M92" s="961"/>
      <c r="N92" s="962"/>
      <c r="O92" s="961"/>
      <c r="P92" s="962"/>
    </row>
    <row r="93" spans="1:16" s="273" customFormat="1" ht="15.75" hidden="1" customHeight="1" x14ac:dyDescent="0.25">
      <c r="A93" s="1044" t="s">
        <v>100</v>
      </c>
      <c r="B93" s="1162"/>
      <c r="C93" s="1162"/>
      <c r="D93" s="1163"/>
      <c r="E93" s="282"/>
      <c r="F93" s="244">
        <v>211330</v>
      </c>
      <c r="G93" s="1193" t="s">
        <v>17</v>
      </c>
      <c r="H93" s="1193"/>
      <c r="I93" s="264"/>
      <c r="J93" s="313"/>
      <c r="K93" s="1266"/>
      <c r="L93" s="1267"/>
      <c r="M93" s="961"/>
      <c r="N93" s="962"/>
      <c r="O93" s="961"/>
      <c r="P93" s="962"/>
    </row>
    <row r="94" spans="1:16" s="273" customFormat="1" ht="15.75" hidden="1" customHeight="1" x14ac:dyDescent="0.25">
      <c r="A94" s="1044" t="s">
        <v>101</v>
      </c>
      <c r="B94" s="1162"/>
      <c r="C94" s="1162"/>
      <c r="D94" s="1163"/>
      <c r="E94" s="282"/>
      <c r="F94" s="244">
        <v>211340</v>
      </c>
      <c r="G94" s="1193" t="s">
        <v>17</v>
      </c>
      <c r="H94" s="1193"/>
      <c r="I94" s="264"/>
      <c r="J94" s="313"/>
      <c r="K94" s="1266"/>
      <c r="L94" s="1267"/>
      <c r="M94" s="961"/>
      <c r="N94" s="962"/>
      <c r="O94" s="961"/>
      <c r="P94" s="962"/>
    </row>
    <row r="95" spans="1:16" s="273" customFormat="1" ht="15.75" hidden="1" customHeight="1" x14ac:dyDescent="0.25">
      <c r="A95" s="1044" t="s">
        <v>217</v>
      </c>
      <c r="B95" s="1162"/>
      <c r="C95" s="1162"/>
      <c r="D95" s="1163"/>
      <c r="E95" s="282"/>
      <c r="F95" s="244">
        <v>211350</v>
      </c>
      <c r="G95" s="1193" t="s">
        <v>17</v>
      </c>
      <c r="H95" s="1193"/>
      <c r="I95" s="264"/>
      <c r="J95" s="313"/>
      <c r="K95" s="1266"/>
      <c r="L95" s="1267"/>
      <c r="M95" s="961"/>
      <c r="N95" s="962"/>
      <c r="O95" s="961"/>
      <c r="P95" s="962"/>
    </row>
    <row r="96" spans="1:16" s="273" customFormat="1" ht="15.75" hidden="1" customHeight="1" x14ac:dyDescent="0.25">
      <c r="A96" s="1044" t="s">
        <v>102</v>
      </c>
      <c r="B96" s="1162"/>
      <c r="C96" s="1162"/>
      <c r="D96" s="1163"/>
      <c r="E96" s="282"/>
      <c r="F96" s="244">
        <v>211390</v>
      </c>
      <c r="G96" s="1193" t="s">
        <v>17</v>
      </c>
      <c r="H96" s="1193"/>
      <c r="I96" s="264"/>
      <c r="J96" s="313"/>
      <c r="K96" s="1266"/>
      <c r="L96" s="1267"/>
      <c r="M96" s="961"/>
      <c r="N96" s="962"/>
      <c r="O96" s="961"/>
      <c r="P96" s="962"/>
    </row>
    <row r="97" spans="1:16" s="273" customFormat="1" ht="15.75" hidden="1" customHeight="1" x14ac:dyDescent="0.25">
      <c r="A97" s="1084" t="s">
        <v>103</v>
      </c>
      <c r="B97" s="1169"/>
      <c r="C97" s="1169"/>
      <c r="D97" s="1170"/>
      <c r="E97" s="284"/>
      <c r="F97" s="265">
        <v>212000</v>
      </c>
      <c r="G97" s="1200" t="s">
        <v>17</v>
      </c>
      <c r="H97" s="1200"/>
      <c r="I97" s="266">
        <f>I98+I100</f>
        <v>0</v>
      </c>
      <c r="J97" s="312">
        <f>J98+J100</f>
        <v>0</v>
      </c>
      <c r="K97" s="1326">
        <f>K98+K100</f>
        <v>0</v>
      </c>
      <c r="L97" s="1327"/>
      <c r="M97" s="1326">
        <f>M98+M100</f>
        <v>0</v>
      </c>
      <c r="N97" s="1327"/>
      <c r="O97" s="1326">
        <f>O98+O100</f>
        <v>0</v>
      </c>
      <c r="P97" s="1327"/>
    </row>
    <row r="98" spans="1:16" s="273" customFormat="1" ht="15.75" hidden="1" customHeight="1" x14ac:dyDescent="0.25">
      <c r="A98" s="1044" t="s">
        <v>104</v>
      </c>
      <c r="B98" s="1162"/>
      <c r="C98" s="1162"/>
      <c r="D98" s="1163"/>
      <c r="E98" s="282"/>
      <c r="F98" s="244">
        <v>212100</v>
      </c>
      <c r="G98" s="1193" t="s">
        <v>17</v>
      </c>
      <c r="H98" s="1193"/>
      <c r="I98" s="264"/>
      <c r="J98" s="313"/>
      <c r="K98" s="1266"/>
      <c r="L98" s="1267"/>
      <c r="M98" s="961"/>
      <c r="N98" s="962"/>
      <c r="O98" s="961"/>
      <c r="P98" s="962"/>
    </row>
    <row r="99" spans="1:16" s="273" customFormat="1" ht="15.75" hidden="1" customHeight="1" x14ac:dyDescent="0.25">
      <c r="A99" s="1044" t="s">
        <v>105</v>
      </c>
      <c r="B99" s="1162"/>
      <c r="C99" s="1162"/>
      <c r="D99" s="1163"/>
      <c r="E99" s="282"/>
      <c r="F99" s="244">
        <v>212200</v>
      </c>
      <c r="G99" s="1193" t="s">
        <v>17</v>
      </c>
      <c r="H99" s="1193"/>
      <c r="I99" s="264"/>
      <c r="J99" s="313"/>
      <c r="K99" s="1266"/>
      <c r="L99" s="1267"/>
      <c r="M99" s="1266"/>
      <c r="N99" s="1267"/>
      <c r="O99" s="1266"/>
      <c r="P99" s="1267"/>
    </row>
    <row r="100" spans="1:16" s="273" customFormat="1" ht="15.75" hidden="1" customHeight="1" x14ac:dyDescent="0.25">
      <c r="A100" s="1044" t="s">
        <v>106</v>
      </c>
      <c r="B100" s="1162"/>
      <c r="C100" s="1162"/>
      <c r="D100" s="1163"/>
      <c r="E100" s="282"/>
      <c r="F100" s="244">
        <v>212210</v>
      </c>
      <c r="G100" s="1193" t="s">
        <v>17</v>
      </c>
      <c r="H100" s="1193"/>
      <c r="I100" s="264"/>
      <c r="J100" s="313"/>
      <c r="K100" s="1266"/>
      <c r="L100" s="1267"/>
      <c r="M100" s="961"/>
      <c r="N100" s="962"/>
      <c r="O100" s="961"/>
      <c r="P100" s="962"/>
    </row>
    <row r="101" spans="1:16" s="273" customFormat="1" ht="18" hidden="1" customHeight="1" x14ac:dyDescent="0.25">
      <c r="A101" s="1084"/>
      <c r="B101" s="1169"/>
      <c r="C101" s="1169"/>
      <c r="D101" s="1170"/>
      <c r="E101" s="284"/>
      <c r="F101" s="265"/>
      <c r="G101" s="1200"/>
      <c r="H101" s="1200"/>
      <c r="I101" s="266"/>
      <c r="J101" s="312"/>
      <c r="K101" s="1326"/>
      <c r="L101" s="1327"/>
      <c r="M101" s="1326"/>
      <c r="N101" s="1327"/>
      <c r="O101" s="1326"/>
      <c r="P101" s="1327"/>
    </row>
    <row r="102" spans="1:16" s="273" customFormat="1" ht="15.75" hidden="1" customHeight="1" x14ac:dyDescent="0.25">
      <c r="A102" s="1044" t="s">
        <v>108</v>
      </c>
      <c r="B102" s="1162"/>
      <c r="C102" s="1162"/>
      <c r="D102" s="1163"/>
      <c r="E102" s="282"/>
      <c r="F102" s="244">
        <v>222000</v>
      </c>
      <c r="G102" s="1193" t="s">
        <v>17</v>
      </c>
      <c r="H102" s="1193"/>
      <c r="I102" s="264"/>
      <c r="J102" s="313"/>
      <c r="K102" s="1266"/>
      <c r="L102" s="1267"/>
      <c r="M102" s="961"/>
      <c r="N102" s="962"/>
      <c r="O102" s="961"/>
      <c r="P102" s="962"/>
    </row>
    <row r="103" spans="1:16" s="273" customFormat="1" ht="15.75" hidden="1" customHeight="1" x14ac:dyDescent="0.25">
      <c r="A103" s="1044" t="s">
        <v>109</v>
      </c>
      <c r="B103" s="1162"/>
      <c r="C103" s="1162"/>
      <c r="D103" s="1163"/>
      <c r="E103" s="282"/>
      <c r="F103" s="244">
        <v>222100</v>
      </c>
      <c r="G103" s="1193" t="s">
        <v>17</v>
      </c>
      <c r="H103" s="1193"/>
      <c r="I103" s="264"/>
      <c r="J103" s="313"/>
      <c r="K103" s="1266"/>
      <c r="L103" s="1267"/>
      <c r="M103" s="961"/>
      <c r="N103" s="962"/>
      <c r="O103" s="961"/>
      <c r="P103" s="962"/>
    </row>
    <row r="104" spans="1:16" s="273" customFormat="1" ht="15.75" hidden="1" customHeight="1" x14ac:dyDescent="0.25">
      <c r="A104" s="1044" t="s">
        <v>110</v>
      </c>
      <c r="B104" s="1162"/>
      <c r="C104" s="1162"/>
      <c r="D104" s="1163"/>
      <c r="E104" s="282"/>
      <c r="F104" s="244">
        <v>222110</v>
      </c>
      <c r="G104" s="1193" t="s">
        <v>17</v>
      </c>
      <c r="H104" s="1193"/>
      <c r="I104" s="264"/>
      <c r="J104" s="313"/>
      <c r="K104" s="1266"/>
      <c r="L104" s="1267"/>
      <c r="M104" s="961"/>
      <c r="N104" s="962"/>
      <c r="O104" s="961"/>
      <c r="P104" s="962"/>
    </row>
    <row r="105" spans="1:16" s="273" customFormat="1" ht="15.75" hidden="1" customHeight="1" x14ac:dyDescent="0.25">
      <c r="A105" s="1044" t="s">
        <v>111</v>
      </c>
      <c r="B105" s="1162"/>
      <c r="C105" s="1162"/>
      <c r="D105" s="1163"/>
      <c r="E105" s="282"/>
      <c r="F105" s="244">
        <v>222120</v>
      </c>
      <c r="G105" s="1193" t="s">
        <v>17</v>
      </c>
      <c r="H105" s="1193"/>
      <c r="I105" s="264"/>
      <c r="J105" s="313"/>
      <c r="K105" s="1266"/>
      <c r="L105" s="1267"/>
      <c r="M105" s="961"/>
      <c r="N105" s="962"/>
      <c r="O105" s="961"/>
      <c r="P105" s="962"/>
    </row>
    <row r="106" spans="1:16" s="273" customFormat="1" ht="15.75" hidden="1" customHeight="1" x14ac:dyDescent="0.25">
      <c r="A106" s="1044" t="s">
        <v>112</v>
      </c>
      <c r="B106" s="1162"/>
      <c r="C106" s="1162"/>
      <c r="D106" s="1163"/>
      <c r="E106" s="282"/>
      <c r="F106" s="244">
        <v>222130</v>
      </c>
      <c r="G106" s="1193" t="s">
        <v>17</v>
      </c>
      <c r="H106" s="1193"/>
      <c r="I106" s="264"/>
      <c r="J106" s="313"/>
      <c r="K106" s="1266"/>
      <c r="L106" s="1267"/>
      <c r="M106" s="961"/>
      <c r="N106" s="962"/>
      <c r="O106" s="961"/>
      <c r="P106" s="962"/>
    </row>
    <row r="107" spans="1:16" s="273" customFormat="1" ht="15.75" hidden="1" customHeight="1" x14ac:dyDescent="0.25">
      <c r="A107" s="1044" t="s">
        <v>113</v>
      </c>
      <c r="B107" s="1162"/>
      <c r="C107" s="1162"/>
      <c r="D107" s="1163"/>
      <c r="E107" s="282"/>
      <c r="F107" s="244">
        <v>222140</v>
      </c>
      <c r="G107" s="1193" t="s">
        <v>17</v>
      </c>
      <c r="H107" s="1193"/>
      <c r="I107" s="264"/>
      <c r="J107" s="313"/>
      <c r="K107" s="1266"/>
      <c r="L107" s="1267"/>
      <c r="M107" s="961"/>
      <c r="N107" s="962"/>
      <c r="O107" s="961"/>
      <c r="P107" s="962"/>
    </row>
    <row r="108" spans="1:16" s="273" customFormat="1" ht="15.75" hidden="1" customHeight="1" x14ac:dyDescent="0.25">
      <c r="A108" s="1044" t="s">
        <v>114</v>
      </c>
      <c r="B108" s="1162"/>
      <c r="C108" s="1162"/>
      <c r="D108" s="1163"/>
      <c r="E108" s="282"/>
      <c r="F108" s="244">
        <v>222190</v>
      </c>
      <c r="G108" s="1193" t="s">
        <v>17</v>
      </c>
      <c r="H108" s="1193"/>
      <c r="I108" s="264"/>
      <c r="J108" s="313"/>
      <c r="K108" s="1266"/>
      <c r="L108" s="1267"/>
      <c r="M108" s="961"/>
      <c r="N108" s="962"/>
      <c r="O108" s="961"/>
      <c r="P108" s="962"/>
    </row>
    <row r="109" spans="1:16" s="273" customFormat="1" ht="15.75" hidden="1" customHeight="1" x14ac:dyDescent="0.25">
      <c r="A109" s="1044" t="s">
        <v>115</v>
      </c>
      <c r="B109" s="1162"/>
      <c r="C109" s="1162"/>
      <c r="D109" s="1163"/>
      <c r="E109" s="282"/>
      <c r="F109" s="244">
        <v>222200</v>
      </c>
      <c r="G109" s="1193" t="s">
        <v>17</v>
      </c>
      <c r="H109" s="1193"/>
      <c r="I109" s="264"/>
      <c r="J109" s="313"/>
      <c r="K109" s="1266"/>
      <c r="L109" s="1267"/>
      <c r="M109" s="961"/>
      <c r="N109" s="962"/>
      <c r="O109" s="961"/>
      <c r="P109" s="962"/>
    </row>
    <row r="110" spans="1:16" s="273" customFormat="1" ht="15.75" hidden="1" customHeight="1" x14ac:dyDescent="0.25">
      <c r="A110" s="1044" t="s">
        <v>116</v>
      </c>
      <c r="B110" s="1162"/>
      <c r="C110" s="1162"/>
      <c r="D110" s="1163"/>
      <c r="E110" s="282"/>
      <c r="F110" s="244">
        <v>222210</v>
      </c>
      <c r="G110" s="1193" t="s">
        <v>17</v>
      </c>
      <c r="H110" s="1193"/>
      <c r="I110" s="264"/>
      <c r="J110" s="313"/>
      <c r="K110" s="1266"/>
      <c r="L110" s="1267"/>
      <c r="M110" s="961"/>
      <c r="N110" s="962"/>
      <c r="O110" s="961"/>
      <c r="P110" s="962"/>
    </row>
    <row r="111" spans="1:16" s="273" customFormat="1" ht="15.75" hidden="1" customHeight="1" x14ac:dyDescent="0.25">
      <c r="A111" s="1044" t="s">
        <v>117</v>
      </c>
      <c r="B111" s="1162"/>
      <c r="C111" s="1162"/>
      <c r="D111" s="1163"/>
      <c r="E111" s="282"/>
      <c r="F111" s="244">
        <v>222220</v>
      </c>
      <c r="G111" s="1193" t="s">
        <v>17</v>
      </c>
      <c r="H111" s="1193"/>
      <c r="I111" s="264"/>
      <c r="J111" s="313"/>
      <c r="K111" s="1266"/>
      <c r="L111" s="1267"/>
      <c r="M111" s="961"/>
      <c r="N111" s="962"/>
      <c r="O111" s="961"/>
      <c r="P111" s="962"/>
    </row>
    <row r="112" spans="1:16" s="273" customFormat="1" ht="15.75" hidden="1" customHeight="1" x14ac:dyDescent="0.25">
      <c r="A112" s="1044" t="s">
        <v>118</v>
      </c>
      <c r="B112" s="1162"/>
      <c r="C112" s="1162"/>
      <c r="D112" s="1163"/>
      <c r="E112" s="282"/>
      <c r="F112" s="244">
        <v>222300</v>
      </c>
      <c r="G112" s="1193" t="s">
        <v>17</v>
      </c>
      <c r="H112" s="1193"/>
      <c r="I112" s="264"/>
      <c r="J112" s="313"/>
      <c r="K112" s="1266"/>
      <c r="L112" s="1267"/>
      <c r="M112" s="961"/>
      <c r="N112" s="962"/>
      <c r="O112" s="961"/>
      <c r="P112" s="962"/>
    </row>
    <row r="113" spans="1:16" s="273" customFormat="1" ht="15.75" hidden="1" customHeight="1" x14ac:dyDescent="0.25">
      <c r="A113" s="1044" t="s">
        <v>119</v>
      </c>
      <c r="B113" s="1162"/>
      <c r="C113" s="1162"/>
      <c r="D113" s="1163"/>
      <c r="E113" s="282"/>
      <c r="F113" s="244">
        <v>222400</v>
      </c>
      <c r="G113" s="1193" t="s">
        <v>17</v>
      </c>
      <c r="H113" s="1193"/>
      <c r="I113" s="264"/>
      <c r="J113" s="313"/>
      <c r="K113" s="1266"/>
      <c r="L113" s="1267"/>
      <c r="M113" s="961"/>
      <c r="N113" s="962"/>
      <c r="O113" s="961"/>
      <c r="P113" s="962"/>
    </row>
    <row r="114" spans="1:16" s="273" customFormat="1" ht="15.75" hidden="1" customHeight="1" x14ac:dyDescent="0.25">
      <c r="A114" s="1044" t="s">
        <v>120</v>
      </c>
      <c r="B114" s="1162"/>
      <c r="C114" s="1162"/>
      <c r="D114" s="1163"/>
      <c r="E114" s="282"/>
      <c r="F114" s="244">
        <v>222500</v>
      </c>
      <c r="G114" s="1193" t="s">
        <v>17</v>
      </c>
      <c r="H114" s="1193"/>
      <c r="I114" s="264"/>
      <c r="J114" s="313"/>
      <c r="K114" s="1266"/>
      <c r="L114" s="1267"/>
      <c r="M114" s="961"/>
      <c r="N114" s="962"/>
      <c r="O114" s="961"/>
      <c r="P114" s="962"/>
    </row>
    <row r="115" spans="1:16" s="273" customFormat="1" ht="15.75" hidden="1" customHeight="1" x14ac:dyDescent="0.25">
      <c r="A115" s="1044" t="s">
        <v>121</v>
      </c>
      <c r="B115" s="1162"/>
      <c r="C115" s="1162"/>
      <c r="D115" s="1163"/>
      <c r="E115" s="282"/>
      <c r="F115" s="244">
        <v>222600</v>
      </c>
      <c r="G115" s="1193" t="s">
        <v>17</v>
      </c>
      <c r="H115" s="1193"/>
      <c r="I115" s="264"/>
      <c r="J115" s="313"/>
      <c r="K115" s="1266"/>
      <c r="L115" s="1267"/>
      <c r="M115" s="961"/>
      <c r="N115" s="962"/>
      <c r="O115" s="961"/>
      <c r="P115" s="962"/>
    </row>
    <row r="116" spans="1:16" s="273" customFormat="1" ht="15.75" hidden="1" customHeight="1" x14ac:dyDescent="0.25">
      <c r="A116" s="1044" t="s">
        <v>122</v>
      </c>
      <c r="B116" s="1162"/>
      <c r="C116" s="1162"/>
      <c r="D116" s="1163"/>
      <c r="E116" s="282"/>
      <c r="F116" s="244">
        <v>222700</v>
      </c>
      <c r="G116" s="1193" t="s">
        <v>17</v>
      </c>
      <c r="H116" s="1193"/>
      <c r="I116" s="264"/>
      <c r="J116" s="313"/>
      <c r="K116" s="1266"/>
      <c r="L116" s="1267"/>
      <c r="M116" s="961"/>
      <c r="N116" s="962"/>
      <c r="O116" s="961"/>
      <c r="P116" s="962"/>
    </row>
    <row r="117" spans="1:16" s="273" customFormat="1" ht="15.75" hidden="1" customHeight="1" x14ac:dyDescent="0.25">
      <c r="A117" s="1044" t="s">
        <v>123</v>
      </c>
      <c r="B117" s="1162"/>
      <c r="C117" s="1162"/>
      <c r="D117" s="1163"/>
      <c r="E117" s="282"/>
      <c r="F117" s="244">
        <v>222710</v>
      </c>
      <c r="G117" s="1193" t="s">
        <v>17</v>
      </c>
      <c r="H117" s="1193"/>
      <c r="I117" s="264"/>
      <c r="J117" s="313"/>
      <c r="K117" s="1266"/>
      <c r="L117" s="1267"/>
      <c r="M117" s="961"/>
      <c r="N117" s="962"/>
      <c r="O117" s="961"/>
      <c r="P117" s="962"/>
    </row>
    <row r="118" spans="1:16" s="273" customFormat="1" ht="15.75" hidden="1" customHeight="1" x14ac:dyDescent="0.25">
      <c r="A118" s="1044" t="s">
        <v>124</v>
      </c>
      <c r="B118" s="1162"/>
      <c r="C118" s="1162"/>
      <c r="D118" s="1163"/>
      <c r="E118" s="282"/>
      <c r="F118" s="244">
        <v>222720</v>
      </c>
      <c r="G118" s="1193" t="s">
        <v>17</v>
      </c>
      <c r="H118" s="1193"/>
      <c r="I118" s="264"/>
      <c r="J118" s="313"/>
      <c r="K118" s="1266"/>
      <c r="L118" s="1267"/>
      <c r="M118" s="961"/>
      <c r="N118" s="962"/>
      <c r="O118" s="961"/>
      <c r="P118" s="962"/>
    </row>
    <row r="119" spans="1:16" s="273" customFormat="1" ht="15.75" hidden="1" customHeight="1" x14ac:dyDescent="0.25">
      <c r="A119" s="1044" t="s">
        <v>125</v>
      </c>
      <c r="B119" s="1162"/>
      <c r="C119" s="1162"/>
      <c r="D119" s="1163"/>
      <c r="E119" s="282"/>
      <c r="F119" s="244">
        <v>222800</v>
      </c>
      <c r="G119" s="1193" t="s">
        <v>17</v>
      </c>
      <c r="H119" s="1193"/>
      <c r="I119" s="264"/>
      <c r="J119" s="313"/>
      <c r="K119" s="1266"/>
      <c r="L119" s="1267"/>
      <c r="M119" s="961"/>
      <c r="N119" s="962"/>
      <c r="O119" s="961"/>
      <c r="P119" s="962"/>
    </row>
    <row r="120" spans="1:16" s="273" customFormat="1" ht="15.75" hidden="1" customHeight="1" x14ac:dyDescent="0.25">
      <c r="A120" s="1044" t="s">
        <v>125</v>
      </c>
      <c r="B120" s="1162"/>
      <c r="C120" s="1162"/>
      <c r="D120" s="1163"/>
      <c r="E120" s="282"/>
      <c r="F120" s="244">
        <v>222810</v>
      </c>
      <c r="G120" s="1193" t="s">
        <v>17</v>
      </c>
      <c r="H120" s="1193"/>
      <c r="I120" s="264"/>
      <c r="J120" s="313"/>
      <c r="K120" s="1266"/>
      <c r="L120" s="1267"/>
      <c r="M120" s="961"/>
      <c r="N120" s="962"/>
      <c r="O120" s="961"/>
      <c r="P120" s="962"/>
    </row>
    <row r="121" spans="1:16" s="273" customFormat="1" ht="15.75" hidden="1" customHeight="1" x14ac:dyDescent="0.25">
      <c r="A121" s="1044" t="s">
        <v>126</v>
      </c>
      <c r="B121" s="1162"/>
      <c r="C121" s="1162"/>
      <c r="D121" s="1163"/>
      <c r="E121" s="282"/>
      <c r="F121" s="244">
        <v>222820</v>
      </c>
      <c r="G121" s="1193" t="s">
        <v>17</v>
      </c>
      <c r="H121" s="1193"/>
      <c r="I121" s="314"/>
      <c r="J121" s="315"/>
      <c r="K121" s="1318"/>
      <c r="L121" s="1319"/>
      <c r="M121" s="1320"/>
      <c r="N121" s="1321"/>
      <c r="O121" s="1320"/>
      <c r="P121" s="1321"/>
    </row>
    <row r="122" spans="1:16" s="273" customFormat="1" ht="15.75" hidden="1" customHeight="1" x14ac:dyDescent="0.25">
      <c r="A122" s="1044" t="s">
        <v>127</v>
      </c>
      <c r="B122" s="1162"/>
      <c r="C122" s="1162"/>
      <c r="D122" s="1163"/>
      <c r="E122" s="282"/>
      <c r="F122" s="244">
        <v>222900</v>
      </c>
      <c r="G122" s="1193" t="s">
        <v>17</v>
      </c>
      <c r="H122" s="1193"/>
      <c r="I122" s="314"/>
      <c r="J122" s="315"/>
      <c r="K122" s="1318"/>
      <c r="L122" s="1319"/>
      <c r="M122" s="1320"/>
      <c r="N122" s="1321"/>
      <c r="O122" s="1320"/>
      <c r="P122" s="1321"/>
    </row>
    <row r="123" spans="1:16" s="273" customFormat="1" ht="15.75" hidden="1" customHeight="1" x14ac:dyDescent="0.25">
      <c r="A123" s="1044" t="s">
        <v>128</v>
      </c>
      <c r="B123" s="1162"/>
      <c r="C123" s="1162"/>
      <c r="D123" s="1163"/>
      <c r="E123" s="282"/>
      <c r="F123" s="244">
        <v>222910</v>
      </c>
      <c r="G123" s="1193" t="s">
        <v>17</v>
      </c>
      <c r="H123" s="1193"/>
      <c r="I123" s="314"/>
      <c r="J123" s="315"/>
      <c r="K123" s="1318"/>
      <c r="L123" s="1319"/>
      <c r="M123" s="1320"/>
      <c r="N123" s="1321"/>
      <c r="O123" s="1320"/>
      <c r="P123" s="1321"/>
    </row>
    <row r="124" spans="1:16" s="273" customFormat="1" ht="15.75" hidden="1" customHeight="1" x14ac:dyDescent="0.25">
      <c r="A124" s="1044" t="s">
        <v>129</v>
      </c>
      <c r="B124" s="1162"/>
      <c r="C124" s="1162"/>
      <c r="D124" s="1163"/>
      <c r="E124" s="282"/>
      <c r="F124" s="244">
        <v>222920</v>
      </c>
      <c r="G124" s="1193" t="s">
        <v>17</v>
      </c>
      <c r="H124" s="1193"/>
      <c r="I124" s="314"/>
      <c r="J124" s="315"/>
      <c r="K124" s="1318"/>
      <c r="L124" s="1319"/>
      <c r="M124" s="1320"/>
      <c r="N124" s="1321"/>
      <c r="O124" s="1320"/>
      <c r="P124" s="1321"/>
    </row>
    <row r="125" spans="1:16" s="273" customFormat="1" ht="15.75" hidden="1" customHeight="1" x14ac:dyDescent="0.25">
      <c r="A125" s="1044" t="s">
        <v>130</v>
      </c>
      <c r="B125" s="1162"/>
      <c r="C125" s="1162"/>
      <c r="D125" s="1163"/>
      <c r="E125" s="282"/>
      <c r="F125" s="244">
        <v>222930</v>
      </c>
      <c r="G125" s="1193" t="s">
        <v>17</v>
      </c>
      <c r="H125" s="1193"/>
      <c r="I125" s="314"/>
      <c r="J125" s="315"/>
      <c r="K125" s="1318"/>
      <c r="L125" s="1319"/>
      <c r="M125" s="1320"/>
      <c r="N125" s="1321"/>
      <c r="O125" s="1320"/>
      <c r="P125" s="1321"/>
    </row>
    <row r="126" spans="1:16" s="273" customFormat="1" ht="15.75" hidden="1" customHeight="1" x14ac:dyDescent="0.25">
      <c r="A126" s="1044" t="s">
        <v>131</v>
      </c>
      <c r="B126" s="1162"/>
      <c r="C126" s="1162"/>
      <c r="D126" s="1163"/>
      <c r="E126" s="282"/>
      <c r="F126" s="244">
        <v>222940</v>
      </c>
      <c r="G126" s="1193" t="s">
        <v>17</v>
      </c>
      <c r="H126" s="1193"/>
      <c r="I126" s="314"/>
      <c r="J126" s="315"/>
      <c r="K126" s="1318"/>
      <c r="L126" s="1319"/>
      <c r="M126" s="1320"/>
      <c r="N126" s="1321"/>
      <c r="O126" s="1320"/>
      <c r="P126" s="1321"/>
    </row>
    <row r="127" spans="1:16" s="273" customFormat="1" ht="15.75" hidden="1" customHeight="1" x14ac:dyDescent="0.25">
      <c r="A127" s="1044" t="s">
        <v>132</v>
      </c>
      <c r="B127" s="1162"/>
      <c r="C127" s="1162"/>
      <c r="D127" s="1163"/>
      <c r="E127" s="282"/>
      <c r="F127" s="244">
        <v>222950</v>
      </c>
      <c r="G127" s="1193" t="s">
        <v>17</v>
      </c>
      <c r="H127" s="1193"/>
      <c r="I127" s="314"/>
      <c r="J127" s="315"/>
      <c r="K127" s="1318"/>
      <c r="L127" s="1319"/>
      <c r="M127" s="1320"/>
      <c r="N127" s="1321"/>
      <c r="O127" s="1320"/>
      <c r="P127" s="1321"/>
    </row>
    <row r="128" spans="1:16" s="273" customFormat="1" ht="15.75" hidden="1" customHeight="1" x14ac:dyDescent="0.25">
      <c r="A128" s="1044" t="s">
        <v>133</v>
      </c>
      <c r="B128" s="1162"/>
      <c r="C128" s="1162"/>
      <c r="D128" s="1163"/>
      <c r="E128" s="282"/>
      <c r="F128" s="244">
        <v>222960</v>
      </c>
      <c r="G128" s="1193" t="s">
        <v>17</v>
      </c>
      <c r="H128" s="1193"/>
      <c r="I128" s="314"/>
      <c r="J128" s="315"/>
      <c r="K128" s="1318"/>
      <c r="L128" s="1319"/>
      <c r="M128" s="1320"/>
      <c r="N128" s="1321"/>
      <c r="O128" s="1320"/>
      <c r="P128" s="1321"/>
    </row>
    <row r="129" spans="1:16" s="273" customFormat="1" ht="15.75" hidden="1" customHeight="1" x14ac:dyDescent="0.25">
      <c r="A129" s="1044" t="s">
        <v>134</v>
      </c>
      <c r="B129" s="1162"/>
      <c r="C129" s="1162"/>
      <c r="D129" s="1163"/>
      <c r="E129" s="282"/>
      <c r="F129" s="244">
        <v>222970</v>
      </c>
      <c r="G129" s="1193" t="s">
        <v>17</v>
      </c>
      <c r="H129" s="1193"/>
      <c r="I129" s="314"/>
      <c r="J129" s="315"/>
      <c r="K129" s="1318"/>
      <c r="L129" s="1319"/>
      <c r="M129" s="1320"/>
      <c r="N129" s="1321"/>
      <c r="O129" s="1320"/>
      <c r="P129" s="1321"/>
    </row>
    <row r="130" spans="1:16" s="273" customFormat="1" ht="15.75" hidden="1" customHeight="1" x14ac:dyDescent="0.25">
      <c r="A130" s="1044" t="s">
        <v>135</v>
      </c>
      <c r="B130" s="1162"/>
      <c r="C130" s="1162"/>
      <c r="D130" s="1163"/>
      <c r="E130" s="282"/>
      <c r="F130" s="244">
        <v>222980</v>
      </c>
      <c r="G130" s="1193" t="s">
        <v>17</v>
      </c>
      <c r="H130" s="1193"/>
      <c r="I130" s="314"/>
      <c r="J130" s="315"/>
      <c r="K130" s="1318"/>
      <c r="L130" s="1319"/>
      <c r="M130" s="1320"/>
      <c r="N130" s="1321"/>
      <c r="O130" s="1320"/>
      <c r="P130" s="1321"/>
    </row>
    <row r="131" spans="1:16" s="273" customFormat="1" ht="15.75" hidden="1" customHeight="1" x14ac:dyDescent="0.25">
      <c r="A131" s="1044" t="s">
        <v>136</v>
      </c>
      <c r="B131" s="1162"/>
      <c r="C131" s="1162"/>
      <c r="D131" s="1163"/>
      <c r="E131" s="282"/>
      <c r="F131" s="244">
        <v>222990</v>
      </c>
      <c r="G131" s="1193" t="s">
        <v>17</v>
      </c>
      <c r="H131" s="1193"/>
      <c r="I131" s="314"/>
      <c r="J131" s="315"/>
      <c r="K131" s="1318"/>
      <c r="L131" s="1319"/>
      <c r="M131" s="1320"/>
      <c r="N131" s="1321"/>
      <c r="O131" s="1320"/>
      <c r="P131" s="1321"/>
    </row>
    <row r="132" spans="1:16" s="273" customFormat="1" ht="15.75" hidden="1" customHeight="1" x14ac:dyDescent="0.25">
      <c r="A132" s="1084" t="s">
        <v>137</v>
      </c>
      <c r="B132" s="1169"/>
      <c r="C132" s="1169"/>
      <c r="D132" s="1170"/>
      <c r="E132" s="284"/>
      <c r="F132" s="265">
        <v>270000</v>
      </c>
      <c r="G132" s="1200" t="s">
        <v>17</v>
      </c>
      <c r="H132" s="1200"/>
      <c r="I132" s="316">
        <f>SUM(I133:I134)</f>
        <v>0</v>
      </c>
      <c r="J132" s="317">
        <f>SUM(J133:J134)</f>
        <v>0</v>
      </c>
      <c r="K132" s="1324">
        <f>SUM(K133:K134)</f>
        <v>0</v>
      </c>
      <c r="L132" s="1325"/>
      <c r="M132" s="1324">
        <f>SUM(M133:M134)</f>
        <v>0</v>
      </c>
      <c r="N132" s="1325"/>
      <c r="O132" s="1324">
        <f>SUM(O133:O134)</f>
        <v>0</v>
      </c>
      <c r="P132" s="1325"/>
    </row>
    <row r="133" spans="1:16" s="273" customFormat="1" ht="15.75" hidden="1" customHeight="1" x14ac:dyDescent="0.25">
      <c r="A133" s="1044" t="s">
        <v>138</v>
      </c>
      <c r="B133" s="1162"/>
      <c r="C133" s="1162"/>
      <c r="D133" s="1163"/>
      <c r="E133" s="282"/>
      <c r="F133" s="244">
        <v>271000</v>
      </c>
      <c r="G133" s="1193" t="s">
        <v>17</v>
      </c>
      <c r="H133" s="1193"/>
      <c r="I133" s="314"/>
      <c r="J133" s="315"/>
      <c r="K133" s="1318"/>
      <c r="L133" s="1319"/>
      <c r="M133" s="1320"/>
      <c r="N133" s="1321"/>
      <c r="O133" s="1320"/>
      <c r="P133" s="1321"/>
    </row>
    <row r="134" spans="1:16" s="273" customFormat="1" ht="15.75" hidden="1" customHeight="1" x14ac:dyDescent="0.25">
      <c r="A134" s="1044" t="s">
        <v>139</v>
      </c>
      <c r="B134" s="1162"/>
      <c r="C134" s="1162"/>
      <c r="D134" s="1163"/>
      <c r="E134" s="282"/>
      <c r="F134" s="267">
        <v>273500</v>
      </c>
      <c r="G134" s="1193" t="s">
        <v>17</v>
      </c>
      <c r="H134" s="1193"/>
      <c r="I134" s="314"/>
      <c r="J134" s="315"/>
      <c r="K134" s="1318"/>
      <c r="L134" s="1319"/>
      <c r="M134" s="1320"/>
      <c r="N134" s="1321"/>
      <c r="O134" s="1320"/>
      <c r="P134" s="1321"/>
    </row>
    <row r="135" spans="1:16" s="273" customFormat="1" ht="15.75" hidden="1" customHeight="1" x14ac:dyDescent="0.25">
      <c r="A135" s="1084" t="s">
        <v>140</v>
      </c>
      <c r="B135" s="1169"/>
      <c r="C135" s="1169"/>
      <c r="D135" s="1170"/>
      <c r="E135" s="284"/>
      <c r="F135" s="269">
        <v>280000</v>
      </c>
      <c r="G135" s="1200" t="s">
        <v>17</v>
      </c>
      <c r="H135" s="1200"/>
      <c r="I135" s="316">
        <f>SUM(I136:I148)</f>
        <v>0</v>
      </c>
      <c r="J135" s="317">
        <f>SUM(J136:J148)</f>
        <v>0</v>
      </c>
      <c r="K135" s="1322">
        <f>SUM(K136:L148)</f>
        <v>0</v>
      </c>
      <c r="L135" s="1323"/>
      <c r="M135" s="1322">
        <f>SUM(M136:N148)</f>
        <v>0</v>
      </c>
      <c r="N135" s="1323"/>
      <c r="O135" s="1322">
        <f>SUM(O136:P148)</f>
        <v>0</v>
      </c>
      <c r="P135" s="1323"/>
    </row>
    <row r="136" spans="1:16" s="273" customFormat="1" ht="15.75" hidden="1" customHeight="1" x14ac:dyDescent="0.25">
      <c r="A136" s="1044" t="s">
        <v>141</v>
      </c>
      <c r="B136" s="1162"/>
      <c r="C136" s="1162"/>
      <c r="D136" s="1163"/>
      <c r="E136" s="282"/>
      <c r="F136" s="244">
        <v>281000</v>
      </c>
      <c r="G136" s="1193" t="s">
        <v>17</v>
      </c>
      <c r="H136" s="1193"/>
      <c r="I136" s="314"/>
      <c r="J136" s="315"/>
      <c r="K136" s="1318"/>
      <c r="L136" s="1319"/>
      <c r="M136" s="1320"/>
      <c r="N136" s="1321"/>
      <c r="O136" s="1320"/>
      <c r="P136" s="1321"/>
    </row>
    <row r="137" spans="1:16" s="273" customFormat="1" ht="15.75" hidden="1" customHeight="1" x14ac:dyDescent="0.25">
      <c r="A137" s="1044" t="s">
        <v>142</v>
      </c>
      <c r="B137" s="1162"/>
      <c r="C137" s="1162"/>
      <c r="D137" s="1163"/>
      <c r="E137" s="282"/>
      <c r="F137" s="244">
        <v>281200</v>
      </c>
      <c r="G137" s="1193" t="s">
        <v>17</v>
      </c>
      <c r="H137" s="1193"/>
      <c r="I137" s="314"/>
      <c r="J137" s="315"/>
      <c r="K137" s="1318"/>
      <c r="L137" s="1319"/>
      <c r="M137" s="1320"/>
      <c r="N137" s="1321"/>
      <c r="O137" s="1320"/>
      <c r="P137" s="1321"/>
    </row>
    <row r="138" spans="1:16" s="273" customFormat="1" ht="15.75" hidden="1" customHeight="1" x14ac:dyDescent="0.25">
      <c r="A138" s="1044" t="s">
        <v>143</v>
      </c>
      <c r="B138" s="1162"/>
      <c r="C138" s="1162"/>
      <c r="D138" s="1163"/>
      <c r="E138" s="282"/>
      <c r="F138" s="244">
        <v>281210</v>
      </c>
      <c r="G138" s="1193" t="s">
        <v>17</v>
      </c>
      <c r="H138" s="1193"/>
      <c r="I138" s="314"/>
      <c r="J138" s="315"/>
      <c r="K138" s="1318"/>
      <c r="L138" s="1319"/>
      <c r="M138" s="1320"/>
      <c r="N138" s="1321"/>
      <c r="O138" s="1320"/>
      <c r="P138" s="1321"/>
    </row>
    <row r="139" spans="1:16" s="273" customFormat="1" ht="15.75" hidden="1" customHeight="1" x14ac:dyDescent="0.25">
      <c r="A139" s="1044" t="s">
        <v>144</v>
      </c>
      <c r="B139" s="1162"/>
      <c r="C139" s="1162"/>
      <c r="D139" s="1163"/>
      <c r="E139" s="282"/>
      <c r="F139" s="244">
        <v>281211</v>
      </c>
      <c r="G139" s="1193" t="s">
        <v>17</v>
      </c>
      <c r="H139" s="1193"/>
      <c r="I139" s="314"/>
      <c r="J139" s="315"/>
      <c r="K139" s="1318"/>
      <c r="L139" s="1319"/>
      <c r="M139" s="1320"/>
      <c r="N139" s="1321"/>
      <c r="O139" s="1320"/>
      <c r="P139" s="1321"/>
    </row>
    <row r="140" spans="1:16" s="273" customFormat="1" ht="15.75" hidden="1" customHeight="1" x14ac:dyDescent="0.25">
      <c r="A140" s="1044" t="s">
        <v>145</v>
      </c>
      <c r="B140" s="1162"/>
      <c r="C140" s="1162"/>
      <c r="D140" s="1163"/>
      <c r="E140" s="282"/>
      <c r="F140" s="244">
        <v>281212</v>
      </c>
      <c r="G140" s="1193" t="s">
        <v>17</v>
      </c>
      <c r="H140" s="1193"/>
      <c r="I140" s="314"/>
      <c r="J140" s="315"/>
      <c r="K140" s="1318"/>
      <c r="L140" s="1319"/>
      <c r="M140" s="1320"/>
      <c r="N140" s="1321"/>
      <c r="O140" s="1320"/>
      <c r="P140" s="1321"/>
    </row>
    <row r="141" spans="1:16" s="273" customFormat="1" ht="15.75" hidden="1" customHeight="1" x14ac:dyDescent="0.25">
      <c r="A141" s="1044" t="s">
        <v>146</v>
      </c>
      <c r="B141" s="1162"/>
      <c r="C141" s="1162"/>
      <c r="D141" s="1163"/>
      <c r="E141" s="282"/>
      <c r="F141" s="244">
        <v>281220</v>
      </c>
      <c r="G141" s="1193" t="s">
        <v>17</v>
      </c>
      <c r="H141" s="1193"/>
      <c r="I141" s="314"/>
      <c r="J141" s="315"/>
      <c r="K141" s="1318"/>
      <c r="L141" s="1319"/>
      <c r="M141" s="1320"/>
      <c r="N141" s="1321"/>
      <c r="O141" s="1320"/>
      <c r="P141" s="1321"/>
    </row>
    <row r="142" spans="1:16" s="273" customFormat="1" ht="15.75" hidden="1" customHeight="1" x14ac:dyDescent="0.25">
      <c r="A142" s="1044" t="s">
        <v>147</v>
      </c>
      <c r="B142" s="1162"/>
      <c r="C142" s="1162"/>
      <c r="D142" s="1163"/>
      <c r="E142" s="282"/>
      <c r="F142" s="244">
        <v>281221</v>
      </c>
      <c r="G142" s="1193" t="s">
        <v>17</v>
      </c>
      <c r="H142" s="1193"/>
      <c r="I142" s="314"/>
      <c r="J142" s="315"/>
      <c r="K142" s="1318"/>
      <c r="L142" s="1319"/>
      <c r="M142" s="1320"/>
      <c r="N142" s="1321"/>
      <c r="O142" s="1320"/>
      <c r="P142" s="1321"/>
    </row>
    <row r="143" spans="1:16" s="273" customFormat="1" ht="15.75" hidden="1" customHeight="1" x14ac:dyDescent="0.25">
      <c r="A143" s="1044" t="s">
        <v>148</v>
      </c>
      <c r="B143" s="1162"/>
      <c r="C143" s="1162"/>
      <c r="D143" s="1163"/>
      <c r="E143" s="282"/>
      <c r="F143" s="244">
        <v>281222</v>
      </c>
      <c r="G143" s="1193" t="s">
        <v>17</v>
      </c>
      <c r="H143" s="1193"/>
      <c r="I143" s="314"/>
      <c r="J143" s="315"/>
      <c r="K143" s="1318"/>
      <c r="L143" s="1319"/>
      <c r="M143" s="1320"/>
      <c r="N143" s="1321"/>
      <c r="O143" s="1320"/>
      <c r="P143" s="1321"/>
    </row>
    <row r="144" spans="1:16" s="273" customFormat="1" ht="15.75" hidden="1" customHeight="1" x14ac:dyDescent="0.25">
      <c r="A144" s="1044" t="s">
        <v>149</v>
      </c>
      <c r="B144" s="1162"/>
      <c r="C144" s="1162"/>
      <c r="D144" s="1163"/>
      <c r="E144" s="282"/>
      <c r="F144" s="244">
        <v>281230</v>
      </c>
      <c r="G144" s="1193" t="s">
        <v>17</v>
      </c>
      <c r="H144" s="1193"/>
      <c r="I144" s="314"/>
      <c r="J144" s="315"/>
      <c r="K144" s="1318"/>
      <c r="L144" s="1319"/>
      <c r="M144" s="1320"/>
      <c r="N144" s="1321"/>
      <c r="O144" s="1320"/>
      <c r="P144" s="1321"/>
    </row>
    <row r="145" spans="1:16" s="273" customFormat="1" ht="15.75" hidden="1" customHeight="1" x14ac:dyDescent="0.25">
      <c r="A145" s="1044" t="s">
        <v>150</v>
      </c>
      <c r="B145" s="1162"/>
      <c r="C145" s="1162"/>
      <c r="D145" s="1163"/>
      <c r="E145" s="282"/>
      <c r="F145" s="244">
        <v>281800</v>
      </c>
      <c r="G145" s="1193" t="s">
        <v>17</v>
      </c>
      <c r="H145" s="1193"/>
      <c r="I145" s="314"/>
      <c r="J145" s="315"/>
      <c r="K145" s="1318"/>
      <c r="L145" s="1319"/>
      <c r="M145" s="1320"/>
      <c r="N145" s="1321"/>
      <c r="O145" s="1320"/>
      <c r="P145" s="1321"/>
    </row>
    <row r="146" spans="1:16" s="273" customFormat="1" ht="15.75" hidden="1" customHeight="1" x14ac:dyDescent="0.25">
      <c r="A146" s="1044" t="s">
        <v>151</v>
      </c>
      <c r="B146" s="1162"/>
      <c r="C146" s="1162"/>
      <c r="D146" s="1163"/>
      <c r="E146" s="282"/>
      <c r="F146" s="244">
        <v>281900</v>
      </c>
      <c r="G146" s="1193" t="s">
        <v>17</v>
      </c>
      <c r="H146" s="1193"/>
      <c r="I146" s="314"/>
      <c r="J146" s="315"/>
      <c r="K146" s="1318"/>
      <c r="L146" s="1319"/>
      <c r="M146" s="1320"/>
      <c r="N146" s="1321"/>
      <c r="O146" s="1320"/>
      <c r="P146" s="1321"/>
    </row>
    <row r="147" spans="1:16" s="273" customFormat="1" ht="15.75" hidden="1" customHeight="1" x14ac:dyDescent="0.25">
      <c r="A147" s="1044" t="s">
        <v>152</v>
      </c>
      <c r="B147" s="1162"/>
      <c r="C147" s="1162"/>
      <c r="D147" s="1163"/>
      <c r="E147" s="282"/>
      <c r="F147" s="244">
        <v>282000</v>
      </c>
      <c r="G147" s="1193" t="s">
        <v>17</v>
      </c>
      <c r="H147" s="1193"/>
      <c r="I147" s="314"/>
      <c r="J147" s="315"/>
      <c r="K147" s="1318"/>
      <c r="L147" s="1319"/>
      <c r="M147" s="1320"/>
      <c r="N147" s="1321"/>
      <c r="O147" s="1320"/>
      <c r="P147" s="1321"/>
    </row>
    <row r="148" spans="1:16" s="273" customFormat="1" ht="15.75" hidden="1" customHeight="1" x14ac:dyDescent="0.25">
      <c r="A148" s="1044" t="s">
        <v>153</v>
      </c>
      <c r="B148" s="1162"/>
      <c r="C148" s="1162"/>
      <c r="D148" s="1163"/>
      <c r="E148" s="282"/>
      <c r="F148" s="244">
        <v>282100</v>
      </c>
      <c r="G148" s="1193" t="s">
        <v>17</v>
      </c>
      <c r="H148" s="1193"/>
      <c r="I148" s="314"/>
      <c r="J148" s="315"/>
      <c r="K148" s="1318"/>
      <c r="L148" s="1319"/>
      <c r="M148" s="1320"/>
      <c r="N148" s="1321"/>
      <c r="O148" s="1320"/>
      <c r="P148" s="1321"/>
    </row>
    <row r="149" spans="1:16" s="273" customFormat="1" ht="15.75" hidden="1" customHeight="1" x14ac:dyDescent="0.25">
      <c r="A149" s="1084" t="s">
        <v>154</v>
      </c>
      <c r="B149" s="1169"/>
      <c r="C149" s="1169"/>
      <c r="D149" s="1170"/>
      <c r="E149" s="284"/>
      <c r="F149" s="265">
        <v>290000</v>
      </c>
      <c r="G149" s="1200" t="s">
        <v>17</v>
      </c>
      <c r="H149" s="1200"/>
      <c r="I149" s="316"/>
      <c r="J149" s="317"/>
      <c r="K149" s="1322"/>
      <c r="L149" s="1323"/>
      <c r="M149" s="1324"/>
      <c r="N149" s="1325"/>
      <c r="O149" s="1324"/>
      <c r="P149" s="1325"/>
    </row>
    <row r="150" spans="1:16" s="273" customFormat="1" ht="15.75" hidden="1" customHeight="1" x14ac:dyDescent="0.25">
      <c r="A150" s="1044" t="s">
        <v>155</v>
      </c>
      <c r="B150" s="1162"/>
      <c r="C150" s="1162"/>
      <c r="D150" s="1163"/>
      <c r="E150" s="282"/>
      <c r="F150" s="244">
        <v>292220</v>
      </c>
      <c r="G150" s="1193" t="s">
        <v>17</v>
      </c>
      <c r="H150" s="1193"/>
      <c r="I150" s="314"/>
      <c r="J150" s="315"/>
      <c r="K150" s="1318"/>
      <c r="L150" s="1319"/>
      <c r="M150" s="1320"/>
      <c r="N150" s="1321"/>
      <c r="O150" s="1320"/>
      <c r="P150" s="1321"/>
    </row>
    <row r="151" spans="1:16" s="273" customFormat="1" ht="15.75" hidden="1" customHeight="1" x14ac:dyDescent="0.25">
      <c r="A151" s="1044" t="s">
        <v>156</v>
      </c>
      <c r="B151" s="1162"/>
      <c r="C151" s="1162"/>
      <c r="D151" s="1163"/>
      <c r="E151" s="282"/>
      <c r="F151" s="244">
        <v>300000</v>
      </c>
      <c r="G151" s="1193" t="s">
        <v>17</v>
      </c>
      <c r="H151" s="1193"/>
      <c r="I151" s="314"/>
      <c r="J151" s="315"/>
      <c r="K151" s="1318"/>
      <c r="L151" s="1319"/>
      <c r="M151" s="1320"/>
      <c r="N151" s="1321"/>
      <c r="O151" s="1320"/>
      <c r="P151" s="1321"/>
    </row>
    <row r="152" spans="1:16" s="273" customFormat="1" ht="15.75" hidden="1" customHeight="1" x14ac:dyDescent="0.25">
      <c r="A152" s="1044" t="s">
        <v>157</v>
      </c>
      <c r="B152" s="1162"/>
      <c r="C152" s="1162"/>
      <c r="D152" s="1163"/>
      <c r="E152" s="282"/>
      <c r="F152" s="244">
        <v>300000</v>
      </c>
      <c r="G152" s="1193" t="s">
        <v>17</v>
      </c>
      <c r="H152" s="1193"/>
      <c r="I152" s="314"/>
      <c r="J152" s="315"/>
      <c r="K152" s="1318"/>
      <c r="L152" s="1319"/>
      <c r="M152" s="1320"/>
      <c r="N152" s="1321"/>
      <c r="O152" s="1320"/>
      <c r="P152" s="1321"/>
    </row>
    <row r="153" spans="1:16" s="273" customFormat="1" ht="15.75" hidden="1" customHeight="1" x14ac:dyDescent="0.25">
      <c r="A153" s="1044" t="s">
        <v>158</v>
      </c>
      <c r="B153" s="1162"/>
      <c r="C153" s="1162"/>
      <c r="D153" s="1163"/>
      <c r="E153" s="282"/>
      <c r="F153" s="244">
        <v>319000</v>
      </c>
      <c r="G153" s="1193" t="s">
        <v>17</v>
      </c>
      <c r="H153" s="1193"/>
      <c r="I153" s="314"/>
      <c r="J153" s="315"/>
      <c r="K153" s="1318"/>
      <c r="L153" s="1319"/>
      <c r="M153" s="1320"/>
      <c r="N153" s="1321"/>
      <c r="O153" s="1320"/>
      <c r="P153" s="1321"/>
    </row>
    <row r="154" spans="1:16" s="273" customFormat="1" ht="15.75" hidden="1" customHeight="1" x14ac:dyDescent="0.25">
      <c r="A154" s="1044" t="s">
        <v>159</v>
      </c>
      <c r="B154" s="1162"/>
      <c r="C154" s="1162"/>
      <c r="D154" s="1163"/>
      <c r="E154" s="282"/>
      <c r="F154" s="244">
        <v>350000</v>
      </c>
      <c r="G154" s="1193" t="s">
        <v>17</v>
      </c>
      <c r="H154" s="1193"/>
      <c r="I154" s="314"/>
      <c r="J154" s="315"/>
      <c r="K154" s="1318"/>
      <c r="L154" s="1319"/>
      <c r="M154" s="1320"/>
      <c r="N154" s="1321"/>
      <c r="O154" s="1320"/>
      <c r="P154" s="1321"/>
    </row>
    <row r="155" spans="1:16" s="273" customFormat="1" ht="18" customHeight="1" x14ac:dyDescent="0.25">
      <c r="A155" s="1298" t="s">
        <v>160</v>
      </c>
      <c r="B155" s="1299"/>
      <c r="C155" s="1299"/>
      <c r="D155" s="1300"/>
      <c r="E155" s="458"/>
      <c r="F155" s="459">
        <v>31</v>
      </c>
      <c r="G155" s="1313">
        <f>G356+G358+G360</f>
        <v>24837.1</v>
      </c>
      <c r="H155" s="1313"/>
      <c r="I155" s="460">
        <f>I356+I358+I360</f>
        <v>48901.799999999996</v>
      </c>
      <c r="J155" s="461">
        <f>J356+J358</f>
        <v>92000</v>
      </c>
      <c r="K155" s="1314">
        <f>K356+K358</f>
        <v>340209</v>
      </c>
      <c r="L155" s="1315"/>
      <c r="M155" s="1316">
        <f>M356+M358</f>
        <v>594024</v>
      </c>
      <c r="N155" s="1317"/>
      <c r="O155" s="1316">
        <f>O356+O358</f>
        <v>445947</v>
      </c>
      <c r="P155" s="1317"/>
    </row>
    <row r="156" spans="1:16" s="273" customFormat="1" hidden="1" x14ac:dyDescent="0.25">
      <c r="A156" s="1288" t="s">
        <v>161</v>
      </c>
      <c r="B156" s="1289"/>
      <c r="C156" s="1289"/>
      <c r="D156" s="1290"/>
      <c r="E156" s="462"/>
      <c r="F156" s="463">
        <v>311000</v>
      </c>
      <c r="G156" s="1291" t="s">
        <v>17</v>
      </c>
      <c r="H156" s="1291"/>
      <c r="I156" s="464" t="s">
        <v>17</v>
      </c>
      <c r="J156" s="465"/>
      <c r="K156" s="1292"/>
      <c r="L156" s="1293"/>
      <c r="M156" s="1294"/>
      <c r="N156" s="1295"/>
      <c r="O156" s="1294"/>
      <c r="P156" s="1295"/>
    </row>
    <row r="157" spans="1:16" s="273" customFormat="1" hidden="1" x14ac:dyDescent="0.25">
      <c r="A157" s="1288" t="s">
        <v>162</v>
      </c>
      <c r="B157" s="1289"/>
      <c r="C157" s="1289"/>
      <c r="D157" s="1290"/>
      <c r="E157" s="462"/>
      <c r="F157" s="463">
        <v>311100</v>
      </c>
      <c r="G157" s="1291" t="s">
        <v>17</v>
      </c>
      <c r="H157" s="1291"/>
      <c r="I157" s="464" t="s">
        <v>17</v>
      </c>
      <c r="J157" s="465"/>
      <c r="K157" s="1292"/>
      <c r="L157" s="1293"/>
      <c r="M157" s="1294"/>
      <c r="N157" s="1295"/>
      <c r="O157" s="1294"/>
      <c r="P157" s="1295"/>
    </row>
    <row r="158" spans="1:16" s="273" customFormat="1" hidden="1" x14ac:dyDescent="0.25">
      <c r="A158" s="1288" t="s">
        <v>163</v>
      </c>
      <c r="B158" s="1289"/>
      <c r="C158" s="1289"/>
      <c r="D158" s="1290"/>
      <c r="E158" s="462"/>
      <c r="F158" s="463">
        <v>311110</v>
      </c>
      <c r="G158" s="1291" t="s">
        <v>17</v>
      </c>
      <c r="H158" s="1291"/>
      <c r="I158" s="464" t="s">
        <v>17</v>
      </c>
      <c r="J158" s="465"/>
      <c r="K158" s="1292"/>
      <c r="L158" s="1293"/>
      <c r="M158" s="1294"/>
      <c r="N158" s="1295"/>
      <c r="O158" s="1294"/>
      <c r="P158" s="1295"/>
    </row>
    <row r="159" spans="1:16" s="273" customFormat="1" hidden="1" x14ac:dyDescent="0.25">
      <c r="A159" s="1288" t="s">
        <v>164</v>
      </c>
      <c r="B159" s="1289"/>
      <c r="C159" s="1289"/>
      <c r="D159" s="1290"/>
      <c r="E159" s="462"/>
      <c r="F159" s="463">
        <v>311120</v>
      </c>
      <c r="G159" s="1291" t="s">
        <v>17</v>
      </c>
      <c r="H159" s="1291"/>
      <c r="I159" s="464" t="s">
        <v>17</v>
      </c>
      <c r="J159" s="465"/>
      <c r="K159" s="1292"/>
      <c r="L159" s="1293"/>
      <c r="M159" s="1294"/>
      <c r="N159" s="1295"/>
      <c r="O159" s="1294"/>
      <c r="P159" s="1295"/>
    </row>
    <row r="160" spans="1:16" s="273" customFormat="1" hidden="1" x14ac:dyDescent="0.25">
      <c r="A160" s="1288" t="s">
        <v>165</v>
      </c>
      <c r="B160" s="1289"/>
      <c r="C160" s="1289"/>
      <c r="D160" s="1290"/>
      <c r="E160" s="462"/>
      <c r="F160" s="463">
        <v>311210</v>
      </c>
      <c r="G160" s="1291" t="s">
        <v>17</v>
      </c>
      <c r="H160" s="1291"/>
      <c r="I160" s="464" t="s">
        <v>17</v>
      </c>
      <c r="J160" s="465"/>
      <c r="K160" s="1292"/>
      <c r="L160" s="1293"/>
      <c r="M160" s="1294"/>
      <c r="N160" s="1295"/>
      <c r="O160" s="1294"/>
      <c r="P160" s="1295"/>
    </row>
    <row r="161" spans="1:16" s="273" customFormat="1" hidden="1" x14ac:dyDescent="0.25">
      <c r="A161" s="1288" t="s">
        <v>166</v>
      </c>
      <c r="B161" s="1289"/>
      <c r="C161" s="1289"/>
      <c r="D161" s="1290"/>
      <c r="E161" s="462"/>
      <c r="F161" s="463">
        <v>312120</v>
      </c>
      <c r="G161" s="1291" t="s">
        <v>17</v>
      </c>
      <c r="H161" s="1291"/>
      <c r="I161" s="464" t="s">
        <v>17</v>
      </c>
      <c r="J161" s="465"/>
      <c r="K161" s="1292"/>
      <c r="L161" s="1293"/>
      <c r="M161" s="1294"/>
      <c r="N161" s="1295"/>
      <c r="O161" s="1294"/>
      <c r="P161" s="1295"/>
    </row>
    <row r="162" spans="1:16" s="273" customFormat="1" hidden="1" x14ac:dyDescent="0.25">
      <c r="A162" s="1288" t="s">
        <v>167</v>
      </c>
      <c r="B162" s="1289"/>
      <c r="C162" s="1289"/>
      <c r="D162" s="1290"/>
      <c r="E162" s="462"/>
      <c r="F162" s="463">
        <v>313000</v>
      </c>
      <c r="G162" s="1291" t="s">
        <v>17</v>
      </c>
      <c r="H162" s="1291"/>
      <c r="I162" s="464" t="s">
        <v>17</v>
      </c>
      <c r="J162" s="465"/>
      <c r="K162" s="1292"/>
      <c r="L162" s="1293"/>
      <c r="M162" s="1294"/>
      <c r="N162" s="1295"/>
      <c r="O162" s="1294"/>
      <c r="P162" s="1295"/>
    </row>
    <row r="163" spans="1:16" s="273" customFormat="1" hidden="1" x14ac:dyDescent="0.25">
      <c r="A163" s="1288" t="s">
        <v>168</v>
      </c>
      <c r="B163" s="1289"/>
      <c r="C163" s="1289"/>
      <c r="D163" s="1290"/>
      <c r="E163" s="462"/>
      <c r="F163" s="463">
        <v>313100</v>
      </c>
      <c r="G163" s="1291" t="s">
        <v>17</v>
      </c>
      <c r="H163" s="1291"/>
      <c r="I163" s="464" t="s">
        <v>17</v>
      </c>
      <c r="J163" s="465"/>
      <c r="K163" s="1292"/>
      <c r="L163" s="1293"/>
      <c r="M163" s="1294"/>
      <c r="N163" s="1295"/>
      <c r="O163" s="1294"/>
      <c r="P163" s="1295"/>
    </row>
    <row r="164" spans="1:16" s="273" customFormat="1" hidden="1" x14ac:dyDescent="0.25">
      <c r="A164" s="1288" t="s">
        <v>169</v>
      </c>
      <c r="B164" s="1289"/>
      <c r="C164" s="1289"/>
      <c r="D164" s="1290"/>
      <c r="E164" s="462"/>
      <c r="F164" s="463">
        <v>313110</v>
      </c>
      <c r="G164" s="1291" t="s">
        <v>17</v>
      </c>
      <c r="H164" s="1291"/>
      <c r="I164" s="464" t="s">
        <v>17</v>
      </c>
      <c r="J164" s="465"/>
      <c r="K164" s="1292"/>
      <c r="L164" s="1293"/>
      <c r="M164" s="1294"/>
      <c r="N164" s="1295"/>
      <c r="O164" s="1294"/>
      <c r="P164" s="1295"/>
    </row>
    <row r="165" spans="1:16" s="273" customFormat="1" hidden="1" x14ac:dyDescent="0.25">
      <c r="A165" s="1288" t="s">
        <v>170</v>
      </c>
      <c r="B165" s="1289"/>
      <c r="C165" s="1289"/>
      <c r="D165" s="1290"/>
      <c r="E165" s="462"/>
      <c r="F165" s="463">
        <v>313120</v>
      </c>
      <c r="G165" s="1291" t="s">
        <v>17</v>
      </c>
      <c r="H165" s="1291"/>
      <c r="I165" s="464" t="s">
        <v>17</v>
      </c>
      <c r="J165" s="465"/>
      <c r="K165" s="1292"/>
      <c r="L165" s="1293"/>
      <c r="M165" s="1294"/>
      <c r="N165" s="1295"/>
      <c r="O165" s="1294"/>
      <c r="P165" s="1295"/>
    </row>
    <row r="166" spans="1:16" s="273" customFormat="1" hidden="1" x14ac:dyDescent="0.25">
      <c r="A166" s="1288" t="s">
        <v>171</v>
      </c>
      <c r="B166" s="1289"/>
      <c r="C166" s="1289"/>
      <c r="D166" s="1290"/>
      <c r="E166" s="462"/>
      <c r="F166" s="463">
        <v>313200</v>
      </c>
      <c r="G166" s="1291" t="s">
        <v>17</v>
      </c>
      <c r="H166" s="1291"/>
      <c r="I166" s="464" t="s">
        <v>17</v>
      </c>
      <c r="J166" s="465"/>
      <c r="K166" s="1292"/>
      <c r="L166" s="1293"/>
      <c r="M166" s="1294"/>
      <c r="N166" s="1295"/>
      <c r="O166" s="1294"/>
      <c r="P166" s="1295"/>
    </row>
    <row r="167" spans="1:16" s="273" customFormat="1" hidden="1" x14ac:dyDescent="0.25">
      <c r="A167" s="1288" t="s">
        <v>172</v>
      </c>
      <c r="B167" s="1289"/>
      <c r="C167" s="1289"/>
      <c r="D167" s="1290"/>
      <c r="E167" s="462"/>
      <c r="F167" s="463">
        <v>313210</v>
      </c>
      <c r="G167" s="1291" t="s">
        <v>17</v>
      </c>
      <c r="H167" s="1291"/>
      <c r="I167" s="464" t="s">
        <v>17</v>
      </c>
      <c r="J167" s="465"/>
      <c r="K167" s="1292"/>
      <c r="L167" s="1293"/>
      <c r="M167" s="1294"/>
      <c r="N167" s="1295"/>
      <c r="O167" s="1294"/>
      <c r="P167" s="1295"/>
    </row>
    <row r="168" spans="1:16" s="273" customFormat="1" hidden="1" x14ac:dyDescent="0.25">
      <c r="A168" s="1288" t="s">
        <v>173</v>
      </c>
      <c r="B168" s="1289"/>
      <c r="C168" s="1289"/>
      <c r="D168" s="1290"/>
      <c r="E168" s="462"/>
      <c r="F168" s="463">
        <v>314000</v>
      </c>
      <c r="G168" s="1291" t="s">
        <v>17</v>
      </c>
      <c r="H168" s="1291"/>
      <c r="I168" s="464" t="s">
        <v>17</v>
      </c>
      <c r="J168" s="465"/>
      <c r="K168" s="1292"/>
      <c r="L168" s="1293"/>
      <c r="M168" s="1294"/>
      <c r="N168" s="1295"/>
      <c r="O168" s="1294"/>
      <c r="P168" s="1295"/>
    </row>
    <row r="169" spans="1:16" s="273" customFormat="1" hidden="1" x14ac:dyDescent="0.25">
      <c r="A169" s="1288" t="s">
        <v>174</v>
      </c>
      <c r="B169" s="1289"/>
      <c r="C169" s="1289"/>
      <c r="D169" s="1290"/>
      <c r="E169" s="462"/>
      <c r="F169" s="463">
        <v>314110</v>
      </c>
      <c r="G169" s="1291" t="s">
        <v>17</v>
      </c>
      <c r="H169" s="1291"/>
      <c r="I169" s="464" t="s">
        <v>17</v>
      </c>
      <c r="J169" s="465"/>
      <c r="K169" s="1292"/>
      <c r="L169" s="1293"/>
      <c r="M169" s="1294"/>
      <c r="N169" s="1295"/>
      <c r="O169" s="1294"/>
      <c r="P169" s="1295"/>
    </row>
    <row r="170" spans="1:16" s="273" customFormat="1" hidden="1" x14ac:dyDescent="0.25">
      <c r="A170" s="1288" t="s">
        <v>175</v>
      </c>
      <c r="B170" s="1289"/>
      <c r="C170" s="1289"/>
      <c r="D170" s="1290"/>
      <c r="E170" s="462"/>
      <c r="F170" s="463">
        <v>314120</v>
      </c>
      <c r="G170" s="1291" t="s">
        <v>17</v>
      </c>
      <c r="H170" s="1291"/>
      <c r="I170" s="464" t="s">
        <v>17</v>
      </c>
      <c r="J170" s="465"/>
      <c r="K170" s="1292"/>
      <c r="L170" s="1293"/>
      <c r="M170" s="1294"/>
      <c r="N170" s="1295"/>
      <c r="O170" s="1294"/>
      <c r="P170" s="1295"/>
    </row>
    <row r="171" spans="1:16" s="273" customFormat="1" hidden="1" x14ac:dyDescent="0.25">
      <c r="A171" s="1288" t="s">
        <v>176</v>
      </c>
      <c r="B171" s="1289"/>
      <c r="C171" s="1289"/>
      <c r="D171" s="1290"/>
      <c r="E171" s="462"/>
      <c r="F171" s="463">
        <v>314200</v>
      </c>
      <c r="G171" s="1291" t="s">
        <v>17</v>
      </c>
      <c r="H171" s="1291"/>
      <c r="I171" s="464" t="s">
        <v>17</v>
      </c>
      <c r="J171" s="465"/>
      <c r="K171" s="1292"/>
      <c r="L171" s="1293"/>
      <c r="M171" s="1294"/>
      <c r="N171" s="1295"/>
      <c r="O171" s="1294"/>
      <c r="P171" s="1295"/>
    </row>
    <row r="172" spans="1:16" s="273" customFormat="1" hidden="1" x14ac:dyDescent="0.25">
      <c r="A172" s="1288" t="s">
        <v>177</v>
      </c>
      <c r="B172" s="1289"/>
      <c r="C172" s="1289"/>
      <c r="D172" s="1290"/>
      <c r="E172" s="462"/>
      <c r="F172" s="463">
        <v>315000</v>
      </c>
      <c r="G172" s="1291" t="s">
        <v>17</v>
      </c>
      <c r="H172" s="1291"/>
      <c r="I172" s="464" t="s">
        <v>17</v>
      </c>
      <c r="J172" s="465"/>
      <c r="K172" s="1292"/>
      <c r="L172" s="1293"/>
      <c r="M172" s="1294"/>
      <c r="N172" s="1295"/>
      <c r="O172" s="1294"/>
      <c r="P172" s="1295"/>
    </row>
    <row r="173" spans="1:16" s="273" customFormat="1" hidden="1" x14ac:dyDescent="0.25">
      <c r="A173" s="1288" t="s">
        <v>178</v>
      </c>
      <c r="B173" s="1289"/>
      <c r="C173" s="1289"/>
      <c r="D173" s="1290"/>
      <c r="E173" s="462"/>
      <c r="F173" s="466">
        <v>315110</v>
      </c>
      <c r="G173" s="1291" t="s">
        <v>17</v>
      </c>
      <c r="H173" s="1291"/>
      <c r="I173" s="464" t="s">
        <v>17</v>
      </c>
      <c r="J173" s="465"/>
      <c r="K173" s="1292"/>
      <c r="L173" s="1293"/>
      <c r="M173" s="1294"/>
      <c r="N173" s="1295"/>
      <c r="O173" s="1294"/>
      <c r="P173" s="1295"/>
    </row>
    <row r="174" spans="1:16" s="273" customFormat="1" hidden="1" x14ac:dyDescent="0.25">
      <c r="A174" s="1288" t="s">
        <v>179</v>
      </c>
      <c r="B174" s="1289"/>
      <c r="C174" s="1289"/>
      <c r="D174" s="1290"/>
      <c r="E174" s="462"/>
      <c r="F174" s="466">
        <v>315120</v>
      </c>
      <c r="G174" s="1291" t="s">
        <v>17</v>
      </c>
      <c r="H174" s="1291"/>
      <c r="I174" s="464" t="s">
        <v>17</v>
      </c>
      <c r="J174" s="465"/>
      <c r="K174" s="1292"/>
      <c r="L174" s="1293"/>
      <c r="M174" s="1294"/>
      <c r="N174" s="1295"/>
      <c r="O174" s="1294"/>
      <c r="P174" s="1295"/>
    </row>
    <row r="175" spans="1:16" s="273" customFormat="1" hidden="1" x14ac:dyDescent="0.25">
      <c r="A175" s="1288" t="s">
        <v>180</v>
      </c>
      <c r="B175" s="1289"/>
      <c r="C175" s="1289"/>
      <c r="D175" s="1290"/>
      <c r="E175" s="462"/>
      <c r="F175" s="466">
        <v>316000</v>
      </c>
      <c r="G175" s="1291" t="s">
        <v>17</v>
      </c>
      <c r="H175" s="1291"/>
      <c r="I175" s="464" t="s">
        <v>17</v>
      </c>
      <c r="J175" s="465"/>
      <c r="K175" s="1292"/>
      <c r="L175" s="1293"/>
      <c r="M175" s="1294"/>
      <c r="N175" s="1295"/>
      <c r="O175" s="1294"/>
      <c r="P175" s="1295"/>
    </row>
    <row r="176" spans="1:16" s="273" customFormat="1" hidden="1" x14ac:dyDescent="0.25">
      <c r="A176" s="1288" t="s">
        <v>181</v>
      </c>
      <c r="B176" s="1289"/>
      <c r="C176" s="1289"/>
      <c r="D176" s="1290"/>
      <c r="E176" s="462"/>
      <c r="F176" s="463">
        <v>316110</v>
      </c>
      <c r="G176" s="1291" t="s">
        <v>17</v>
      </c>
      <c r="H176" s="1291"/>
      <c r="I176" s="464" t="s">
        <v>17</v>
      </c>
      <c r="J176" s="465"/>
      <c r="K176" s="1292"/>
      <c r="L176" s="1293"/>
      <c r="M176" s="1294"/>
      <c r="N176" s="1295"/>
      <c r="O176" s="1294"/>
      <c r="P176" s="1295"/>
    </row>
    <row r="177" spans="1:16" s="273" customFormat="1" hidden="1" x14ac:dyDescent="0.25">
      <c r="A177" s="1288" t="s">
        <v>182</v>
      </c>
      <c r="B177" s="1289"/>
      <c r="C177" s="1289"/>
      <c r="D177" s="1290"/>
      <c r="E177" s="462"/>
      <c r="F177" s="466">
        <v>316120</v>
      </c>
      <c r="G177" s="1291" t="s">
        <v>17</v>
      </c>
      <c r="H177" s="1291"/>
      <c r="I177" s="464" t="s">
        <v>17</v>
      </c>
      <c r="J177" s="465"/>
      <c r="K177" s="1292"/>
      <c r="L177" s="1293"/>
      <c r="M177" s="1294"/>
      <c r="N177" s="1295"/>
      <c r="O177" s="1294"/>
      <c r="P177" s="1295"/>
    </row>
    <row r="178" spans="1:16" s="273" customFormat="1" hidden="1" x14ac:dyDescent="0.25">
      <c r="A178" s="1288" t="s">
        <v>183</v>
      </c>
      <c r="B178" s="1289"/>
      <c r="C178" s="1289"/>
      <c r="D178" s="1290"/>
      <c r="E178" s="462"/>
      <c r="F178" s="463">
        <v>316210</v>
      </c>
      <c r="G178" s="1291" t="s">
        <v>17</v>
      </c>
      <c r="H178" s="1291"/>
      <c r="I178" s="464" t="s">
        <v>17</v>
      </c>
      <c r="J178" s="465"/>
      <c r="K178" s="1292"/>
      <c r="L178" s="1293"/>
      <c r="M178" s="1294"/>
      <c r="N178" s="1295"/>
      <c r="O178" s="1294"/>
      <c r="P178" s="1295"/>
    </row>
    <row r="179" spans="1:16" s="273" customFormat="1" hidden="1" x14ac:dyDescent="0.25">
      <c r="A179" s="1288" t="s">
        <v>184</v>
      </c>
      <c r="B179" s="1289"/>
      <c r="C179" s="1289"/>
      <c r="D179" s="1290"/>
      <c r="E179" s="462"/>
      <c r="F179" s="463">
        <v>317000</v>
      </c>
      <c r="G179" s="1291" t="s">
        <v>17</v>
      </c>
      <c r="H179" s="1291"/>
      <c r="I179" s="464" t="s">
        <v>17</v>
      </c>
      <c r="J179" s="465"/>
      <c r="K179" s="1292"/>
      <c r="L179" s="1293"/>
      <c r="M179" s="1294"/>
      <c r="N179" s="1295"/>
      <c r="O179" s="1294"/>
      <c r="P179" s="1295"/>
    </row>
    <row r="180" spans="1:16" s="273" customFormat="1" hidden="1" x14ac:dyDescent="0.25">
      <c r="A180" s="1288" t="s">
        <v>185</v>
      </c>
      <c r="B180" s="1289"/>
      <c r="C180" s="1289"/>
      <c r="D180" s="1290"/>
      <c r="E180" s="462"/>
      <c r="F180" s="463">
        <v>318000</v>
      </c>
      <c r="G180" s="1291" t="s">
        <v>17</v>
      </c>
      <c r="H180" s="1291"/>
      <c r="I180" s="464" t="s">
        <v>17</v>
      </c>
      <c r="J180" s="465"/>
      <c r="K180" s="1292"/>
      <c r="L180" s="1293"/>
      <c r="M180" s="1294"/>
      <c r="N180" s="1295"/>
      <c r="O180" s="1294"/>
      <c r="P180" s="1295"/>
    </row>
    <row r="181" spans="1:16" s="273" customFormat="1" hidden="1" x14ac:dyDescent="0.25">
      <c r="A181" s="1288" t="s">
        <v>186</v>
      </c>
      <c r="B181" s="1289"/>
      <c r="C181" s="1289"/>
      <c r="D181" s="1290"/>
      <c r="E181" s="462"/>
      <c r="F181" s="466">
        <v>318110</v>
      </c>
      <c r="G181" s="1291" t="s">
        <v>17</v>
      </c>
      <c r="H181" s="1291"/>
      <c r="I181" s="464" t="s">
        <v>17</v>
      </c>
      <c r="J181" s="465"/>
      <c r="K181" s="1292"/>
      <c r="L181" s="1293"/>
      <c r="M181" s="1294"/>
      <c r="N181" s="1295"/>
      <c r="O181" s="1294"/>
      <c r="P181" s="1295"/>
    </row>
    <row r="182" spans="1:16" s="273" customFormat="1" hidden="1" x14ac:dyDescent="0.25">
      <c r="A182" s="1288" t="s">
        <v>187</v>
      </c>
      <c r="B182" s="1289"/>
      <c r="C182" s="1289"/>
      <c r="D182" s="1290"/>
      <c r="E182" s="462"/>
      <c r="F182" s="463">
        <v>318120</v>
      </c>
      <c r="G182" s="1291" t="s">
        <v>17</v>
      </c>
      <c r="H182" s="1291"/>
      <c r="I182" s="464" t="s">
        <v>17</v>
      </c>
      <c r="J182" s="465"/>
      <c r="K182" s="1292"/>
      <c r="L182" s="1293"/>
      <c r="M182" s="1294"/>
      <c r="N182" s="1295"/>
      <c r="O182" s="1294"/>
      <c r="P182" s="1295"/>
    </row>
    <row r="183" spans="1:16" s="273" customFormat="1" hidden="1" x14ac:dyDescent="0.25">
      <c r="A183" s="1288" t="s">
        <v>188</v>
      </c>
      <c r="B183" s="1289"/>
      <c r="C183" s="1289"/>
      <c r="D183" s="1290"/>
      <c r="E183" s="462"/>
      <c r="F183" s="463">
        <v>319000</v>
      </c>
      <c r="G183" s="1291" t="s">
        <v>17</v>
      </c>
      <c r="H183" s="1291"/>
      <c r="I183" s="464" t="s">
        <v>17</v>
      </c>
      <c r="J183" s="465"/>
      <c r="K183" s="1292"/>
      <c r="L183" s="1293"/>
      <c r="M183" s="1294"/>
      <c r="N183" s="1295"/>
      <c r="O183" s="1294"/>
      <c r="P183" s="1295"/>
    </row>
    <row r="184" spans="1:16" s="273" customFormat="1" hidden="1" x14ac:dyDescent="0.25">
      <c r="A184" s="1288" t="s">
        <v>189</v>
      </c>
      <c r="B184" s="1289"/>
      <c r="C184" s="1289"/>
      <c r="D184" s="1290"/>
      <c r="E184" s="462"/>
      <c r="F184" s="463">
        <v>319100</v>
      </c>
      <c r="G184" s="1291" t="s">
        <v>17</v>
      </c>
      <c r="H184" s="1291"/>
      <c r="I184" s="464" t="s">
        <v>17</v>
      </c>
      <c r="J184" s="465"/>
      <c r="K184" s="1292"/>
      <c r="L184" s="1293"/>
      <c r="M184" s="1294"/>
      <c r="N184" s="1295"/>
      <c r="O184" s="1294"/>
      <c r="P184" s="1295"/>
    </row>
    <row r="185" spans="1:16" s="273" customFormat="1" hidden="1" x14ac:dyDescent="0.25">
      <c r="A185" s="1288" t="s">
        <v>190</v>
      </c>
      <c r="B185" s="1289"/>
      <c r="C185" s="1289"/>
      <c r="D185" s="1290"/>
      <c r="E185" s="462"/>
      <c r="F185" s="463">
        <v>319200</v>
      </c>
      <c r="G185" s="1291" t="s">
        <v>17</v>
      </c>
      <c r="H185" s="1291"/>
      <c r="I185" s="464" t="s">
        <v>17</v>
      </c>
      <c r="J185" s="465"/>
      <c r="K185" s="1292"/>
      <c r="L185" s="1293"/>
      <c r="M185" s="1294"/>
      <c r="N185" s="1295"/>
      <c r="O185" s="1294"/>
      <c r="P185" s="1295"/>
    </row>
    <row r="186" spans="1:16" s="273" customFormat="1" hidden="1" x14ac:dyDescent="0.25">
      <c r="A186" s="1298" t="s">
        <v>191</v>
      </c>
      <c r="B186" s="1299"/>
      <c r="C186" s="1299"/>
      <c r="D186" s="1300"/>
      <c r="E186" s="458"/>
      <c r="F186" s="467">
        <v>330000</v>
      </c>
      <c r="G186" s="1301" t="s">
        <v>17</v>
      </c>
      <c r="H186" s="1301"/>
      <c r="I186" s="468" t="s">
        <v>17</v>
      </c>
      <c r="J186" s="469">
        <f>SUM(J187:J206)</f>
        <v>0</v>
      </c>
      <c r="K186" s="1302">
        <f>SUM(K187:L206)</f>
        <v>0</v>
      </c>
      <c r="L186" s="1303"/>
      <c r="M186" s="1302">
        <f t="shared" ref="M186" si="10">SUM(M187:N206)</f>
        <v>0</v>
      </c>
      <c r="N186" s="1303"/>
      <c r="O186" s="1302">
        <f t="shared" ref="O186" si="11">SUM(O187:P206)</f>
        <v>0</v>
      </c>
      <c r="P186" s="1303"/>
    </row>
    <row r="187" spans="1:16" s="273" customFormat="1" hidden="1" x14ac:dyDescent="0.25">
      <c r="A187" s="1288" t="s">
        <v>192</v>
      </c>
      <c r="B187" s="1289"/>
      <c r="C187" s="1289"/>
      <c r="D187" s="1290"/>
      <c r="E187" s="462"/>
      <c r="F187" s="463">
        <v>331000</v>
      </c>
      <c r="G187" s="1291" t="s">
        <v>17</v>
      </c>
      <c r="H187" s="1291"/>
      <c r="I187" s="464" t="s">
        <v>17</v>
      </c>
      <c r="J187" s="465"/>
      <c r="K187" s="1292"/>
      <c r="L187" s="1293"/>
      <c r="M187" s="1294"/>
      <c r="N187" s="1295"/>
      <c r="O187" s="1294"/>
      <c r="P187" s="1295"/>
    </row>
    <row r="188" spans="1:16" s="273" customFormat="1" hidden="1" x14ac:dyDescent="0.25">
      <c r="A188" s="1288" t="s">
        <v>193</v>
      </c>
      <c r="B188" s="1289"/>
      <c r="C188" s="1289"/>
      <c r="D188" s="1290"/>
      <c r="E188" s="462"/>
      <c r="F188" s="463">
        <v>331110</v>
      </c>
      <c r="G188" s="1291" t="s">
        <v>17</v>
      </c>
      <c r="H188" s="1291"/>
      <c r="I188" s="464" t="s">
        <v>17</v>
      </c>
      <c r="J188" s="465"/>
      <c r="K188" s="1292"/>
      <c r="L188" s="1293"/>
      <c r="M188" s="1294"/>
      <c r="N188" s="1295"/>
      <c r="O188" s="1294"/>
      <c r="P188" s="1295"/>
    </row>
    <row r="189" spans="1:16" s="273" customFormat="1" hidden="1" x14ac:dyDescent="0.25">
      <c r="A189" s="1288" t="s">
        <v>194</v>
      </c>
      <c r="B189" s="1289"/>
      <c r="C189" s="1289"/>
      <c r="D189" s="1290"/>
      <c r="E189" s="462"/>
      <c r="F189" s="466">
        <v>331210</v>
      </c>
      <c r="G189" s="1291" t="s">
        <v>17</v>
      </c>
      <c r="H189" s="1291"/>
      <c r="I189" s="464" t="s">
        <v>17</v>
      </c>
      <c r="J189" s="465"/>
      <c r="K189" s="1292"/>
      <c r="L189" s="1293"/>
      <c r="M189" s="1294"/>
      <c r="N189" s="1295"/>
      <c r="O189" s="1294"/>
      <c r="P189" s="1295"/>
    </row>
    <row r="190" spans="1:16" s="273" customFormat="1" hidden="1" x14ac:dyDescent="0.25">
      <c r="A190" s="1288" t="s">
        <v>195</v>
      </c>
      <c r="B190" s="1289"/>
      <c r="C190" s="1289"/>
      <c r="D190" s="1290"/>
      <c r="E190" s="462"/>
      <c r="F190" s="466">
        <v>332000</v>
      </c>
      <c r="G190" s="1291" t="s">
        <v>17</v>
      </c>
      <c r="H190" s="1291"/>
      <c r="I190" s="464" t="s">
        <v>17</v>
      </c>
      <c r="J190" s="465"/>
      <c r="K190" s="1292"/>
      <c r="L190" s="1293"/>
      <c r="M190" s="1294"/>
      <c r="N190" s="1295"/>
      <c r="O190" s="1294"/>
      <c r="P190" s="1295"/>
    </row>
    <row r="191" spans="1:16" s="273" customFormat="1" hidden="1" x14ac:dyDescent="0.25">
      <c r="A191" s="1288" t="s">
        <v>196</v>
      </c>
      <c r="B191" s="1289"/>
      <c r="C191" s="1289"/>
      <c r="D191" s="1290"/>
      <c r="E191" s="462"/>
      <c r="F191" s="466">
        <v>332110</v>
      </c>
      <c r="G191" s="1291" t="s">
        <v>17</v>
      </c>
      <c r="H191" s="1291"/>
      <c r="I191" s="464" t="s">
        <v>17</v>
      </c>
      <c r="J191" s="465"/>
      <c r="K191" s="1292"/>
      <c r="L191" s="1293"/>
      <c r="M191" s="1294"/>
      <c r="N191" s="1295"/>
      <c r="O191" s="1294"/>
      <c r="P191" s="1295"/>
    </row>
    <row r="192" spans="1:16" s="273" customFormat="1" hidden="1" x14ac:dyDescent="0.25">
      <c r="A192" s="1288" t="s">
        <v>197</v>
      </c>
      <c r="B192" s="1289"/>
      <c r="C192" s="1289"/>
      <c r="D192" s="1290"/>
      <c r="E192" s="462"/>
      <c r="F192" s="463">
        <v>332210</v>
      </c>
      <c r="G192" s="1291" t="s">
        <v>17</v>
      </c>
      <c r="H192" s="1291"/>
      <c r="I192" s="464" t="s">
        <v>17</v>
      </c>
      <c r="J192" s="465"/>
      <c r="K192" s="1292"/>
      <c r="L192" s="1293"/>
      <c r="M192" s="1294"/>
      <c r="N192" s="1295"/>
      <c r="O192" s="1294"/>
      <c r="P192" s="1295"/>
    </row>
    <row r="193" spans="1:16" s="273" customFormat="1" hidden="1" x14ac:dyDescent="0.25">
      <c r="A193" s="1288" t="s">
        <v>198</v>
      </c>
      <c r="B193" s="1289"/>
      <c r="C193" s="1289"/>
      <c r="D193" s="1290"/>
      <c r="E193" s="462"/>
      <c r="F193" s="463">
        <v>333000</v>
      </c>
      <c r="G193" s="1291" t="s">
        <v>17</v>
      </c>
      <c r="H193" s="1291"/>
      <c r="I193" s="464" t="s">
        <v>17</v>
      </c>
      <c r="J193" s="465"/>
      <c r="K193" s="1292"/>
      <c r="L193" s="1293"/>
      <c r="M193" s="1294"/>
      <c r="N193" s="1295"/>
      <c r="O193" s="1294"/>
      <c r="P193" s="1295"/>
    </row>
    <row r="194" spans="1:16" s="273" customFormat="1" hidden="1" x14ac:dyDescent="0.25">
      <c r="A194" s="1288" t="s">
        <v>199</v>
      </c>
      <c r="B194" s="1289"/>
      <c r="C194" s="1289"/>
      <c r="D194" s="1290"/>
      <c r="E194" s="462"/>
      <c r="F194" s="463">
        <v>333100</v>
      </c>
      <c r="G194" s="1291" t="s">
        <v>17</v>
      </c>
      <c r="H194" s="1291"/>
      <c r="I194" s="464" t="s">
        <v>17</v>
      </c>
      <c r="J194" s="465"/>
      <c r="K194" s="1292"/>
      <c r="L194" s="1293"/>
      <c r="M194" s="1294"/>
      <c r="N194" s="1295"/>
      <c r="O194" s="1294"/>
      <c r="P194" s="1295"/>
    </row>
    <row r="195" spans="1:16" s="273" customFormat="1" hidden="1" x14ac:dyDescent="0.25">
      <c r="A195" s="1288" t="s">
        <v>200</v>
      </c>
      <c r="B195" s="1289"/>
      <c r="C195" s="1289"/>
      <c r="D195" s="1290"/>
      <c r="E195" s="462"/>
      <c r="F195" s="463">
        <v>333110</v>
      </c>
      <c r="G195" s="1291" t="s">
        <v>17</v>
      </c>
      <c r="H195" s="1291"/>
      <c r="I195" s="464" t="s">
        <v>17</v>
      </c>
      <c r="J195" s="465"/>
      <c r="K195" s="1292"/>
      <c r="L195" s="1293"/>
      <c r="M195" s="1294"/>
      <c r="N195" s="1295"/>
      <c r="O195" s="1294"/>
      <c r="P195" s="1295"/>
    </row>
    <row r="196" spans="1:16" s="273" customFormat="1" hidden="1" x14ac:dyDescent="0.25">
      <c r="A196" s="1288" t="s">
        <v>201</v>
      </c>
      <c r="B196" s="1289"/>
      <c r="C196" s="1289"/>
      <c r="D196" s="1290"/>
      <c r="E196" s="462"/>
      <c r="F196" s="463">
        <v>334000</v>
      </c>
      <c r="G196" s="1291" t="s">
        <v>17</v>
      </c>
      <c r="H196" s="1291"/>
      <c r="I196" s="464" t="s">
        <v>17</v>
      </c>
      <c r="J196" s="465"/>
      <c r="K196" s="1292"/>
      <c r="L196" s="1293"/>
      <c r="M196" s="1294"/>
      <c r="N196" s="1295"/>
      <c r="O196" s="1294"/>
      <c r="P196" s="1295"/>
    </row>
    <row r="197" spans="1:16" s="273" customFormat="1" hidden="1" x14ac:dyDescent="0.25">
      <c r="A197" s="1288" t="s">
        <v>202</v>
      </c>
      <c r="B197" s="1289"/>
      <c r="C197" s="1289"/>
      <c r="D197" s="1290"/>
      <c r="E197" s="462"/>
      <c r="F197" s="463">
        <v>334110</v>
      </c>
      <c r="G197" s="1291" t="s">
        <v>17</v>
      </c>
      <c r="H197" s="1291"/>
      <c r="I197" s="464" t="s">
        <v>17</v>
      </c>
      <c r="J197" s="465"/>
      <c r="K197" s="1292"/>
      <c r="L197" s="1293"/>
      <c r="M197" s="1294"/>
      <c r="N197" s="1295"/>
      <c r="O197" s="1294"/>
      <c r="P197" s="1295"/>
    </row>
    <row r="198" spans="1:16" s="273" customFormat="1" hidden="1" x14ac:dyDescent="0.25">
      <c r="A198" s="1288" t="s">
        <v>203</v>
      </c>
      <c r="B198" s="1289"/>
      <c r="C198" s="1289"/>
      <c r="D198" s="1290"/>
      <c r="E198" s="462"/>
      <c r="F198" s="463">
        <v>335000</v>
      </c>
      <c r="G198" s="1291" t="s">
        <v>17</v>
      </c>
      <c r="H198" s="1291"/>
      <c r="I198" s="464" t="s">
        <v>17</v>
      </c>
      <c r="J198" s="465"/>
      <c r="K198" s="1292"/>
      <c r="L198" s="1293"/>
      <c r="M198" s="1294"/>
      <c r="N198" s="1295"/>
      <c r="O198" s="1294"/>
      <c r="P198" s="1295"/>
    </row>
    <row r="199" spans="1:16" s="273" customFormat="1" hidden="1" x14ac:dyDescent="0.25">
      <c r="A199" s="1288" t="s">
        <v>204</v>
      </c>
      <c r="B199" s="1289"/>
      <c r="C199" s="1289"/>
      <c r="D199" s="1290"/>
      <c r="E199" s="462"/>
      <c r="F199" s="463">
        <v>335110</v>
      </c>
      <c r="G199" s="1291" t="s">
        <v>17</v>
      </c>
      <c r="H199" s="1291"/>
      <c r="I199" s="464" t="s">
        <v>17</v>
      </c>
      <c r="J199" s="465"/>
      <c r="K199" s="1292"/>
      <c r="L199" s="1293"/>
      <c r="M199" s="1294"/>
      <c r="N199" s="1295"/>
      <c r="O199" s="1294"/>
      <c r="P199" s="1295"/>
    </row>
    <row r="200" spans="1:16" s="273" customFormat="1" hidden="1" x14ac:dyDescent="0.25">
      <c r="A200" s="1288" t="s">
        <v>205</v>
      </c>
      <c r="B200" s="1289"/>
      <c r="C200" s="1289"/>
      <c r="D200" s="1290"/>
      <c r="E200" s="462"/>
      <c r="F200" s="463">
        <v>336000</v>
      </c>
      <c r="G200" s="1291" t="s">
        <v>17</v>
      </c>
      <c r="H200" s="1291"/>
      <c r="I200" s="464" t="s">
        <v>17</v>
      </c>
      <c r="J200" s="465"/>
      <c r="K200" s="1292"/>
      <c r="L200" s="1293"/>
      <c r="M200" s="1294"/>
      <c r="N200" s="1295"/>
      <c r="O200" s="1294"/>
      <c r="P200" s="1295"/>
    </row>
    <row r="201" spans="1:16" s="273" customFormat="1" hidden="1" x14ac:dyDescent="0.25">
      <c r="A201" s="1288" t="s">
        <v>206</v>
      </c>
      <c r="B201" s="1289"/>
      <c r="C201" s="1289"/>
      <c r="D201" s="1290"/>
      <c r="E201" s="462"/>
      <c r="F201" s="463">
        <v>336100</v>
      </c>
      <c r="G201" s="1291" t="s">
        <v>17</v>
      </c>
      <c r="H201" s="1291"/>
      <c r="I201" s="464" t="s">
        <v>17</v>
      </c>
      <c r="J201" s="465"/>
      <c r="K201" s="1292"/>
      <c r="L201" s="1293"/>
      <c r="M201" s="1294"/>
      <c r="N201" s="1295"/>
      <c r="O201" s="1294"/>
      <c r="P201" s="1295"/>
    </row>
    <row r="202" spans="1:16" s="273" customFormat="1" hidden="1" x14ac:dyDescent="0.25">
      <c r="A202" s="1288" t="s">
        <v>207</v>
      </c>
      <c r="B202" s="1289"/>
      <c r="C202" s="1289"/>
      <c r="D202" s="1290"/>
      <c r="E202" s="462"/>
      <c r="F202" s="463">
        <v>336110</v>
      </c>
      <c r="G202" s="1291" t="s">
        <v>17</v>
      </c>
      <c r="H202" s="1291"/>
      <c r="I202" s="464" t="s">
        <v>17</v>
      </c>
      <c r="J202" s="465"/>
      <c r="K202" s="1292"/>
      <c r="L202" s="1293"/>
      <c r="M202" s="1294"/>
      <c r="N202" s="1295"/>
      <c r="O202" s="1294"/>
      <c r="P202" s="1295"/>
    </row>
    <row r="203" spans="1:16" s="273" customFormat="1" hidden="1" x14ac:dyDescent="0.25">
      <c r="A203" s="1288" t="s">
        <v>208</v>
      </c>
      <c r="B203" s="1289"/>
      <c r="C203" s="1289"/>
      <c r="D203" s="1290"/>
      <c r="E203" s="462"/>
      <c r="F203" s="466">
        <v>337000</v>
      </c>
      <c r="G203" s="1291" t="s">
        <v>17</v>
      </c>
      <c r="H203" s="1291"/>
      <c r="I203" s="464" t="s">
        <v>17</v>
      </c>
      <c r="J203" s="465"/>
      <c r="K203" s="1292"/>
      <c r="L203" s="1293"/>
      <c r="M203" s="1294"/>
      <c r="N203" s="1295"/>
      <c r="O203" s="1294"/>
      <c r="P203" s="1295"/>
    </row>
    <row r="204" spans="1:16" s="273" customFormat="1" hidden="1" x14ac:dyDescent="0.25">
      <c r="A204" s="1288" t="s">
        <v>209</v>
      </c>
      <c r="B204" s="1289"/>
      <c r="C204" s="1289"/>
      <c r="D204" s="1290"/>
      <c r="E204" s="462"/>
      <c r="F204" s="463">
        <v>337110</v>
      </c>
      <c r="G204" s="1291" t="s">
        <v>17</v>
      </c>
      <c r="H204" s="1291"/>
      <c r="I204" s="464" t="s">
        <v>17</v>
      </c>
      <c r="J204" s="465"/>
      <c r="K204" s="1292"/>
      <c r="L204" s="1293"/>
      <c r="M204" s="1294"/>
      <c r="N204" s="1295"/>
      <c r="O204" s="1294"/>
      <c r="P204" s="1295"/>
    </row>
    <row r="205" spans="1:16" s="273" customFormat="1" hidden="1" x14ac:dyDescent="0.25">
      <c r="A205" s="1288" t="s">
        <v>210</v>
      </c>
      <c r="B205" s="1289"/>
      <c r="C205" s="1289"/>
      <c r="D205" s="1290"/>
      <c r="E205" s="462"/>
      <c r="F205" s="466">
        <v>338000</v>
      </c>
      <c r="G205" s="1291" t="s">
        <v>17</v>
      </c>
      <c r="H205" s="1291"/>
      <c r="I205" s="464" t="s">
        <v>17</v>
      </c>
      <c r="J205" s="465"/>
      <c r="K205" s="1292"/>
      <c r="L205" s="1293"/>
      <c r="M205" s="1294"/>
      <c r="N205" s="1295"/>
      <c r="O205" s="1294"/>
      <c r="P205" s="1295"/>
    </row>
    <row r="206" spans="1:16" s="273" customFormat="1" hidden="1" x14ac:dyDescent="0.25">
      <c r="A206" s="1288" t="s">
        <v>211</v>
      </c>
      <c r="B206" s="1289"/>
      <c r="C206" s="1289"/>
      <c r="D206" s="1290"/>
      <c r="E206" s="462"/>
      <c r="F206" s="463">
        <v>338110</v>
      </c>
      <c r="G206" s="1291" t="s">
        <v>17</v>
      </c>
      <c r="H206" s="1291"/>
      <c r="I206" s="464" t="s">
        <v>17</v>
      </c>
      <c r="J206" s="465"/>
      <c r="K206" s="1292"/>
      <c r="L206" s="1293"/>
      <c r="M206" s="1294"/>
      <c r="N206" s="1295"/>
      <c r="O206" s="1294"/>
      <c r="P206" s="1295"/>
    </row>
    <row r="207" spans="1:16" s="273" customFormat="1" hidden="1" x14ac:dyDescent="0.25">
      <c r="A207" s="1306"/>
      <c r="B207" s="1307"/>
      <c r="C207" s="1307"/>
      <c r="D207" s="1308"/>
      <c r="E207" s="470"/>
      <c r="F207" s="471"/>
      <c r="G207" s="1291" t="s">
        <v>17</v>
      </c>
      <c r="H207" s="1291"/>
      <c r="I207" s="464" t="s">
        <v>17</v>
      </c>
      <c r="J207" s="472">
        <f>J208</f>
        <v>0</v>
      </c>
      <c r="K207" s="1309">
        <f>K208</f>
        <v>0</v>
      </c>
      <c r="L207" s="1310"/>
      <c r="M207" s="1311">
        <f>M208</f>
        <v>0</v>
      </c>
      <c r="N207" s="1312"/>
      <c r="O207" s="1311">
        <f>O208</f>
        <v>0</v>
      </c>
      <c r="P207" s="1312"/>
    </row>
    <row r="208" spans="1:16" s="273" customFormat="1" hidden="1" x14ac:dyDescent="0.25">
      <c r="A208" s="1298" t="s">
        <v>88</v>
      </c>
      <c r="B208" s="1299"/>
      <c r="C208" s="1299"/>
      <c r="D208" s="1300"/>
      <c r="E208" s="458"/>
      <c r="F208" s="459">
        <v>200000</v>
      </c>
      <c r="G208" s="1301" t="s">
        <v>17</v>
      </c>
      <c r="H208" s="1301"/>
      <c r="I208" s="468" t="s">
        <v>17</v>
      </c>
      <c r="J208" s="469">
        <f>J209+J230+J261+J264+J278+J284+J315</f>
        <v>0</v>
      </c>
      <c r="K208" s="1302">
        <f>K209+K230+K261+K264+K278+K284+K315</f>
        <v>0</v>
      </c>
      <c r="L208" s="1303"/>
      <c r="M208" s="1302">
        <f t="shared" ref="M208" si="12">M209+M230+M261+M264+M278+M284+M315</f>
        <v>0</v>
      </c>
      <c r="N208" s="1303"/>
      <c r="O208" s="1302">
        <f t="shared" ref="O208" si="13">O209+O230+O261+O264+O278+O284+O315</f>
        <v>0</v>
      </c>
      <c r="P208" s="1303"/>
    </row>
    <row r="209" spans="1:16" s="273" customFormat="1" hidden="1" x14ac:dyDescent="0.25">
      <c r="A209" s="1298" t="s">
        <v>89</v>
      </c>
      <c r="B209" s="1299"/>
      <c r="C209" s="1299"/>
      <c r="D209" s="1300"/>
      <c r="E209" s="458"/>
      <c r="F209" s="459">
        <v>210000</v>
      </c>
      <c r="G209" s="1301" t="s">
        <v>17</v>
      </c>
      <c r="H209" s="1301"/>
      <c r="I209" s="468" t="s">
        <v>17</v>
      </c>
      <c r="J209" s="469">
        <f>J210+J226</f>
        <v>0</v>
      </c>
      <c r="K209" s="1302">
        <f>K210+K226</f>
        <v>0</v>
      </c>
      <c r="L209" s="1303"/>
      <c r="M209" s="1302">
        <f t="shared" ref="M209" si="14">M210+M226</f>
        <v>0</v>
      </c>
      <c r="N209" s="1303"/>
      <c r="O209" s="1302">
        <f t="shared" ref="O209" si="15">O210+O226</f>
        <v>0</v>
      </c>
      <c r="P209" s="1303"/>
    </row>
    <row r="210" spans="1:16" s="273" customFormat="1" hidden="1" x14ac:dyDescent="0.25">
      <c r="A210" s="1298" t="s">
        <v>90</v>
      </c>
      <c r="B210" s="1299"/>
      <c r="C210" s="1299"/>
      <c r="D210" s="1300"/>
      <c r="E210" s="458"/>
      <c r="F210" s="473">
        <v>211000</v>
      </c>
      <c r="G210" s="1301" t="s">
        <v>17</v>
      </c>
      <c r="H210" s="1301"/>
      <c r="I210" s="468" t="s">
        <v>17</v>
      </c>
      <c r="J210" s="469">
        <f>J211</f>
        <v>0</v>
      </c>
      <c r="K210" s="1302">
        <f>K211</f>
        <v>0</v>
      </c>
      <c r="L210" s="1303"/>
      <c r="M210" s="1302">
        <f t="shared" ref="M210" si="16">M211</f>
        <v>0</v>
      </c>
      <c r="N210" s="1303"/>
      <c r="O210" s="1302">
        <f t="shared" ref="O210" si="17">O211</f>
        <v>0</v>
      </c>
      <c r="P210" s="1303"/>
    </row>
    <row r="211" spans="1:16" s="273" customFormat="1" hidden="1" x14ac:dyDescent="0.25">
      <c r="A211" s="1288" t="s">
        <v>91</v>
      </c>
      <c r="B211" s="1289"/>
      <c r="C211" s="1289"/>
      <c r="D211" s="1290"/>
      <c r="E211" s="462"/>
      <c r="F211" s="474">
        <v>211100</v>
      </c>
      <c r="G211" s="1291" t="s">
        <v>17</v>
      </c>
      <c r="H211" s="1291"/>
      <c r="I211" s="464" t="s">
        <v>17</v>
      </c>
      <c r="J211" s="465"/>
      <c r="K211" s="1292"/>
      <c r="L211" s="1293"/>
      <c r="M211" s="1292"/>
      <c r="N211" s="1293"/>
      <c r="O211" s="1292"/>
      <c r="P211" s="1293"/>
    </row>
    <row r="212" spans="1:16" s="273" customFormat="1" hidden="1" x14ac:dyDescent="0.25">
      <c r="A212" s="1288" t="s">
        <v>92</v>
      </c>
      <c r="B212" s="1289"/>
      <c r="C212" s="1289"/>
      <c r="D212" s="1290"/>
      <c r="E212" s="462"/>
      <c r="F212" s="474">
        <v>211110</v>
      </c>
      <c r="G212" s="1291" t="s">
        <v>17</v>
      </c>
      <c r="H212" s="1291"/>
      <c r="I212" s="464" t="s">
        <v>17</v>
      </c>
      <c r="J212" s="465"/>
      <c r="K212" s="1292"/>
      <c r="L212" s="1293"/>
      <c r="M212" s="1294"/>
      <c r="N212" s="1295"/>
      <c r="O212" s="1294"/>
      <c r="P212" s="1295"/>
    </row>
    <row r="213" spans="1:16" s="273" customFormat="1" hidden="1" x14ac:dyDescent="0.25">
      <c r="A213" s="1288" t="s">
        <v>93</v>
      </c>
      <c r="B213" s="1289"/>
      <c r="C213" s="1289"/>
      <c r="D213" s="1290"/>
      <c r="E213" s="462"/>
      <c r="F213" s="474">
        <v>211120</v>
      </c>
      <c r="G213" s="1291" t="s">
        <v>17</v>
      </c>
      <c r="H213" s="1291"/>
      <c r="I213" s="464" t="s">
        <v>17</v>
      </c>
      <c r="J213" s="465"/>
      <c r="K213" s="1292"/>
      <c r="L213" s="1293"/>
      <c r="M213" s="1294"/>
      <c r="N213" s="1295"/>
      <c r="O213" s="1294"/>
      <c r="P213" s="1295"/>
    </row>
    <row r="214" spans="1:16" s="273" customFormat="1" hidden="1" x14ac:dyDescent="0.25">
      <c r="A214" s="1288" t="s">
        <v>94</v>
      </c>
      <c r="B214" s="1289"/>
      <c r="C214" s="1289"/>
      <c r="D214" s="1290"/>
      <c r="E214" s="462"/>
      <c r="F214" s="474">
        <v>211130</v>
      </c>
      <c r="G214" s="1291" t="s">
        <v>17</v>
      </c>
      <c r="H214" s="1291"/>
      <c r="I214" s="464" t="s">
        <v>17</v>
      </c>
      <c r="J214" s="465"/>
      <c r="K214" s="1292"/>
      <c r="L214" s="1293"/>
      <c r="M214" s="1294"/>
      <c r="N214" s="1295"/>
      <c r="O214" s="1294"/>
      <c r="P214" s="1295"/>
    </row>
    <row r="215" spans="1:16" s="273" customFormat="1" hidden="1" x14ac:dyDescent="0.25">
      <c r="A215" s="1288" t="s">
        <v>95</v>
      </c>
      <c r="B215" s="1289"/>
      <c r="C215" s="1289"/>
      <c r="D215" s="1290"/>
      <c r="E215" s="462"/>
      <c r="F215" s="474">
        <v>211140</v>
      </c>
      <c r="G215" s="1291" t="s">
        <v>17</v>
      </c>
      <c r="H215" s="1291"/>
      <c r="I215" s="464" t="s">
        <v>17</v>
      </c>
      <c r="J215" s="465"/>
      <c r="K215" s="1292"/>
      <c r="L215" s="1293"/>
      <c r="M215" s="1294"/>
      <c r="N215" s="1295"/>
      <c r="O215" s="1294"/>
      <c r="P215" s="1295"/>
    </row>
    <row r="216" spans="1:16" s="273" customFormat="1" hidden="1" x14ac:dyDescent="0.25">
      <c r="A216" s="1288" t="s">
        <v>96</v>
      </c>
      <c r="B216" s="1289"/>
      <c r="C216" s="1289"/>
      <c r="D216" s="1290"/>
      <c r="E216" s="462"/>
      <c r="F216" s="463">
        <v>211150</v>
      </c>
      <c r="G216" s="1291" t="s">
        <v>17</v>
      </c>
      <c r="H216" s="1291"/>
      <c r="I216" s="464" t="s">
        <v>17</v>
      </c>
      <c r="J216" s="465"/>
      <c r="K216" s="1292"/>
      <c r="L216" s="1293"/>
      <c r="M216" s="1294"/>
      <c r="N216" s="1295"/>
      <c r="O216" s="1294"/>
      <c r="P216" s="1295"/>
    </row>
    <row r="217" spans="1:16" s="273" customFormat="1" hidden="1" x14ac:dyDescent="0.25">
      <c r="A217" s="1288" t="s">
        <v>97</v>
      </c>
      <c r="B217" s="1289"/>
      <c r="C217" s="1289"/>
      <c r="D217" s="1290"/>
      <c r="E217" s="462"/>
      <c r="F217" s="463">
        <v>211190</v>
      </c>
      <c r="G217" s="1291" t="s">
        <v>17</v>
      </c>
      <c r="H217" s="1291"/>
      <c r="I217" s="464" t="s">
        <v>17</v>
      </c>
      <c r="J217" s="465"/>
      <c r="K217" s="1292"/>
      <c r="L217" s="1293"/>
      <c r="M217" s="1294"/>
      <c r="N217" s="1295"/>
      <c r="O217" s="1294"/>
      <c r="P217" s="1295"/>
    </row>
    <row r="218" spans="1:16" s="273" customFormat="1" hidden="1" x14ac:dyDescent="0.25">
      <c r="A218" s="1288" t="s">
        <v>98</v>
      </c>
      <c r="B218" s="1289"/>
      <c r="C218" s="1289"/>
      <c r="D218" s="1290"/>
      <c r="E218" s="462"/>
      <c r="F218" s="463">
        <v>211200</v>
      </c>
      <c r="G218" s="1291" t="s">
        <v>17</v>
      </c>
      <c r="H218" s="1291"/>
      <c r="I218" s="464" t="s">
        <v>17</v>
      </c>
      <c r="J218" s="465"/>
      <c r="K218" s="1292"/>
      <c r="L218" s="1293"/>
      <c r="M218" s="1294"/>
      <c r="N218" s="1295"/>
      <c r="O218" s="1294"/>
      <c r="P218" s="1295"/>
    </row>
    <row r="219" spans="1:16" s="273" customFormat="1" hidden="1" x14ac:dyDescent="0.25">
      <c r="A219" s="1288" t="s">
        <v>99</v>
      </c>
      <c r="B219" s="1289"/>
      <c r="C219" s="1289"/>
      <c r="D219" s="1290"/>
      <c r="E219" s="462"/>
      <c r="F219" s="463">
        <v>211300</v>
      </c>
      <c r="G219" s="1291" t="s">
        <v>17</v>
      </c>
      <c r="H219" s="1291"/>
      <c r="I219" s="464" t="s">
        <v>17</v>
      </c>
      <c r="J219" s="465"/>
      <c r="K219" s="1292"/>
      <c r="L219" s="1293"/>
      <c r="M219" s="1294"/>
      <c r="N219" s="1295"/>
      <c r="O219" s="1294"/>
      <c r="P219" s="1295"/>
    </row>
    <row r="220" spans="1:16" s="273" customFormat="1" hidden="1" x14ac:dyDescent="0.25">
      <c r="A220" s="1288" t="s">
        <v>215</v>
      </c>
      <c r="B220" s="1289"/>
      <c r="C220" s="1289"/>
      <c r="D220" s="1290"/>
      <c r="E220" s="462"/>
      <c r="F220" s="463">
        <v>211310</v>
      </c>
      <c r="G220" s="1291" t="s">
        <v>17</v>
      </c>
      <c r="H220" s="1291"/>
      <c r="I220" s="464" t="s">
        <v>17</v>
      </c>
      <c r="J220" s="465"/>
      <c r="K220" s="1292"/>
      <c r="L220" s="1293"/>
      <c r="M220" s="1294"/>
      <c r="N220" s="1295"/>
      <c r="O220" s="1294"/>
      <c r="P220" s="1295"/>
    </row>
    <row r="221" spans="1:16" s="273" customFormat="1" hidden="1" x14ac:dyDescent="0.25">
      <c r="A221" s="1288" t="s">
        <v>216</v>
      </c>
      <c r="B221" s="1289"/>
      <c r="C221" s="1289"/>
      <c r="D221" s="1290"/>
      <c r="E221" s="462"/>
      <c r="F221" s="463">
        <v>211320</v>
      </c>
      <c r="G221" s="1291" t="s">
        <v>17</v>
      </c>
      <c r="H221" s="1291"/>
      <c r="I221" s="464" t="s">
        <v>17</v>
      </c>
      <c r="J221" s="465"/>
      <c r="K221" s="1292"/>
      <c r="L221" s="1293"/>
      <c r="M221" s="1294"/>
      <c r="N221" s="1295"/>
      <c r="O221" s="1294"/>
      <c r="P221" s="1295"/>
    </row>
    <row r="222" spans="1:16" s="273" customFormat="1" hidden="1" x14ac:dyDescent="0.25">
      <c r="A222" s="1288" t="s">
        <v>100</v>
      </c>
      <c r="B222" s="1289"/>
      <c r="C222" s="1289"/>
      <c r="D222" s="1290"/>
      <c r="E222" s="462"/>
      <c r="F222" s="463">
        <v>211330</v>
      </c>
      <c r="G222" s="1291" t="s">
        <v>17</v>
      </c>
      <c r="H222" s="1291"/>
      <c r="I222" s="464" t="s">
        <v>17</v>
      </c>
      <c r="J222" s="465"/>
      <c r="K222" s="1292"/>
      <c r="L222" s="1293"/>
      <c r="M222" s="1294"/>
      <c r="N222" s="1295"/>
      <c r="O222" s="1294"/>
      <c r="P222" s="1295"/>
    </row>
    <row r="223" spans="1:16" s="273" customFormat="1" hidden="1" x14ac:dyDescent="0.25">
      <c r="A223" s="1288" t="s">
        <v>101</v>
      </c>
      <c r="B223" s="1289"/>
      <c r="C223" s="1289"/>
      <c r="D223" s="1290"/>
      <c r="E223" s="462"/>
      <c r="F223" s="463">
        <v>211340</v>
      </c>
      <c r="G223" s="1291" t="s">
        <v>17</v>
      </c>
      <c r="H223" s="1291"/>
      <c r="I223" s="464" t="s">
        <v>17</v>
      </c>
      <c r="J223" s="465"/>
      <c r="K223" s="1292"/>
      <c r="L223" s="1293"/>
      <c r="M223" s="1294"/>
      <c r="N223" s="1295"/>
      <c r="O223" s="1294"/>
      <c r="P223" s="1295"/>
    </row>
    <row r="224" spans="1:16" s="273" customFormat="1" hidden="1" x14ac:dyDescent="0.25">
      <c r="A224" s="1288" t="s">
        <v>217</v>
      </c>
      <c r="B224" s="1289"/>
      <c r="C224" s="1289"/>
      <c r="D224" s="1290"/>
      <c r="E224" s="462"/>
      <c r="F224" s="463">
        <v>211350</v>
      </c>
      <c r="G224" s="1291" t="s">
        <v>17</v>
      </c>
      <c r="H224" s="1291"/>
      <c r="I224" s="464" t="s">
        <v>17</v>
      </c>
      <c r="J224" s="465"/>
      <c r="K224" s="1292"/>
      <c r="L224" s="1293"/>
      <c r="M224" s="1294"/>
      <c r="N224" s="1295"/>
      <c r="O224" s="1294"/>
      <c r="P224" s="1295"/>
    </row>
    <row r="225" spans="1:16" s="273" customFormat="1" hidden="1" x14ac:dyDescent="0.25">
      <c r="A225" s="1288" t="s">
        <v>102</v>
      </c>
      <c r="B225" s="1289"/>
      <c r="C225" s="1289"/>
      <c r="D225" s="1290"/>
      <c r="E225" s="462"/>
      <c r="F225" s="463">
        <v>211390</v>
      </c>
      <c r="G225" s="1291" t="s">
        <v>17</v>
      </c>
      <c r="H225" s="1291"/>
      <c r="I225" s="464" t="s">
        <v>17</v>
      </c>
      <c r="J225" s="465"/>
      <c r="K225" s="1292"/>
      <c r="L225" s="1293"/>
      <c r="M225" s="1294"/>
      <c r="N225" s="1295"/>
      <c r="O225" s="1294"/>
      <c r="P225" s="1295"/>
    </row>
    <row r="226" spans="1:16" s="273" customFormat="1" hidden="1" x14ac:dyDescent="0.25">
      <c r="A226" s="1288" t="s">
        <v>103</v>
      </c>
      <c r="B226" s="1289"/>
      <c r="C226" s="1289"/>
      <c r="D226" s="1290"/>
      <c r="E226" s="462"/>
      <c r="F226" s="463">
        <v>212000</v>
      </c>
      <c r="G226" s="1291" t="s">
        <v>17</v>
      </c>
      <c r="H226" s="1291"/>
      <c r="I226" s="464" t="s">
        <v>17</v>
      </c>
      <c r="J226" s="465"/>
      <c r="K226" s="1292"/>
      <c r="L226" s="1293"/>
      <c r="M226" s="1292"/>
      <c r="N226" s="1293"/>
      <c r="O226" s="1292"/>
      <c r="P226" s="1293"/>
    </row>
    <row r="227" spans="1:16" s="273" customFormat="1" hidden="1" x14ac:dyDescent="0.25">
      <c r="A227" s="1288" t="s">
        <v>104</v>
      </c>
      <c r="B227" s="1289"/>
      <c r="C227" s="1289"/>
      <c r="D227" s="1290"/>
      <c r="E227" s="462"/>
      <c r="F227" s="463">
        <v>212100</v>
      </c>
      <c r="G227" s="1291" t="s">
        <v>17</v>
      </c>
      <c r="H227" s="1291"/>
      <c r="I227" s="464" t="s">
        <v>17</v>
      </c>
      <c r="J227" s="465"/>
      <c r="K227" s="1292"/>
      <c r="L227" s="1293"/>
      <c r="M227" s="1294"/>
      <c r="N227" s="1295"/>
      <c r="O227" s="1294"/>
      <c r="P227" s="1295"/>
    </row>
    <row r="228" spans="1:16" s="273" customFormat="1" hidden="1" x14ac:dyDescent="0.25">
      <c r="A228" s="1288" t="s">
        <v>105</v>
      </c>
      <c r="B228" s="1289"/>
      <c r="C228" s="1289"/>
      <c r="D228" s="1290"/>
      <c r="E228" s="462"/>
      <c r="F228" s="463">
        <v>212200</v>
      </c>
      <c r="G228" s="1291" t="s">
        <v>17</v>
      </c>
      <c r="H228" s="1291"/>
      <c r="I228" s="464" t="s">
        <v>17</v>
      </c>
      <c r="J228" s="465"/>
      <c r="K228" s="1292"/>
      <c r="L228" s="1293"/>
      <c r="M228" s="1294"/>
      <c r="N228" s="1295"/>
      <c r="O228" s="1294"/>
      <c r="P228" s="1295"/>
    </row>
    <row r="229" spans="1:16" s="273" customFormat="1" hidden="1" x14ac:dyDescent="0.25">
      <c r="A229" s="1288" t="s">
        <v>106</v>
      </c>
      <c r="B229" s="1289"/>
      <c r="C229" s="1289"/>
      <c r="D229" s="1290"/>
      <c r="E229" s="462"/>
      <c r="F229" s="463">
        <v>212210</v>
      </c>
      <c r="G229" s="1291" t="s">
        <v>17</v>
      </c>
      <c r="H229" s="1291"/>
      <c r="I229" s="464" t="s">
        <v>17</v>
      </c>
      <c r="J229" s="465"/>
      <c r="K229" s="1292"/>
      <c r="L229" s="1293"/>
      <c r="M229" s="1294"/>
      <c r="N229" s="1295"/>
      <c r="O229" s="1294"/>
      <c r="P229" s="1295"/>
    </row>
    <row r="230" spans="1:16" s="273" customFormat="1" hidden="1" x14ac:dyDescent="0.25">
      <c r="A230" s="1298" t="s">
        <v>107</v>
      </c>
      <c r="B230" s="1299"/>
      <c r="C230" s="1299"/>
      <c r="D230" s="1300"/>
      <c r="E230" s="458"/>
      <c r="F230" s="459">
        <v>220000</v>
      </c>
      <c r="G230" s="1301" t="s">
        <v>17</v>
      </c>
      <c r="H230" s="1301"/>
      <c r="I230" s="468" t="s">
        <v>17</v>
      </c>
      <c r="J230" s="469">
        <f>SUM(J231:J260)</f>
        <v>0</v>
      </c>
      <c r="K230" s="1302">
        <f>SUM(K231:L260)</f>
        <v>0</v>
      </c>
      <c r="L230" s="1303"/>
      <c r="M230" s="1302">
        <f t="shared" ref="M230" si="18">SUM(M231:N260)</f>
        <v>0</v>
      </c>
      <c r="N230" s="1303"/>
      <c r="O230" s="1302">
        <f t="shared" ref="O230" si="19">SUM(O231:P260)</f>
        <v>0</v>
      </c>
      <c r="P230" s="1303"/>
    </row>
    <row r="231" spans="1:16" s="273" customFormat="1" hidden="1" x14ac:dyDescent="0.25">
      <c r="A231" s="1288" t="s">
        <v>108</v>
      </c>
      <c r="B231" s="1289"/>
      <c r="C231" s="1289"/>
      <c r="D231" s="1290"/>
      <c r="E231" s="462"/>
      <c r="F231" s="463">
        <v>222000</v>
      </c>
      <c r="G231" s="1291" t="s">
        <v>17</v>
      </c>
      <c r="H231" s="1291"/>
      <c r="I231" s="464" t="s">
        <v>17</v>
      </c>
      <c r="J231" s="465"/>
      <c r="K231" s="1292"/>
      <c r="L231" s="1293"/>
      <c r="M231" s="1294"/>
      <c r="N231" s="1295"/>
      <c r="O231" s="1294"/>
      <c r="P231" s="1295"/>
    </row>
    <row r="232" spans="1:16" s="273" customFormat="1" hidden="1" x14ac:dyDescent="0.25">
      <c r="A232" s="1288" t="s">
        <v>109</v>
      </c>
      <c r="B232" s="1289"/>
      <c r="C232" s="1289"/>
      <c r="D232" s="1290"/>
      <c r="E232" s="462"/>
      <c r="F232" s="463">
        <v>222100</v>
      </c>
      <c r="G232" s="1291" t="s">
        <v>17</v>
      </c>
      <c r="H232" s="1291"/>
      <c r="I232" s="464" t="s">
        <v>17</v>
      </c>
      <c r="J232" s="465"/>
      <c r="K232" s="1292"/>
      <c r="L232" s="1293"/>
      <c r="M232" s="1294"/>
      <c r="N232" s="1295"/>
      <c r="O232" s="1294"/>
      <c r="P232" s="1295"/>
    </row>
    <row r="233" spans="1:16" s="273" customFormat="1" hidden="1" x14ac:dyDescent="0.25">
      <c r="A233" s="1288" t="s">
        <v>110</v>
      </c>
      <c r="B233" s="1289"/>
      <c r="C233" s="1289"/>
      <c r="D233" s="1290"/>
      <c r="E233" s="462"/>
      <c r="F233" s="463">
        <v>222110</v>
      </c>
      <c r="G233" s="1291" t="s">
        <v>17</v>
      </c>
      <c r="H233" s="1291"/>
      <c r="I233" s="464" t="s">
        <v>17</v>
      </c>
      <c r="J233" s="465"/>
      <c r="K233" s="1292"/>
      <c r="L233" s="1293"/>
      <c r="M233" s="1294"/>
      <c r="N233" s="1295"/>
      <c r="O233" s="1294"/>
      <c r="P233" s="1295"/>
    </row>
    <row r="234" spans="1:16" s="273" customFormat="1" hidden="1" x14ac:dyDescent="0.25">
      <c r="A234" s="1288" t="s">
        <v>111</v>
      </c>
      <c r="B234" s="1289"/>
      <c r="C234" s="1289"/>
      <c r="D234" s="1290"/>
      <c r="E234" s="462"/>
      <c r="F234" s="463">
        <v>222120</v>
      </c>
      <c r="G234" s="1291" t="s">
        <v>17</v>
      </c>
      <c r="H234" s="1291"/>
      <c r="I234" s="464" t="s">
        <v>17</v>
      </c>
      <c r="J234" s="465"/>
      <c r="K234" s="1292"/>
      <c r="L234" s="1293"/>
      <c r="M234" s="1294"/>
      <c r="N234" s="1295"/>
      <c r="O234" s="1294"/>
      <c r="P234" s="1295"/>
    </row>
    <row r="235" spans="1:16" s="273" customFormat="1" hidden="1" x14ac:dyDescent="0.25">
      <c r="A235" s="1288" t="s">
        <v>112</v>
      </c>
      <c r="B235" s="1289"/>
      <c r="C235" s="1289"/>
      <c r="D235" s="1290"/>
      <c r="E235" s="462"/>
      <c r="F235" s="463">
        <v>222130</v>
      </c>
      <c r="G235" s="1291" t="s">
        <v>17</v>
      </c>
      <c r="H235" s="1291"/>
      <c r="I235" s="464" t="s">
        <v>17</v>
      </c>
      <c r="J235" s="465"/>
      <c r="K235" s="1292"/>
      <c r="L235" s="1293"/>
      <c r="M235" s="1294"/>
      <c r="N235" s="1295"/>
      <c r="O235" s="1294"/>
      <c r="P235" s="1295"/>
    </row>
    <row r="236" spans="1:16" s="273" customFormat="1" hidden="1" x14ac:dyDescent="0.25">
      <c r="A236" s="1288" t="s">
        <v>113</v>
      </c>
      <c r="B236" s="1289"/>
      <c r="C236" s="1289"/>
      <c r="D236" s="1290"/>
      <c r="E236" s="462"/>
      <c r="F236" s="463">
        <v>222140</v>
      </c>
      <c r="G236" s="1291" t="s">
        <v>17</v>
      </c>
      <c r="H236" s="1291"/>
      <c r="I236" s="464" t="s">
        <v>17</v>
      </c>
      <c r="J236" s="465"/>
      <c r="K236" s="1292"/>
      <c r="L236" s="1293"/>
      <c r="M236" s="1294"/>
      <c r="N236" s="1295"/>
      <c r="O236" s="1294"/>
      <c r="P236" s="1295"/>
    </row>
    <row r="237" spans="1:16" s="273" customFormat="1" hidden="1" x14ac:dyDescent="0.25">
      <c r="A237" s="1288" t="s">
        <v>114</v>
      </c>
      <c r="B237" s="1289"/>
      <c r="C237" s="1289"/>
      <c r="D237" s="1290"/>
      <c r="E237" s="462"/>
      <c r="F237" s="463">
        <v>222190</v>
      </c>
      <c r="G237" s="1291" t="s">
        <v>17</v>
      </c>
      <c r="H237" s="1291"/>
      <c r="I237" s="464" t="s">
        <v>17</v>
      </c>
      <c r="J237" s="465"/>
      <c r="K237" s="1292"/>
      <c r="L237" s="1293"/>
      <c r="M237" s="1294"/>
      <c r="N237" s="1295"/>
      <c r="O237" s="1294"/>
      <c r="P237" s="1295"/>
    </row>
    <row r="238" spans="1:16" s="273" customFormat="1" hidden="1" x14ac:dyDescent="0.25">
      <c r="A238" s="1288" t="s">
        <v>115</v>
      </c>
      <c r="B238" s="1289"/>
      <c r="C238" s="1289"/>
      <c r="D238" s="1290"/>
      <c r="E238" s="462"/>
      <c r="F238" s="463">
        <v>222200</v>
      </c>
      <c r="G238" s="1291" t="s">
        <v>17</v>
      </c>
      <c r="H238" s="1291"/>
      <c r="I238" s="464" t="s">
        <v>17</v>
      </c>
      <c r="J238" s="465"/>
      <c r="K238" s="1292"/>
      <c r="L238" s="1293"/>
      <c r="M238" s="1294"/>
      <c r="N238" s="1295"/>
      <c r="O238" s="1294"/>
      <c r="P238" s="1295"/>
    </row>
    <row r="239" spans="1:16" s="273" customFormat="1" hidden="1" x14ac:dyDescent="0.25">
      <c r="A239" s="1288" t="s">
        <v>116</v>
      </c>
      <c r="B239" s="1289"/>
      <c r="C239" s="1289"/>
      <c r="D239" s="1290"/>
      <c r="E239" s="462"/>
      <c r="F239" s="463">
        <v>222210</v>
      </c>
      <c r="G239" s="1291" t="s">
        <v>17</v>
      </c>
      <c r="H239" s="1291"/>
      <c r="I239" s="464" t="s">
        <v>17</v>
      </c>
      <c r="J239" s="465"/>
      <c r="K239" s="1292"/>
      <c r="L239" s="1293"/>
      <c r="M239" s="1294"/>
      <c r="N239" s="1295"/>
      <c r="O239" s="1294"/>
      <c r="P239" s="1295"/>
    </row>
    <row r="240" spans="1:16" s="273" customFormat="1" hidden="1" x14ac:dyDescent="0.25">
      <c r="A240" s="1288" t="s">
        <v>117</v>
      </c>
      <c r="B240" s="1289"/>
      <c r="C240" s="1289"/>
      <c r="D240" s="1290"/>
      <c r="E240" s="462"/>
      <c r="F240" s="463">
        <v>222220</v>
      </c>
      <c r="G240" s="1291" t="s">
        <v>17</v>
      </c>
      <c r="H240" s="1291"/>
      <c r="I240" s="464" t="s">
        <v>17</v>
      </c>
      <c r="J240" s="465"/>
      <c r="K240" s="1292"/>
      <c r="L240" s="1293"/>
      <c r="M240" s="1294"/>
      <c r="N240" s="1295"/>
      <c r="O240" s="1294"/>
      <c r="P240" s="1295"/>
    </row>
    <row r="241" spans="1:16" s="273" customFormat="1" hidden="1" x14ac:dyDescent="0.25">
      <c r="A241" s="1288" t="s">
        <v>118</v>
      </c>
      <c r="B241" s="1289"/>
      <c r="C241" s="1289"/>
      <c r="D241" s="1290"/>
      <c r="E241" s="462"/>
      <c r="F241" s="463">
        <v>222300</v>
      </c>
      <c r="G241" s="1291" t="s">
        <v>17</v>
      </c>
      <c r="H241" s="1291"/>
      <c r="I241" s="464" t="s">
        <v>17</v>
      </c>
      <c r="J241" s="465"/>
      <c r="K241" s="1292"/>
      <c r="L241" s="1293"/>
      <c r="M241" s="1294"/>
      <c r="N241" s="1295"/>
      <c r="O241" s="1294"/>
      <c r="P241" s="1295"/>
    </row>
    <row r="242" spans="1:16" s="273" customFormat="1" hidden="1" x14ac:dyDescent="0.25">
      <c r="A242" s="1288" t="s">
        <v>119</v>
      </c>
      <c r="B242" s="1289"/>
      <c r="C242" s="1289"/>
      <c r="D242" s="1290"/>
      <c r="E242" s="462"/>
      <c r="F242" s="463">
        <v>222400</v>
      </c>
      <c r="G242" s="1291" t="s">
        <v>17</v>
      </c>
      <c r="H242" s="1291"/>
      <c r="I242" s="464" t="s">
        <v>17</v>
      </c>
      <c r="J242" s="465"/>
      <c r="K242" s="1292"/>
      <c r="L242" s="1293"/>
      <c r="M242" s="1294"/>
      <c r="N242" s="1295"/>
      <c r="O242" s="1294"/>
      <c r="P242" s="1295"/>
    </row>
    <row r="243" spans="1:16" s="273" customFormat="1" hidden="1" x14ac:dyDescent="0.25">
      <c r="A243" s="1288" t="s">
        <v>120</v>
      </c>
      <c r="B243" s="1289"/>
      <c r="C243" s="1289"/>
      <c r="D243" s="1290"/>
      <c r="E243" s="462"/>
      <c r="F243" s="463">
        <v>222500</v>
      </c>
      <c r="G243" s="1291" t="s">
        <v>17</v>
      </c>
      <c r="H243" s="1291"/>
      <c r="I243" s="464" t="s">
        <v>17</v>
      </c>
      <c r="J243" s="465"/>
      <c r="K243" s="1292"/>
      <c r="L243" s="1293"/>
      <c r="M243" s="1294"/>
      <c r="N243" s="1295"/>
      <c r="O243" s="1294"/>
      <c r="P243" s="1295"/>
    </row>
    <row r="244" spans="1:16" s="273" customFormat="1" hidden="1" x14ac:dyDescent="0.25">
      <c r="A244" s="1288" t="s">
        <v>121</v>
      </c>
      <c r="B244" s="1289"/>
      <c r="C244" s="1289"/>
      <c r="D244" s="1290"/>
      <c r="E244" s="462"/>
      <c r="F244" s="463">
        <v>222600</v>
      </c>
      <c r="G244" s="1291" t="s">
        <v>17</v>
      </c>
      <c r="H244" s="1291"/>
      <c r="I244" s="464" t="s">
        <v>17</v>
      </c>
      <c r="J244" s="465"/>
      <c r="K244" s="1292"/>
      <c r="L244" s="1293"/>
      <c r="M244" s="1294"/>
      <c r="N244" s="1295"/>
      <c r="O244" s="1294"/>
      <c r="P244" s="1295"/>
    </row>
    <row r="245" spans="1:16" s="273" customFormat="1" hidden="1" x14ac:dyDescent="0.25">
      <c r="A245" s="1288" t="s">
        <v>122</v>
      </c>
      <c r="B245" s="1289"/>
      <c r="C245" s="1289"/>
      <c r="D245" s="1290"/>
      <c r="E245" s="462"/>
      <c r="F245" s="463">
        <v>222700</v>
      </c>
      <c r="G245" s="1291" t="s">
        <v>17</v>
      </c>
      <c r="H245" s="1291"/>
      <c r="I245" s="464" t="s">
        <v>17</v>
      </c>
      <c r="J245" s="465"/>
      <c r="K245" s="1292"/>
      <c r="L245" s="1293"/>
      <c r="M245" s="1294"/>
      <c r="N245" s="1295"/>
      <c r="O245" s="1294"/>
      <c r="P245" s="1295"/>
    </row>
    <row r="246" spans="1:16" s="273" customFormat="1" hidden="1" x14ac:dyDescent="0.25">
      <c r="A246" s="1288" t="s">
        <v>123</v>
      </c>
      <c r="B246" s="1289"/>
      <c r="C246" s="1289"/>
      <c r="D246" s="1290"/>
      <c r="E246" s="462"/>
      <c r="F246" s="463">
        <v>222710</v>
      </c>
      <c r="G246" s="1291" t="s">
        <v>17</v>
      </c>
      <c r="H246" s="1291"/>
      <c r="I246" s="464" t="s">
        <v>17</v>
      </c>
      <c r="J246" s="465"/>
      <c r="K246" s="1292"/>
      <c r="L246" s="1293"/>
      <c r="M246" s="1294"/>
      <c r="N246" s="1295"/>
      <c r="O246" s="1294"/>
      <c r="P246" s="1295"/>
    </row>
    <row r="247" spans="1:16" s="273" customFormat="1" hidden="1" x14ac:dyDescent="0.25">
      <c r="A247" s="1288" t="s">
        <v>124</v>
      </c>
      <c r="B247" s="1289"/>
      <c r="C247" s="1289"/>
      <c r="D247" s="1290"/>
      <c r="E247" s="462"/>
      <c r="F247" s="463">
        <v>222720</v>
      </c>
      <c r="G247" s="1291" t="s">
        <v>17</v>
      </c>
      <c r="H247" s="1291"/>
      <c r="I247" s="464" t="s">
        <v>17</v>
      </c>
      <c r="J247" s="465"/>
      <c r="K247" s="1292"/>
      <c r="L247" s="1293"/>
      <c r="M247" s="1294"/>
      <c r="N247" s="1295"/>
      <c r="O247" s="1294"/>
      <c r="P247" s="1295"/>
    </row>
    <row r="248" spans="1:16" s="273" customFormat="1" hidden="1" x14ac:dyDescent="0.25">
      <c r="A248" s="1288" t="s">
        <v>125</v>
      </c>
      <c r="B248" s="1289"/>
      <c r="C248" s="1289"/>
      <c r="D248" s="1290"/>
      <c r="E248" s="462"/>
      <c r="F248" s="463">
        <v>222800</v>
      </c>
      <c r="G248" s="1291" t="s">
        <v>17</v>
      </c>
      <c r="H248" s="1291"/>
      <c r="I248" s="464" t="s">
        <v>17</v>
      </c>
      <c r="J248" s="465"/>
      <c r="K248" s="1292"/>
      <c r="L248" s="1293"/>
      <c r="M248" s="1294"/>
      <c r="N248" s="1295"/>
      <c r="O248" s="1294"/>
      <c r="P248" s="1295"/>
    </row>
    <row r="249" spans="1:16" s="273" customFormat="1" hidden="1" x14ac:dyDescent="0.25">
      <c r="A249" s="1288" t="s">
        <v>125</v>
      </c>
      <c r="B249" s="1289"/>
      <c r="C249" s="1289"/>
      <c r="D249" s="1290"/>
      <c r="E249" s="462"/>
      <c r="F249" s="463">
        <v>222810</v>
      </c>
      <c r="G249" s="1291" t="s">
        <v>17</v>
      </c>
      <c r="H249" s="1291"/>
      <c r="I249" s="464" t="s">
        <v>17</v>
      </c>
      <c r="J249" s="465"/>
      <c r="K249" s="1292"/>
      <c r="L249" s="1293"/>
      <c r="M249" s="1294"/>
      <c r="N249" s="1295"/>
      <c r="O249" s="1294"/>
      <c r="P249" s="1295"/>
    </row>
    <row r="250" spans="1:16" s="273" customFormat="1" hidden="1" x14ac:dyDescent="0.25">
      <c r="A250" s="1288" t="s">
        <v>126</v>
      </c>
      <c r="B250" s="1289"/>
      <c r="C250" s="1289"/>
      <c r="D250" s="1290"/>
      <c r="E250" s="462"/>
      <c r="F250" s="463">
        <v>222820</v>
      </c>
      <c r="G250" s="1291" t="s">
        <v>17</v>
      </c>
      <c r="H250" s="1291"/>
      <c r="I250" s="464" t="s">
        <v>17</v>
      </c>
      <c r="J250" s="465"/>
      <c r="K250" s="1292"/>
      <c r="L250" s="1293"/>
      <c r="M250" s="1294"/>
      <c r="N250" s="1295"/>
      <c r="O250" s="1294"/>
      <c r="P250" s="1295"/>
    </row>
    <row r="251" spans="1:16" s="273" customFormat="1" hidden="1" x14ac:dyDescent="0.25">
      <c r="A251" s="1288" t="s">
        <v>127</v>
      </c>
      <c r="B251" s="1289"/>
      <c r="C251" s="1289"/>
      <c r="D251" s="1290"/>
      <c r="E251" s="462"/>
      <c r="F251" s="463">
        <v>222900</v>
      </c>
      <c r="G251" s="1291" t="s">
        <v>17</v>
      </c>
      <c r="H251" s="1291"/>
      <c r="I251" s="464" t="s">
        <v>17</v>
      </c>
      <c r="J251" s="465"/>
      <c r="K251" s="1292"/>
      <c r="L251" s="1293"/>
      <c r="M251" s="1294"/>
      <c r="N251" s="1295"/>
      <c r="O251" s="1294"/>
      <c r="P251" s="1295"/>
    </row>
    <row r="252" spans="1:16" s="273" customFormat="1" hidden="1" x14ac:dyDescent="0.25">
      <c r="A252" s="1288" t="s">
        <v>128</v>
      </c>
      <c r="B252" s="1289"/>
      <c r="C252" s="1289"/>
      <c r="D252" s="1290"/>
      <c r="E252" s="462"/>
      <c r="F252" s="463">
        <v>222910</v>
      </c>
      <c r="G252" s="1291" t="s">
        <v>17</v>
      </c>
      <c r="H252" s="1291"/>
      <c r="I252" s="464" t="s">
        <v>17</v>
      </c>
      <c r="J252" s="465"/>
      <c r="K252" s="1292"/>
      <c r="L252" s="1293"/>
      <c r="M252" s="1294"/>
      <c r="N252" s="1295"/>
      <c r="O252" s="1294"/>
      <c r="P252" s="1295"/>
    </row>
    <row r="253" spans="1:16" s="273" customFormat="1" hidden="1" x14ac:dyDescent="0.25">
      <c r="A253" s="1288" t="s">
        <v>129</v>
      </c>
      <c r="B253" s="1289"/>
      <c r="C253" s="1289"/>
      <c r="D253" s="1290"/>
      <c r="E253" s="462"/>
      <c r="F253" s="463">
        <v>222920</v>
      </c>
      <c r="G253" s="1291" t="s">
        <v>17</v>
      </c>
      <c r="H253" s="1291"/>
      <c r="I253" s="464" t="s">
        <v>17</v>
      </c>
      <c r="J253" s="465"/>
      <c r="K253" s="1292"/>
      <c r="L253" s="1293"/>
      <c r="M253" s="1294"/>
      <c r="N253" s="1295"/>
      <c r="O253" s="1294"/>
      <c r="P253" s="1295"/>
    </row>
    <row r="254" spans="1:16" s="273" customFormat="1" hidden="1" x14ac:dyDescent="0.25">
      <c r="A254" s="1288" t="s">
        <v>130</v>
      </c>
      <c r="B254" s="1289"/>
      <c r="C254" s="1289"/>
      <c r="D254" s="1290"/>
      <c r="E254" s="462"/>
      <c r="F254" s="463">
        <v>222930</v>
      </c>
      <c r="G254" s="1291" t="s">
        <v>17</v>
      </c>
      <c r="H254" s="1291"/>
      <c r="I254" s="464" t="s">
        <v>17</v>
      </c>
      <c r="J254" s="465"/>
      <c r="K254" s="1292"/>
      <c r="L254" s="1293"/>
      <c r="M254" s="1294"/>
      <c r="N254" s="1295"/>
      <c r="O254" s="1294"/>
      <c r="P254" s="1295"/>
    </row>
    <row r="255" spans="1:16" s="273" customFormat="1" hidden="1" x14ac:dyDescent="0.25">
      <c r="A255" s="1288" t="s">
        <v>131</v>
      </c>
      <c r="B255" s="1289"/>
      <c r="C255" s="1289"/>
      <c r="D255" s="1290"/>
      <c r="E255" s="462"/>
      <c r="F255" s="463">
        <v>222940</v>
      </c>
      <c r="G255" s="1291" t="s">
        <v>17</v>
      </c>
      <c r="H255" s="1291"/>
      <c r="I255" s="464" t="s">
        <v>17</v>
      </c>
      <c r="J255" s="465"/>
      <c r="K255" s="1292"/>
      <c r="L255" s="1293"/>
      <c r="M255" s="1294"/>
      <c r="N255" s="1295"/>
      <c r="O255" s="1294"/>
      <c r="P255" s="1295"/>
    </row>
    <row r="256" spans="1:16" s="273" customFormat="1" hidden="1" x14ac:dyDescent="0.25">
      <c r="A256" s="1288" t="s">
        <v>132</v>
      </c>
      <c r="B256" s="1289"/>
      <c r="C256" s="1289"/>
      <c r="D256" s="1290"/>
      <c r="E256" s="462" t="s">
        <v>219</v>
      </c>
      <c r="F256" s="463">
        <v>222950</v>
      </c>
      <c r="G256" s="1291" t="s">
        <v>17</v>
      </c>
      <c r="H256" s="1291"/>
      <c r="I256" s="464" t="s">
        <v>17</v>
      </c>
      <c r="J256" s="465"/>
      <c r="K256" s="1292"/>
      <c r="L256" s="1293"/>
      <c r="M256" s="1294"/>
      <c r="N256" s="1295"/>
      <c r="O256" s="1294"/>
      <c r="P256" s="1295"/>
    </row>
    <row r="257" spans="1:16" s="273" customFormat="1" hidden="1" x14ac:dyDescent="0.25">
      <c r="A257" s="1288" t="s">
        <v>133</v>
      </c>
      <c r="B257" s="1289"/>
      <c r="C257" s="1289"/>
      <c r="D257" s="1290"/>
      <c r="E257" s="462" t="s">
        <v>219</v>
      </c>
      <c r="F257" s="463">
        <v>222960</v>
      </c>
      <c r="G257" s="1291" t="s">
        <v>17</v>
      </c>
      <c r="H257" s="1291"/>
      <c r="I257" s="464" t="s">
        <v>17</v>
      </c>
      <c r="J257" s="465"/>
      <c r="K257" s="1292"/>
      <c r="L257" s="1293"/>
      <c r="M257" s="1294"/>
      <c r="N257" s="1295"/>
      <c r="O257" s="1294"/>
      <c r="P257" s="1295"/>
    </row>
    <row r="258" spans="1:16" s="273" customFormat="1" hidden="1" x14ac:dyDescent="0.25">
      <c r="A258" s="1288" t="s">
        <v>134</v>
      </c>
      <c r="B258" s="1289"/>
      <c r="C258" s="1289"/>
      <c r="D258" s="1290"/>
      <c r="E258" s="462" t="s">
        <v>219</v>
      </c>
      <c r="F258" s="463">
        <v>222970</v>
      </c>
      <c r="G258" s="1291" t="s">
        <v>17</v>
      </c>
      <c r="H258" s="1291"/>
      <c r="I258" s="464" t="s">
        <v>17</v>
      </c>
      <c r="J258" s="465"/>
      <c r="K258" s="1292"/>
      <c r="L258" s="1293"/>
      <c r="M258" s="1294"/>
      <c r="N258" s="1295"/>
      <c r="O258" s="1294"/>
      <c r="P258" s="1295"/>
    </row>
    <row r="259" spans="1:16" s="273" customFormat="1" hidden="1" x14ac:dyDescent="0.25">
      <c r="A259" s="1288" t="s">
        <v>135</v>
      </c>
      <c r="B259" s="1289"/>
      <c r="C259" s="1289"/>
      <c r="D259" s="1290"/>
      <c r="E259" s="462" t="s">
        <v>219</v>
      </c>
      <c r="F259" s="463">
        <v>222980</v>
      </c>
      <c r="G259" s="1291" t="s">
        <v>17</v>
      </c>
      <c r="H259" s="1291"/>
      <c r="I259" s="464" t="s">
        <v>17</v>
      </c>
      <c r="J259" s="465"/>
      <c r="K259" s="1292"/>
      <c r="L259" s="1293"/>
      <c r="M259" s="1294"/>
      <c r="N259" s="1295"/>
      <c r="O259" s="1294"/>
      <c r="P259" s="1295"/>
    </row>
    <row r="260" spans="1:16" s="273" customFormat="1" hidden="1" x14ac:dyDescent="0.25">
      <c r="A260" s="1288" t="s">
        <v>136</v>
      </c>
      <c r="B260" s="1289"/>
      <c r="C260" s="1289"/>
      <c r="D260" s="1290"/>
      <c r="E260" s="462"/>
      <c r="F260" s="463">
        <v>222990</v>
      </c>
      <c r="G260" s="1291" t="s">
        <v>17</v>
      </c>
      <c r="H260" s="1291"/>
      <c r="I260" s="464" t="s">
        <v>17</v>
      </c>
      <c r="J260" s="465"/>
      <c r="K260" s="1292"/>
      <c r="L260" s="1293"/>
      <c r="M260" s="1294"/>
      <c r="N260" s="1295"/>
      <c r="O260" s="1294"/>
      <c r="P260" s="1295"/>
    </row>
    <row r="261" spans="1:16" s="273" customFormat="1" hidden="1" x14ac:dyDescent="0.25">
      <c r="A261" s="1298" t="s">
        <v>137</v>
      </c>
      <c r="B261" s="1299"/>
      <c r="C261" s="1299"/>
      <c r="D261" s="1300"/>
      <c r="E261" s="458"/>
      <c r="F261" s="459">
        <v>270000</v>
      </c>
      <c r="G261" s="1301" t="s">
        <v>17</v>
      </c>
      <c r="H261" s="1301"/>
      <c r="I261" s="468" t="s">
        <v>17</v>
      </c>
      <c r="J261" s="469">
        <f>SUM(J262:J263)</f>
        <v>0</v>
      </c>
      <c r="K261" s="1302">
        <f>SUM(K262:L263)</f>
        <v>0</v>
      </c>
      <c r="L261" s="1303"/>
      <c r="M261" s="1302">
        <f t="shared" ref="M261" si="20">SUM(M262:N263)</f>
        <v>0</v>
      </c>
      <c r="N261" s="1303"/>
      <c r="O261" s="1302">
        <f t="shared" ref="O261" si="21">SUM(O262:P263)</f>
        <v>0</v>
      </c>
      <c r="P261" s="1303"/>
    </row>
    <row r="262" spans="1:16" s="273" customFormat="1" hidden="1" x14ac:dyDescent="0.25">
      <c r="A262" s="1288" t="s">
        <v>138</v>
      </c>
      <c r="B262" s="1289"/>
      <c r="C262" s="1289"/>
      <c r="D262" s="1290"/>
      <c r="E262" s="462"/>
      <c r="F262" s="463">
        <v>271000</v>
      </c>
      <c r="G262" s="1291" t="s">
        <v>17</v>
      </c>
      <c r="H262" s="1291"/>
      <c r="I262" s="464" t="s">
        <v>17</v>
      </c>
      <c r="J262" s="465"/>
      <c r="K262" s="1292"/>
      <c r="L262" s="1293"/>
      <c r="M262" s="1294"/>
      <c r="N262" s="1295"/>
      <c r="O262" s="1294"/>
      <c r="P262" s="1295"/>
    </row>
    <row r="263" spans="1:16" s="273" customFormat="1" hidden="1" x14ac:dyDescent="0.25">
      <c r="A263" s="1288" t="s">
        <v>139</v>
      </c>
      <c r="B263" s="1289"/>
      <c r="C263" s="1289"/>
      <c r="D263" s="1290"/>
      <c r="E263" s="462"/>
      <c r="F263" s="466">
        <v>273500</v>
      </c>
      <c r="G263" s="1291" t="s">
        <v>17</v>
      </c>
      <c r="H263" s="1291"/>
      <c r="I263" s="464" t="s">
        <v>17</v>
      </c>
      <c r="J263" s="475"/>
      <c r="K263" s="1292"/>
      <c r="L263" s="1293"/>
      <c r="M263" s="1294"/>
      <c r="N263" s="1295"/>
      <c r="O263" s="1294"/>
      <c r="P263" s="1295"/>
    </row>
    <row r="264" spans="1:16" s="273" customFormat="1" hidden="1" x14ac:dyDescent="0.25">
      <c r="A264" s="1298" t="s">
        <v>140</v>
      </c>
      <c r="B264" s="1299"/>
      <c r="C264" s="1299"/>
      <c r="D264" s="1300"/>
      <c r="E264" s="458"/>
      <c r="F264" s="467">
        <v>280000</v>
      </c>
      <c r="G264" s="1301" t="s">
        <v>17</v>
      </c>
      <c r="H264" s="1301"/>
      <c r="I264" s="468" t="s">
        <v>17</v>
      </c>
      <c r="J264" s="476"/>
      <c r="K264" s="1302"/>
      <c r="L264" s="1303"/>
      <c r="M264" s="1302"/>
      <c r="N264" s="1303"/>
      <c r="O264" s="1302"/>
      <c r="P264" s="1303"/>
    </row>
    <row r="265" spans="1:16" s="273" customFormat="1" hidden="1" x14ac:dyDescent="0.25">
      <c r="A265" s="1288" t="s">
        <v>141</v>
      </c>
      <c r="B265" s="1289"/>
      <c r="C265" s="1289"/>
      <c r="D265" s="1290"/>
      <c r="E265" s="462"/>
      <c r="F265" s="463">
        <v>281000</v>
      </c>
      <c r="G265" s="1291" t="s">
        <v>17</v>
      </c>
      <c r="H265" s="1291"/>
      <c r="I265" s="464" t="s">
        <v>17</v>
      </c>
      <c r="J265" s="465"/>
      <c r="K265" s="1292"/>
      <c r="L265" s="1293"/>
      <c r="M265" s="1294"/>
      <c r="N265" s="1295"/>
      <c r="O265" s="1294"/>
      <c r="P265" s="1295"/>
    </row>
    <row r="266" spans="1:16" s="273" customFormat="1" hidden="1" x14ac:dyDescent="0.25">
      <c r="A266" s="1288" t="s">
        <v>142</v>
      </c>
      <c r="B266" s="1289"/>
      <c r="C266" s="1289"/>
      <c r="D266" s="1290"/>
      <c r="E266" s="462"/>
      <c r="F266" s="463">
        <v>281200</v>
      </c>
      <c r="G266" s="1291" t="s">
        <v>17</v>
      </c>
      <c r="H266" s="1291"/>
      <c r="I266" s="464" t="s">
        <v>17</v>
      </c>
      <c r="J266" s="465"/>
      <c r="K266" s="1292"/>
      <c r="L266" s="1293"/>
      <c r="M266" s="1294"/>
      <c r="N266" s="1295"/>
      <c r="O266" s="1294"/>
      <c r="P266" s="1295"/>
    </row>
    <row r="267" spans="1:16" s="273" customFormat="1" hidden="1" x14ac:dyDescent="0.25">
      <c r="A267" s="1288" t="s">
        <v>143</v>
      </c>
      <c r="B267" s="1289"/>
      <c r="C267" s="1289"/>
      <c r="D267" s="1290"/>
      <c r="E267" s="462"/>
      <c r="F267" s="463">
        <v>281210</v>
      </c>
      <c r="G267" s="1291" t="s">
        <v>17</v>
      </c>
      <c r="H267" s="1291"/>
      <c r="I267" s="464" t="s">
        <v>17</v>
      </c>
      <c r="J267" s="465"/>
      <c r="K267" s="1292"/>
      <c r="L267" s="1293"/>
      <c r="M267" s="1294"/>
      <c r="N267" s="1295"/>
      <c r="O267" s="1294"/>
      <c r="P267" s="1295"/>
    </row>
    <row r="268" spans="1:16" s="273" customFormat="1" hidden="1" x14ac:dyDescent="0.25">
      <c r="A268" s="1288" t="s">
        <v>144</v>
      </c>
      <c r="B268" s="1289"/>
      <c r="C268" s="1289"/>
      <c r="D268" s="1290"/>
      <c r="E268" s="462"/>
      <c r="F268" s="463">
        <v>281211</v>
      </c>
      <c r="G268" s="1291" t="s">
        <v>17</v>
      </c>
      <c r="H268" s="1291"/>
      <c r="I268" s="464" t="s">
        <v>17</v>
      </c>
      <c r="J268" s="465"/>
      <c r="K268" s="1292"/>
      <c r="L268" s="1293"/>
      <c r="M268" s="1294"/>
      <c r="N268" s="1295"/>
      <c r="O268" s="1294"/>
      <c r="P268" s="1295"/>
    </row>
    <row r="269" spans="1:16" s="273" customFormat="1" hidden="1" x14ac:dyDescent="0.25">
      <c r="A269" s="1288" t="s">
        <v>145</v>
      </c>
      <c r="B269" s="1289"/>
      <c r="C269" s="1289"/>
      <c r="D269" s="1290"/>
      <c r="E269" s="462"/>
      <c r="F269" s="463">
        <v>281212</v>
      </c>
      <c r="G269" s="1291" t="s">
        <v>17</v>
      </c>
      <c r="H269" s="1291"/>
      <c r="I269" s="464" t="s">
        <v>17</v>
      </c>
      <c r="J269" s="465"/>
      <c r="K269" s="1292"/>
      <c r="L269" s="1293"/>
      <c r="M269" s="1294"/>
      <c r="N269" s="1295"/>
      <c r="O269" s="1294"/>
      <c r="P269" s="1295"/>
    </row>
    <row r="270" spans="1:16" s="273" customFormat="1" hidden="1" x14ac:dyDescent="0.25">
      <c r="A270" s="1288" t="s">
        <v>146</v>
      </c>
      <c r="B270" s="1289"/>
      <c r="C270" s="1289"/>
      <c r="D270" s="1290"/>
      <c r="E270" s="462"/>
      <c r="F270" s="463">
        <v>281220</v>
      </c>
      <c r="G270" s="1291" t="s">
        <v>17</v>
      </c>
      <c r="H270" s="1291"/>
      <c r="I270" s="464" t="s">
        <v>17</v>
      </c>
      <c r="J270" s="465"/>
      <c r="K270" s="1292"/>
      <c r="L270" s="1293"/>
      <c r="M270" s="1294"/>
      <c r="N270" s="1295"/>
      <c r="O270" s="1294"/>
      <c r="P270" s="1295"/>
    </row>
    <row r="271" spans="1:16" s="273" customFormat="1" hidden="1" x14ac:dyDescent="0.25">
      <c r="A271" s="1288" t="s">
        <v>147</v>
      </c>
      <c r="B271" s="1289"/>
      <c r="C271" s="1289"/>
      <c r="D271" s="1290"/>
      <c r="E271" s="462"/>
      <c r="F271" s="463">
        <v>281221</v>
      </c>
      <c r="G271" s="1291" t="s">
        <v>17</v>
      </c>
      <c r="H271" s="1291"/>
      <c r="I271" s="464" t="s">
        <v>17</v>
      </c>
      <c r="J271" s="465"/>
      <c r="K271" s="1292"/>
      <c r="L271" s="1293"/>
      <c r="M271" s="1294"/>
      <c r="N271" s="1295"/>
      <c r="O271" s="1294"/>
      <c r="P271" s="1295"/>
    </row>
    <row r="272" spans="1:16" s="273" customFormat="1" hidden="1" x14ac:dyDescent="0.25">
      <c r="A272" s="1288" t="s">
        <v>148</v>
      </c>
      <c r="B272" s="1289"/>
      <c r="C272" s="1289"/>
      <c r="D272" s="1290"/>
      <c r="E272" s="462"/>
      <c r="F272" s="463">
        <v>281222</v>
      </c>
      <c r="G272" s="1291" t="s">
        <v>17</v>
      </c>
      <c r="H272" s="1291"/>
      <c r="I272" s="464" t="s">
        <v>17</v>
      </c>
      <c r="J272" s="465"/>
      <c r="K272" s="1292"/>
      <c r="L272" s="1293"/>
      <c r="M272" s="1294"/>
      <c r="N272" s="1295"/>
      <c r="O272" s="1294"/>
      <c r="P272" s="1295"/>
    </row>
    <row r="273" spans="1:16" s="273" customFormat="1" hidden="1" x14ac:dyDescent="0.25">
      <c r="A273" s="1288" t="s">
        <v>149</v>
      </c>
      <c r="B273" s="1289"/>
      <c r="C273" s="1289"/>
      <c r="D273" s="1290"/>
      <c r="E273" s="462"/>
      <c r="F273" s="463">
        <v>281230</v>
      </c>
      <c r="G273" s="1291" t="s">
        <v>17</v>
      </c>
      <c r="H273" s="1291"/>
      <c r="I273" s="464" t="s">
        <v>17</v>
      </c>
      <c r="J273" s="465"/>
      <c r="K273" s="1292"/>
      <c r="L273" s="1293"/>
      <c r="M273" s="1294"/>
      <c r="N273" s="1295"/>
      <c r="O273" s="1294"/>
      <c r="P273" s="1295"/>
    </row>
    <row r="274" spans="1:16" s="273" customFormat="1" hidden="1" x14ac:dyDescent="0.25">
      <c r="A274" s="1288" t="s">
        <v>150</v>
      </c>
      <c r="B274" s="1289"/>
      <c r="C274" s="1289"/>
      <c r="D274" s="1290"/>
      <c r="E274" s="462"/>
      <c r="F274" s="463">
        <v>281800</v>
      </c>
      <c r="G274" s="1291" t="s">
        <v>17</v>
      </c>
      <c r="H274" s="1291"/>
      <c r="I274" s="464" t="s">
        <v>17</v>
      </c>
      <c r="J274" s="465"/>
      <c r="K274" s="1292"/>
      <c r="L274" s="1293"/>
      <c r="M274" s="1294"/>
      <c r="N274" s="1295"/>
      <c r="O274" s="1294"/>
      <c r="P274" s="1295"/>
    </row>
    <row r="275" spans="1:16" s="273" customFormat="1" hidden="1" x14ac:dyDescent="0.25">
      <c r="A275" s="1288" t="s">
        <v>151</v>
      </c>
      <c r="B275" s="1289"/>
      <c r="C275" s="1289"/>
      <c r="D275" s="1290"/>
      <c r="E275" s="462"/>
      <c r="F275" s="463">
        <v>281900</v>
      </c>
      <c r="G275" s="1291" t="s">
        <v>17</v>
      </c>
      <c r="H275" s="1291"/>
      <c r="I275" s="464" t="s">
        <v>17</v>
      </c>
      <c r="J275" s="465"/>
      <c r="K275" s="1292"/>
      <c r="L275" s="1293"/>
      <c r="M275" s="1294"/>
      <c r="N275" s="1295"/>
      <c r="O275" s="1294"/>
      <c r="P275" s="1295"/>
    </row>
    <row r="276" spans="1:16" s="273" customFormat="1" hidden="1" x14ac:dyDescent="0.25">
      <c r="A276" s="1288" t="s">
        <v>152</v>
      </c>
      <c r="B276" s="1289"/>
      <c r="C276" s="1289"/>
      <c r="D276" s="1290"/>
      <c r="E276" s="462"/>
      <c r="F276" s="463">
        <v>282000</v>
      </c>
      <c r="G276" s="1291" t="s">
        <v>17</v>
      </c>
      <c r="H276" s="1291"/>
      <c r="I276" s="464" t="s">
        <v>17</v>
      </c>
      <c r="J276" s="465"/>
      <c r="K276" s="1292"/>
      <c r="L276" s="1293"/>
      <c r="M276" s="1294"/>
      <c r="N276" s="1295"/>
      <c r="O276" s="1294"/>
      <c r="P276" s="1295"/>
    </row>
    <row r="277" spans="1:16" s="273" customFormat="1" hidden="1" x14ac:dyDescent="0.25">
      <c r="A277" s="1288" t="s">
        <v>153</v>
      </c>
      <c r="B277" s="1289"/>
      <c r="C277" s="1289"/>
      <c r="D277" s="1290"/>
      <c r="E277" s="462"/>
      <c r="F277" s="463">
        <v>282100</v>
      </c>
      <c r="G277" s="1291" t="s">
        <v>17</v>
      </c>
      <c r="H277" s="1291"/>
      <c r="I277" s="464" t="s">
        <v>17</v>
      </c>
      <c r="J277" s="465"/>
      <c r="K277" s="1292"/>
      <c r="L277" s="1293"/>
      <c r="M277" s="1294"/>
      <c r="N277" s="1295"/>
      <c r="O277" s="1294"/>
      <c r="P277" s="1295"/>
    </row>
    <row r="278" spans="1:16" s="273" customFormat="1" hidden="1" x14ac:dyDescent="0.25">
      <c r="A278" s="1298" t="s">
        <v>154</v>
      </c>
      <c r="B278" s="1299"/>
      <c r="C278" s="1299"/>
      <c r="D278" s="1300"/>
      <c r="E278" s="458"/>
      <c r="F278" s="459">
        <v>290000</v>
      </c>
      <c r="G278" s="1301" t="s">
        <v>17</v>
      </c>
      <c r="H278" s="1301"/>
      <c r="I278" s="468" t="s">
        <v>17</v>
      </c>
      <c r="J278" s="469"/>
      <c r="K278" s="1302"/>
      <c r="L278" s="1303"/>
      <c r="M278" s="1304"/>
      <c r="N278" s="1305"/>
      <c r="O278" s="1304"/>
      <c r="P278" s="1305"/>
    </row>
    <row r="279" spans="1:16" s="273" customFormat="1" hidden="1" x14ac:dyDescent="0.25">
      <c r="A279" s="1288" t="s">
        <v>155</v>
      </c>
      <c r="B279" s="1289"/>
      <c r="C279" s="1289"/>
      <c r="D279" s="1290"/>
      <c r="E279" s="462"/>
      <c r="F279" s="463">
        <v>292220</v>
      </c>
      <c r="G279" s="1291" t="s">
        <v>17</v>
      </c>
      <c r="H279" s="1291"/>
      <c r="I279" s="464" t="s">
        <v>17</v>
      </c>
      <c r="J279" s="465"/>
      <c r="K279" s="1292"/>
      <c r="L279" s="1293"/>
      <c r="M279" s="1294"/>
      <c r="N279" s="1295"/>
      <c r="O279" s="1294"/>
      <c r="P279" s="1295"/>
    </row>
    <row r="280" spans="1:16" s="273" customFormat="1" hidden="1" x14ac:dyDescent="0.25">
      <c r="A280" s="1288" t="s">
        <v>156</v>
      </c>
      <c r="B280" s="1289"/>
      <c r="C280" s="1289"/>
      <c r="D280" s="1290"/>
      <c r="E280" s="462"/>
      <c r="F280" s="463">
        <v>300000</v>
      </c>
      <c r="G280" s="1291" t="s">
        <v>17</v>
      </c>
      <c r="H280" s="1291"/>
      <c r="I280" s="464" t="s">
        <v>17</v>
      </c>
      <c r="J280" s="465"/>
      <c r="K280" s="1292"/>
      <c r="L280" s="1293"/>
      <c r="M280" s="1294"/>
      <c r="N280" s="1295"/>
      <c r="O280" s="1294"/>
      <c r="P280" s="1295"/>
    </row>
    <row r="281" spans="1:16" s="273" customFormat="1" hidden="1" x14ac:dyDescent="0.25">
      <c r="A281" s="1288" t="s">
        <v>157</v>
      </c>
      <c r="B281" s="1289"/>
      <c r="C281" s="1289"/>
      <c r="D281" s="1290"/>
      <c r="E281" s="462"/>
      <c r="F281" s="463">
        <v>300000</v>
      </c>
      <c r="G281" s="1291" t="s">
        <v>17</v>
      </c>
      <c r="H281" s="1291"/>
      <c r="I281" s="464" t="s">
        <v>17</v>
      </c>
      <c r="J281" s="465"/>
      <c r="K281" s="1292"/>
      <c r="L281" s="1293"/>
      <c r="M281" s="1294"/>
      <c r="N281" s="1295"/>
      <c r="O281" s="1294"/>
      <c r="P281" s="1295"/>
    </row>
    <row r="282" spans="1:16" s="273" customFormat="1" hidden="1" x14ac:dyDescent="0.25">
      <c r="A282" s="1288" t="s">
        <v>158</v>
      </c>
      <c r="B282" s="1289"/>
      <c r="C282" s="1289"/>
      <c r="D282" s="1290"/>
      <c r="E282" s="462"/>
      <c r="F282" s="463">
        <v>319000</v>
      </c>
      <c r="G282" s="1291" t="s">
        <v>17</v>
      </c>
      <c r="H282" s="1291"/>
      <c r="I282" s="464" t="s">
        <v>17</v>
      </c>
      <c r="J282" s="465"/>
      <c r="K282" s="1292"/>
      <c r="L282" s="1293"/>
      <c r="M282" s="1294"/>
      <c r="N282" s="1295"/>
      <c r="O282" s="1294"/>
      <c r="P282" s="1295"/>
    </row>
    <row r="283" spans="1:16" s="273" customFormat="1" hidden="1" x14ac:dyDescent="0.25">
      <c r="A283" s="1288" t="s">
        <v>159</v>
      </c>
      <c r="B283" s="1289"/>
      <c r="C283" s="1289"/>
      <c r="D283" s="1290"/>
      <c r="E283" s="462"/>
      <c r="F283" s="463">
        <v>350000</v>
      </c>
      <c r="G283" s="1291" t="s">
        <v>17</v>
      </c>
      <c r="H283" s="1291"/>
      <c r="I283" s="464" t="s">
        <v>17</v>
      </c>
      <c r="J283" s="465"/>
      <c r="K283" s="1292"/>
      <c r="L283" s="1293"/>
      <c r="M283" s="1294"/>
      <c r="N283" s="1295"/>
      <c r="O283" s="1294"/>
      <c r="P283" s="1295"/>
    </row>
    <row r="284" spans="1:16" s="273" customFormat="1" hidden="1" x14ac:dyDescent="0.25">
      <c r="A284" s="1298" t="s">
        <v>218</v>
      </c>
      <c r="B284" s="1299"/>
      <c r="C284" s="1299"/>
      <c r="D284" s="1300"/>
      <c r="E284" s="458"/>
      <c r="F284" s="459">
        <v>310000</v>
      </c>
      <c r="G284" s="1301" t="s">
        <v>17</v>
      </c>
      <c r="H284" s="1301"/>
      <c r="I284" s="468" t="s">
        <v>17</v>
      </c>
      <c r="J284" s="469"/>
      <c r="K284" s="1302"/>
      <c r="L284" s="1303"/>
      <c r="M284" s="1302"/>
      <c r="N284" s="1303"/>
      <c r="O284" s="1302"/>
      <c r="P284" s="1303"/>
    </row>
    <row r="285" spans="1:16" s="273" customFormat="1" hidden="1" x14ac:dyDescent="0.25">
      <c r="A285" s="1288" t="s">
        <v>161</v>
      </c>
      <c r="B285" s="1289"/>
      <c r="C285" s="1289"/>
      <c r="D285" s="1290"/>
      <c r="E285" s="462"/>
      <c r="F285" s="463">
        <v>311000</v>
      </c>
      <c r="G285" s="1291" t="s">
        <v>17</v>
      </c>
      <c r="H285" s="1291"/>
      <c r="I285" s="464" t="s">
        <v>17</v>
      </c>
      <c r="J285" s="465"/>
      <c r="K285" s="1292"/>
      <c r="L285" s="1293"/>
      <c r="M285" s="1294"/>
      <c r="N285" s="1295"/>
      <c r="O285" s="1294"/>
      <c r="P285" s="1295"/>
    </row>
    <row r="286" spans="1:16" s="273" customFormat="1" hidden="1" x14ac:dyDescent="0.25">
      <c r="A286" s="1288" t="s">
        <v>162</v>
      </c>
      <c r="B286" s="1289"/>
      <c r="C286" s="1289"/>
      <c r="D286" s="1290"/>
      <c r="E286" s="462"/>
      <c r="F286" s="463">
        <v>311100</v>
      </c>
      <c r="G286" s="1291" t="s">
        <v>17</v>
      </c>
      <c r="H286" s="1291"/>
      <c r="I286" s="464" t="s">
        <v>17</v>
      </c>
      <c r="J286" s="465"/>
      <c r="K286" s="1292"/>
      <c r="L286" s="1293"/>
      <c r="M286" s="1294"/>
      <c r="N286" s="1295"/>
      <c r="O286" s="1294"/>
      <c r="P286" s="1295"/>
    </row>
    <row r="287" spans="1:16" s="273" customFormat="1" hidden="1" x14ac:dyDescent="0.25">
      <c r="A287" s="1288" t="s">
        <v>163</v>
      </c>
      <c r="B287" s="1289"/>
      <c r="C287" s="1289"/>
      <c r="D287" s="1290"/>
      <c r="E287" s="462"/>
      <c r="F287" s="463">
        <v>311110</v>
      </c>
      <c r="G287" s="1291" t="s">
        <v>17</v>
      </c>
      <c r="H287" s="1291"/>
      <c r="I287" s="464" t="s">
        <v>17</v>
      </c>
      <c r="J287" s="465"/>
      <c r="K287" s="1292"/>
      <c r="L287" s="1293"/>
      <c r="M287" s="1294"/>
      <c r="N287" s="1295"/>
      <c r="O287" s="1294"/>
      <c r="P287" s="1295"/>
    </row>
    <row r="288" spans="1:16" s="273" customFormat="1" hidden="1" x14ac:dyDescent="0.25">
      <c r="A288" s="1288" t="s">
        <v>164</v>
      </c>
      <c r="B288" s="1289"/>
      <c r="C288" s="1289"/>
      <c r="D288" s="1290"/>
      <c r="E288" s="462"/>
      <c r="F288" s="463">
        <v>311120</v>
      </c>
      <c r="G288" s="1291" t="s">
        <v>17</v>
      </c>
      <c r="H288" s="1291"/>
      <c r="I288" s="464" t="s">
        <v>17</v>
      </c>
      <c r="J288" s="465"/>
      <c r="K288" s="1292"/>
      <c r="L288" s="1293"/>
      <c r="M288" s="1294"/>
      <c r="N288" s="1295"/>
      <c r="O288" s="1294"/>
      <c r="P288" s="1295"/>
    </row>
    <row r="289" spans="1:16" s="273" customFormat="1" hidden="1" x14ac:dyDescent="0.25">
      <c r="A289" s="1288" t="s">
        <v>165</v>
      </c>
      <c r="B289" s="1289"/>
      <c r="C289" s="1289"/>
      <c r="D289" s="1290"/>
      <c r="E289" s="462"/>
      <c r="F289" s="463">
        <v>311210</v>
      </c>
      <c r="G289" s="1291" t="s">
        <v>17</v>
      </c>
      <c r="H289" s="1291"/>
      <c r="I289" s="464" t="s">
        <v>17</v>
      </c>
      <c r="J289" s="465"/>
      <c r="K289" s="1292"/>
      <c r="L289" s="1293"/>
      <c r="M289" s="1294"/>
      <c r="N289" s="1295"/>
      <c r="O289" s="1294"/>
      <c r="P289" s="1295"/>
    </row>
    <row r="290" spans="1:16" s="273" customFormat="1" hidden="1" x14ac:dyDescent="0.25">
      <c r="A290" s="1288" t="s">
        <v>166</v>
      </c>
      <c r="B290" s="1289"/>
      <c r="C290" s="1289"/>
      <c r="D290" s="1290"/>
      <c r="E290" s="462"/>
      <c r="F290" s="463">
        <v>312120</v>
      </c>
      <c r="G290" s="1291" t="s">
        <v>17</v>
      </c>
      <c r="H290" s="1291"/>
      <c r="I290" s="464" t="s">
        <v>17</v>
      </c>
      <c r="J290" s="465"/>
      <c r="K290" s="1292"/>
      <c r="L290" s="1293"/>
      <c r="M290" s="1294"/>
      <c r="N290" s="1295"/>
      <c r="O290" s="1294"/>
      <c r="P290" s="1295"/>
    </row>
    <row r="291" spans="1:16" s="273" customFormat="1" hidden="1" x14ac:dyDescent="0.25">
      <c r="A291" s="1288" t="s">
        <v>167</v>
      </c>
      <c r="B291" s="1289"/>
      <c r="C291" s="1289"/>
      <c r="D291" s="1290"/>
      <c r="E291" s="462"/>
      <c r="F291" s="463">
        <v>313000</v>
      </c>
      <c r="G291" s="1291" t="s">
        <v>17</v>
      </c>
      <c r="H291" s="1291"/>
      <c r="I291" s="464" t="s">
        <v>17</v>
      </c>
      <c r="J291" s="465"/>
      <c r="K291" s="1292"/>
      <c r="L291" s="1293"/>
      <c r="M291" s="1294"/>
      <c r="N291" s="1295"/>
      <c r="O291" s="1294"/>
      <c r="P291" s="1295"/>
    </row>
    <row r="292" spans="1:16" s="273" customFormat="1" hidden="1" x14ac:dyDescent="0.25">
      <c r="A292" s="1288" t="s">
        <v>168</v>
      </c>
      <c r="B292" s="1289"/>
      <c r="C292" s="1289"/>
      <c r="D292" s="1290"/>
      <c r="E292" s="462"/>
      <c r="F292" s="463">
        <v>313100</v>
      </c>
      <c r="G292" s="1291" t="s">
        <v>17</v>
      </c>
      <c r="H292" s="1291"/>
      <c r="I292" s="464" t="s">
        <v>17</v>
      </c>
      <c r="J292" s="465"/>
      <c r="K292" s="1292"/>
      <c r="L292" s="1293"/>
      <c r="M292" s="1294"/>
      <c r="N292" s="1295"/>
      <c r="O292" s="1294"/>
      <c r="P292" s="1295"/>
    </row>
    <row r="293" spans="1:16" s="273" customFormat="1" hidden="1" x14ac:dyDescent="0.25">
      <c r="A293" s="1288" t="s">
        <v>169</v>
      </c>
      <c r="B293" s="1289"/>
      <c r="C293" s="1289"/>
      <c r="D293" s="1290"/>
      <c r="E293" s="462"/>
      <c r="F293" s="463">
        <v>313110</v>
      </c>
      <c r="G293" s="1291" t="s">
        <v>17</v>
      </c>
      <c r="H293" s="1291"/>
      <c r="I293" s="464" t="s">
        <v>17</v>
      </c>
      <c r="J293" s="465"/>
      <c r="K293" s="1292"/>
      <c r="L293" s="1293"/>
      <c r="M293" s="1294"/>
      <c r="N293" s="1295"/>
      <c r="O293" s="1294"/>
      <c r="P293" s="1295"/>
    </row>
    <row r="294" spans="1:16" s="273" customFormat="1" hidden="1" x14ac:dyDescent="0.25">
      <c r="A294" s="1288" t="s">
        <v>170</v>
      </c>
      <c r="B294" s="1289"/>
      <c r="C294" s="1289"/>
      <c r="D294" s="1290"/>
      <c r="E294" s="462"/>
      <c r="F294" s="463">
        <v>313120</v>
      </c>
      <c r="G294" s="1291" t="s">
        <v>17</v>
      </c>
      <c r="H294" s="1291"/>
      <c r="I294" s="464" t="s">
        <v>17</v>
      </c>
      <c r="J294" s="465"/>
      <c r="K294" s="1292"/>
      <c r="L294" s="1293"/>
      <c r="M294" s="1294"/>
      <c r="N294" s="1295"/>
      <c r="O294" s="1294"/>
      <c r="P294" s="1295"/>
    </row>
    <row r="295" spans="1:16" s="273" customFormat="1" hidden="1" x14ac:dyDescent="0.25">
      <c r="A295" s="1288" t="s">
        <v>171</v>
      </c>
      <c r="B295" s="1289"/>
      <c r="C295" s="1289"/>
      <c r="D295" s="1290"/>
      <c r="E295" s="462"/>
      <c r="F295" s="463">
        <v>313200</v>
      </c>
      <c r="G295" s="1291" t="s">
        <v>17</v>
      </c>
      <c r="H295" s="1291"/>
      <c r="I295" s="464" t="s">
        <v>17</v>
      </c>
      <c r="J295" s="465"/>
      <c r="K295" s="1292"/>
      <c r="L295" s="1293"/>
      <c r="M295" s="1294"/>
      <c r="N295" s="1295"/>
      <c r="O295" s="1294"/>
      <c r="P295" s="1295"/>
    </row>
    <row r="296" spans="1:16" s="273" customFormat="1" hidden="1" x14ac:dyDescent="0.25">
      <c r="A296" s="1288" t="s">
        <v>172</v>
      </c>
      <c r="B296" s="1289"/>
      <c r="C296" s="1289"/>
      <c r="D296" s="1290"/>
      <c r="E296" s="462"/>
      <c r="F296" s="463">
        <v>313210</v>
      </c>
      <c r="G296" s="1291" t="s">
        <v>17</v>
      </c>
      <c r="H296" s="1291"/>
      <c r="I296" s="464" t="s">
        <v>17</v>
      </c>
      <c r="J296" s="465"/>
      <c r="K296" s="1292"/>
      <c r="L296" s="1293"/>
      <c r="M296" s="1294"/>
      <c r="N296" s="1295"/>
      <c r="O296" s="1294"/>
      <c r="P296" s="1295"/>
    </row>
    <row r="297" spans="1:16" s="273" customFormat="1" hidden="1" x14ac:dyDescent="0.25">
      <c r="A297" s="1288" t="s">
        <v>173</v>
      </c>
      <c r="B297" s="1289"/>
      <c r="C297" s="1289"/>
      <c r="D297" s="1290"/>
      <c r="E297" s="462"/>
      <c r="F297" s="463">
        <v>314000</v>
      </c>
      <c r="G297" s="1291" t="s">
        <v>17</v>
      </c>
      <c r="H297" s="1291"/>
      <c r="I297" s="464" t="s">
        <v>17</v>
      </c>
      <c r="J297" s="465"/>
      <c r="K297" s="1292"/>
      <c r="L297" s="1293"/>
      <c r="M297" s="1294"/>
      <c r="N297" s="1295"/>
      <c r="O297" s="1294"/>
      <c r="P297" s="1295"/>
    </row>
    <row r="298" spans="1:16" s="273" customFormat="1" hidden="1" x14ac:dyDescent="0.25">
      <c r="A298" s="1288" t="s">
        <v>174</v>
      </c>
      <c r="B298" s="1289"/>
      <c r="C298" s="1289"/>
      <c r="D298" s="1290"/>
      <c r="E298" s="462"/>
      <c r="F298" s="463">
        <v>314110</v>
      </c>
      <c r="G298" s="1291" t="s">
        <v>17</v>
      </c>
      <c r="H298" s="1291"/>
      <c r="I298" s="464" t="s">
        <v>17</v>
      </c>
      <c r="J298" s="465"/>
      <c r="K298" s="1292"/>
      <c r="L298" s="1293"/>
      <c r="M298" s="1294"/>
      <c r="N298" s="1295"/>
      <c r="O298" s="1294"/>
      <c r="P298" s="1295"/>
    </row>
    <row r="299" spans="1:16" s="273" customFormat="1" hidden="1" x14ac:dyDescent="0.25">
      <c r="A299" s="1288" t="s">
        <v>175</v>
      </c>
      <c r="B299" s="1289"/>
      <c r="C299" s="1289"/>
      <c r="D299" s="1290"/>
      <c r="E299" s="462"/>
      <c r="F299" s="463">
        <v>314120</v>
      </c>
      <c r="G299" s="1291" t="s">
        <v>17</v>
      </c>
      <c r="H299" s="1291"/>
      <c r="I299" s="464" t="s">
        <v>17</v>
      </c>
      <c r="J299" s="465"/>
      <c r="K299" s="1292"/>
      <c r="L299" s="1293"/>
      <c r="M299" s="1294"/>
      <c r="N299" s="1295"/>
      <c r="O299" s="1294"/>
      <c r="P299" s="1295"/>
    </row>
    <row r="300" spans="1:16" s="273" customFormat="1" hidden="1" x14ac:dyDescent="0.25">
      <c r="A300" s="1288" t="s">
        <v>176</v>
      </c>
      <c r="B300" s="1289"/>
      <c r="C300" s="1289"/>
      <c r="D300" s="1290"/>
      <c r="E300" s="462"/>
      <c r="F300" s="463">
        <v>314200</v>
      </c>
      <c r="G300" s="1291" t="s">
        <v>17</v>
      </c>
      <c r="H300" s="1291"/>
      <c r="I300" s="464" t="s">
        <v>17</v>
      </c>
      <c r="J300" s="465"/>
      <c r="K300" s="1292"/>
      <c r="L300" s="1293"/>
      <c r="M300" s="1294"/>
      <c r="N300" s="1295"/>
      <c r="O300" s="1294"/>
      <c r="P300" s="1295"/>
    </row>
    <row r="301" spans="1:16" s="273" customFormat="1" hidden="1" x14ac:dyDescent="0.25">
      <c r="A301" s="1288" t="s">
        <v>177</v>
      </c>
      <c r="B301" s="1289"/>
      <c r="C301" s="1289"/>
      <c r="D301" s="1290"/>
      <c r="E301" s="462"/>
      <c r="F301" s="463">
        <v>315000</v>
      </c>
      <c r="G301" s="1291" t="s">
        <v>17</v>
      </c>
      <c r="H301" s="1291"/>
      <c r="I301" s="464" t="s">
        <v>17</v>
      </c>
      <c r="J301" s="465"/>
      <c r="K301" s="1292"/>
      <c r="L301" s="1293"/>
      <c r="M301" s="1294"/>
      <c r="N301" s="1295"/>
      <c r="O301" s="1294"/>
      <c r="P301" s="1295"/>
    </row>
    <row r="302" spans="1:16" s="273" customFormat="1" hidden="1" x14ac:dyDescent="0.25">
      <c r="A302" s="1288" t="s">
        <v>178</v>
      </c>
      <c r="B302" s="1289"/>
      <c r="C302" s="1289"/>
      <c r="D302" s="1290"/>
      <c r="E302" s="462"/>
      <c r="F302" s="466">
        <v>315110</v>
      </c>
      <c r="G302" s="1291" t="s">
        <v>17</v>
      </c>
      <c r="H302" s="1291"/>
      <c r="I302" s="464" t="s">
        <v>17</v>
      </c>
      <c r="J302" s="475"/>
      <c r="K302" s="1292"/>
      <c r="L302" s="1293"/>
      <c r="M302" s="1294"/>
      <c r="N302" s="1295"/>
      <c r="O302" s="1294"/>
      <c r="P302" s="1295"/>
    </row>
    <row r="303" spans="1:16" s="273" customFormat="1" hidden="1" x14ac:dyDescent="0.25">
      <c r="A303" s="1288" t="s">
        <v>179</v>
      </c>
      <c r="B303" s="1289"/>
      <c r="C303" s="1289"/>
      <c r="D303" s="1290"/>
      <c r="E303" s="462"/>
      <c r="F303" s="466">
        <v>315120</v>
      </c>
      <c r="G303" s="1291" t="s">
        <v>17</v>
      </c>
      <c r="H303" s="1291"/>
      <c r="I303" s="464" t="s">
        <v>17</v>
      </c>
      <c r="J303" s="475"/>
      <c r="K303" s="1292"/>
      <c r="L303" s="1293"/>
      <c r="M303" s="1294"/>
      <c r="N303" s="1295"/>
      <c r="O303" s="1294"/>
      <c r="P303" s="1295"/>
    </row>
    <row r="304" spans="1:16" s="273" customFormat="1" hidden="1" x14ac:dyDescent="0.25">
      <c r="A304" s="1288" t="s">
        <v>180</v>
      </c>
      <c r="B304" s="1289"/>
      <c r="C304" s="1289"/>
      <c r="D304" s="1290"/>
      <c r="E304" s="462"/>
      <c r="F304" s="466">
        <v>316000</v>
      </c>
      <c r="G304" s="1291" t="s">
        <v>17</v>
      </c>
      <c r="H304" s="1291"/>
      <c r="I304" s="464" t="s">
        <v>17</v>
      </c>
      <c r="J304" s="475"/>
      <c r="K304" s="1292"/>
      <c r="L304" s="1293"/>
      <c r="M304" s="1294"/>
      <c r="N304" s="1295"/>
      <c r="O304" s="1294"/>
      <c r="P304" s="1295"/>
    </row>
    <row r="305" spans="1:16" s="273" customFormat="1" hidden="1" x14ac:dyDescent="0.25">
      <c r="A305" s="1288" t="s">
        <v>181</v>
      </c>
      <c r="B305" s="1289"/>
      <c r="C305" s="1289"/>
      <c r="D305" s="1290"/>
      <c r="E305" s="462"/>
      <c r="F305" s="463">
        <v>316110</v>
      </c>
      <c r="G305" s="1291" t="s">
        <v>17</v>
      </c>
      <c r="H305" s="1291"/>
      <c r="I305" s="464" t="s">
        <v>17</v>
      </c>
      <c r="J305" s="465"/>
      <c r="K305" s="1292"/>
      <c r="L305" s="1293"/>
      <c r="M305" s="1294"/>
      <c r="N305" s="1295"/>
      <c r="O305" s="1294"/>
      <c r="P305" s="1295"/>
    </row>
    <row r="306" spans="1:16" s="273" customFormat="1" hidden="1" x14ac:dyDescent="0.25">
      <c r="A306" s="1288" t="s">
        <v>182</v>
      </c>
      <c r="B306" s="1289"/>
      <c r="C306" s="1289"/>
      <c r="D306" s="1290"/>
      <c r="E306" s="462"/>
      <c r="F306" s="466">
        <v>316120</v>
      </c>
      <c r="G306" s="1291" t="s">
        <v>17</v>
      </c>
      <c r="H306" s="1291"/>
      <c r="I306" s="464" t="s">
        <v>17</v>
      </c>
      <c r="J306" s="475"/>
      <c r="K306" s="1292"/>
      <c r="L306" s="1293"/>
      <c r="M306" s="1294"/>
      <c r="N306" s="1295"/>
      <c r="O306" s="1294"/>
      <c r="P306" s="1295"/>
    </row>
    <row r="307" spans="1:16" s="273" customFormat="1" hidden="1" x14ac:dyDescent="0.25">
      <c r="A307" s="1288" t="s">
        <v>183</v>
      </c>
      <c r="B307" s="1289"/>
      <c r="C307" s="1289"/>
      <c r="D307" s="1290"/>
      <c r="E307" s="462"/>
      <c r="F307" s="463">
        <v>316210</v>
      </c>
      <c r="G307" s="1291" t="s">
        <v>17</v>
      </c>
      <c r="H307" s="1291"/>
      <c r="I307" s="464" t="s">
        <v>17</v>
      </c>
      <c r="J307" s="465"/>
      <c r="K307" s="1292"/>
      <c r="L307" s="1293"/>
      <c r="M307" s="1294"/>
      <c r="N307" s="1295"/>
      <c r="O307" s="1294"/>
      <c r="P307" s="1295"/>
    </row>
    <row r="308" spans="1:16" s="273" customFormat="1" hidden="1" x14ac:dyDescent="0.25">
      <c r="A308" s="1288" t="s">
        <v>184</v>
      </c>
      <c r="B308" s="1289"/>
      <c r="C308" s="1289"/>
      <c r="D308" s="1290"/>
      <c r="E308" s="462"/>
      <c r="F308" s="463">
        <v>317000</v>
      </c>
      <c r="G308" s="1291" t="s">
        <v>17</v>
      </c>
      <c r="H308" s="1291"/>
      <c r="I308" s="464" t="s">
        <v>17</v>
      </c>
      <c r="J308" s="465"/>
      <c r="K308" s="1292"/>
      <c r="L308" s="1293"/>
      <c r="M308" s="1294"/>
      <c r="N308" s="1295"/>
      <c r="O308" s="1294"/>
      <c r="P308" s="1295"/>
    </row>
    <row r="309" spans="1:16" s="273" customFormat="1" hidden="1" x14ac:dyDescent="0.25">
      <c r="A309" s="1288" t="s">
        <v>185</v>
      </c>
      <c r="B309" s="1289"/>
      <c r="C309" s="1289"/>
      <c r="D309" s="1290"/>
      <c r="E309" s="462"/>
      <c r="F309" s="463">
        <v>318000</v>
      </c>
      <c r="G309" s="1291" t="s">
        <v>17</v>
      </c>
      <c r="H309" s="1291"/>
      <c r="I309" s="464" t="s">
        <v>17</v>
      </c>
      <c r="J309" s="465"/>
      <c r="K309" s="1292"/>
      <c r="L309" s="1293"/>
      <c r="M309" s="1294"/>
      <c r="N309" s="1295"/>
      <c r="O309" s="1294"/>
      <c r="P309" s="1295"/>
    </row>
    <row r="310" spans="1:16" s="273" customFormat="1" hidden="1" x14ac:dyDescent="0.25">
      <c r="A310" s="1288" t="s">
        <v>186</v>
      </c>
      <c r="B310" s="1289"/>
      <c r="C310" s="1289"/>
      <c r="D310" s="1290"/>
      <c r="E310" s="462"/>
      <c r="F310" s="466">
        <v>318110</v>
      </c>
      <c r="G310" s="1291" t="s">
        <v>17</v>
      </c>
      <c r="H310" s="1291"/>
      <c r="I310" s="464" t="s">
        <v>17</v>
      </c>
      <c r="J310" s="475"/>
      <c r="K310" s="1292"/>
      <c r="L310" s="1293"/>
      <c r="M310" s="1294"/>
      <c r="N310" s="1295"/>
      <c r="O310" s="1294"/>
      <c r="P310" s="1295"/>
    </row>
    <row r="311" spans="1:16" s="273" customFormat="1" hidden="1" x14ac:dyDescent="0.25">
      <c r="A311" s="1288" t="s">
        <v>187</v>
      </c>
      <c r="B311" s="1289"/>
      <c r="C311" s="1289"/>
      <c r="D311" s="1290"/>
      <c r="E311" s="462"/>
      <c r="F311" s="463">
        <v>318120</v>
      </c>
      <c r="G311" s="1291" t="s">
        <v>17</v>
      </c>
      <c r="H311" s="1291"/>
      <c r="I311" s="464" t="s">
        <v>17</v>
      </c>
      <c r="J311" s="465"/>
      <c r="K311" s="1292"/>
      <c r="L311" s="1293"/>
      <c r="M311" s="1294"/>
      <c r="N311" s="1295"/>
      <c r="O311" s="1294"/>
      <c r="P311" s="1295"/>
    </row>
    <row r="312" spans="1:16" s="273" customFormat="1" hidden="1" x14ac:dyDescent="0.25">
      <c r="A312" s="1288" t="s">
        <v>188</v>
      </c>
      <c r="B312" s="1289"/>
      <c r="C312" s="1289"/>
      <c r="D312" s="1290"/>
      <c r="E312" s="462"/>
      <c r="F312" s="463">
        <v>319000</v>
      </c>
      <c r="G312" s="1291" t="s">
        <v>17</v>
      </c>
      <c r="H312" s="1291"/>
      <c r="I312" s="464" t="s">
        <v>17</v>
      </c>
      <c r="J312" s="465"/>
      <c r="K312" s="1292"/>
      <c r="L312" s="1293"/>
      <c r="M312" s="1294"/>
      <c r="N312" s="1295"/>
      <c r="O312" s="1294"/>
      <c r="P312" s="1295"/>
    </row>
    <row r="313" spans="1:16" s="273" customFormat="1" hidden="1" x14ac:dyDescent="0.25">
      <c r="A313" s="1288" t="s">
        <v>189</v>
      </c>
      <c r="B313" s="1289"/>
      <c r="C313" s="1289"/>
      <c r="D313" s="1290"/>
      <c r="E313" s="462"/>
      <c r="F313" s="463">
        <v>319100</v>
      </c>
      <c r="G313" s="1291" t="s">
        <v>17</v>
      </c>
      <c r="H313" s="1291"/>
      <c r="I313" s="464" t="s">
        <v>17</v>
      </c>
      <c r="J313" s="465"/>
      <c r="K313" s="1292"/>
      <c r="L313" s="1293"/>
      <c r="M313" s="1294"/>
      <c r="N313" s="1295"/>
      <c r="O313" s="1294"/>
      <c r="P313" s="1295"/>
    </row>
    <row r="314" spans="1:16" s="273" customFormat="1" hidden="1" x14ac:dyDescent="0.25">
      <c r="A314" s="1288" t="s">
        <v>190</v>
      </c>
      <c r="B314" s="1289"/>
      <c r="C314" s="1289"/>
      <c r="D314" s="1290"/>
      <c r="E314" s="462"/>
      <c r="F314" s="463">
        <v>319200</v>
      </c>
      <c r="G314" s="1291" t="s">
        <v>17</v>
      </c>
      <c r="H314" s="1291"/>
      <c r="I314" s="464" t="s">
        <v>17</v>
      </c>
      <c r="J314" s="465"/>
      <c r="K314" s="1292"/>
      <c r="L314" s="1293"/>
      <c r="M314" s="1294"/>
      <c r="N314" s="1295"/>
      <c r="O314" s="1294"/>
      <c r="P314" s="1295"/>
    </row>
    <row r="315" spans="1:16" s="273" customFormat="1" hidden="1" x14ac:dyDescent="0.25">
      <c r="A315" s="1298" t="s">
        <v>191</v>
      </c>
      <c r="B315" s="1299"/>
      <c r="C315" s="1299"/>
      <c r="D315" s="1300"/>
      <c r="E315" s="458"/>
      <c r="F315" s="467">
        <v>330000</v>
      </c>
      <c r="G315" s="1301" t="s">
        <v>17</v>
      </c>
      <c r="H315" s="1301"/>
      <c r="I315" s="468" t="s">
        <v>17</v>
      </c>
      <c r="J315" s="476">
        <f>SUM(J316:J335)</f>
        <v>0</v>
      </c>
      <c r="K315" s="1302">
        <f>SUM(K316:L335)</f>
        <v>0</v>
      </c>
      <c r="L315" s="1303"/>
      <c r="M315" s="1302">
        <f t="shared" ref="M315" si="22">SUM(M316:N335)</f>
        <v>0</v>
      </c>
      <c r="N315" s="1303"/>
      <c r="O315" s="1302">
        <f t="shared" ref="O315" si="23">SUM(O316:P335)</f>
        <v>0</v>
      </c>
      <c r="P315" s="1303"/>
    </row>
    <row r="316" spans="1:16" s="273" customFormat="1" hidden="1" x14ac:dyDescent="0.25">
      <c r="A316" s="1288" t="s">
        <v>192</v>
      </c>
      <c r="B316" s="1289"/>
      <c r="C316" s="1289"/>
      <c r="D316" s="1290"/>
      <c r="E316" s="462"/>
      <c r="F316" s="463">
        <v>331000</v>
      </c>
      <c r="G316" s="1291" t="s">
        <v>17</v>
      </c>
      <c r="H316" s="1291"/>
      <c r="I316" s="464" t="s">
        <v>17</v>
      </c>
      <c r="J316" s="465"/>
      <c r="K316" s="1292"/>
      <c r="L316" s="1293"/>
      <c r="M316" s="1294"/>
      <c r="N316" s="1295"/>
      <c r="O316" s="1294"/>
      <c r="P316" s="1295"/>
    </row>
    <row r="317" spans="1:16" s="273" customFormat="1" hidden="1" x14ac:dyDescent="0.25">
      <c r="A317" s="1288" t="s">
        <v>193</v>
      </c>
      <c r="B317" s="1289"/>
      <c r="C317" s="1289"/>
      <c r="D317" s="1290"/>
      <c r="E317" s="462"/>
      <c r="F317" s="463">
        <v>331110</v>
      </c>
      <c r="G317" s="1291" t="s">
        <v>17</v>
      </c>
      <c r="H317" s="1291"/>
      <c r="I317" s="464" t="s">
        <v>17</v>
      </c>
      <c r="J317" s="465"/>
      <c r="K317" s="1292"/>
      <c r="L317" s="1293"/>
      <c r="M317" s="1294"/>
      <c r="N317" s="1295"/>
      <c r="O317" s="1294"/>
      <c r="P317" s="1295"/>
    </row>
    <row r="318" spans="1:16" s="273" customFormat="1" hidden="1" x14ac:dyDescent="0.25">
      <c r="A318" s="1288" t="s">
        <v>194</v>
      </c>
      <c r="B318" s="1289"/>
      <c r="C318" s="1289"/>
      <c r="D318" s="1290"/>
      <c r="E318" s="462"/>
      <c r="F318" s="466">
        <v>331210</v>
      </c>
      <c r="G318" s="1291" t="s">
        <v>17</v>
      </c>
      <c r="H318" s="1291"/>
      <c r="I318" s="464" t="s">
        <v>17</v>
      </c>
      <c r="J318" s="475"/>
      <c r="K318" s="1292"/>
      <c r="L318" s="1293"/>
      <c r="M318" s="1294"/>
      <c r="N318" s="1295"/>
      <c r="O318" s="1294"/>
      <c r="P318" s="1295"/>
    </row>
    <row r="319" spans="1:16" s="273" customFormat="1" hidden="1" x14ac:dyDescent="0.25">
      <c r="A319" s="1288" t="s">
        <v>195</v>
      </c>
      <c r="B319" s="1289"/>
      <c r="C319" s="1289"/>
      <c r="D319" s="1290"/>
      <c r="E319" s="462"/>
      <c r="F319" s="466">
        <v>332000</v>
      </c>
      <c r="G319" s="1291" t="s">
        <v>17</v>
      </c>
      <c r="H319" s="1291"/>
      <c r="I319" s="464" t="s">
        <v>17</v>
      </c>
      <c r="J319" s="475"/>
      <c r="K319" s="1292"/>
      <c r="L319" s="1293"/>
      <c r="M319" s="1294"/>
      <c r="N319" s="1295"/>
      <c r="O319" s="1294"/>
      <c r="P319" s="1295"/>
    </row>
    <row r="320" spans="1:16" s="273" customFormat="1" hidden="1" x14ac:dyDescent="0.25">
      <c r="A320" s="1288" t="s">
        <v>196</v>
      </c>
      <c r="B320" s="1289"/>
      <c r="C320" s="1289"/>
      <c r="D320" s="1290"/>
      <c r="E320" s="462"/>
      <c r="F320" s="466">
        <v>332110</v>
      </c>
      <c r="G320" s="1291" t="s">
        <v>17</v>
      </c>
      <c r="H320" s="1291"/>
      <c r="I320" s="464" t="s">
        <v>17</v>
      </c>
      <c r="J320" s="475"/>
      <c r="K320" s="1292"/>
      <c r="L320" s="1293"/>
      <c r="M320" s="1294"/>
      <c r="N320" s="1295"/>
      <c r="O320" s="1294"/>
      <c r="P320" s="1295"/>
    </row>
    <row r="321" spans="1:16" s="273" customFormat="1" hidden="1" x14ac:dyDescent="0.25">
      <c r="A321" s="1288" t="s">
        <v>197</v>
      </c>
      <c r="B321" s="1289"/>
      <c r="C321" s="1289"/>
      <c r="D321" s="1290"/>
      <c r="E321" s="462"/>
      <c r="F321" s="463">
        <v>332210</v>
      </c>
      <c r="G321" s="1291" t="s">
        <v>17</v>
      </c>
      <c r="H321" s="1291"/>
      <c r="I321" s="464" t="s">
        <v>17</v>
      </c>
      <c r="J321" s="465"/>
      <c r="K321" s="1292"/>
      <c r="L321" s="1293"/>
      <c r="M321" s="1294"/>
      <c r="N321" s="1295"/>
      <c r="O321" s="1294"/>
      <c r="P321" s="1295"/>
    </row>
    <row r="322" spans="1:16" s="273" customFormat="1" hidden="1" x14ac:dyDescent="0.25">
      <c r="A322" s="1288" t="s">
        <v>198</v>
      </c>
      <c r="B322" s="1289"/>
      <c r="C322" s="1289"/>
      <c r="D322" s="1290"/>
      <c r="E322" s="462"/>
      <c r="F322" s="463">
        <v>333000</v>
      </c>
      <c r="G322" s="1291" t="s">
        <v>17</v>
      </c>
      <c r="H322" s="1291"/>
      <c r="I322" s="464" t="s">
        <v>17</v>
      </c>
      <c r="J322" s="465"/>
      <c r="K322" s="1292"/>
      <c r="L322" s="1293"/>
      <c r="M322" s="1294"/>
      <c r="N322" s="1295"/>
      <c r="O322" s="1294"/>
      <c r="P322" s="1295"/>
    </row>
    <row r="323" spans="1:16" s="273" customFormat="1" hidden="1" x14ac:dyDescent="0.25">
      <c r="A323" s="1288" t="s">
        <v>199</v>
      </c>
      <c r="B323" s="1289"/>
      <c r="C323" s="1289"/>
      <c r="D323" s="1290"/>
      <c r="E323" s="462"/>
      <c r="F323" s="463">
        <v>333100</v>
      </c>
      <c r="G323" s="1291" t="s">
        <v>17</v>
      </c>
      <c r="H323" s="1291"/>
      <c r="I323" s="464" t="s">
        <v>17</v>
      </c>
      <c r="J323" s="465"/>
      <c r="K323" s="1292"/>
      <c r="L323" s="1293"/>
      <c r="M323" s="1294"/>
      <c r="N323" s="1295"/>
      <c r="O323" s="1294"/>
      <c r="P323" s="1295"/>
    </row>
    <row r="324" spans="1:16" s="273" customFormat="1" hidden="1" x14ac:dyDescent="0.25">
      <c r="A324" s="1288" t="s">
        <v>200</v>
      </c>
      <c r="B324" s="1289"/>
      <c r="C324" s="1289"/>
      <c r="D324" s="1290"/>
      <c r="E324" s="462"/>
      <c r="F324" s="463">
        <v>333110</v>
      </c>
      <c r="G324" s="1291" t="s">
        <v>17</v>
      </c>
      <c r="H324" s="1291"/>
      <c r="I324" s="464" t="s">
        <v>17</v>
      </c>
      <c r="J324" s="465"/>
      <c r="K324" s="1292"/>
      <c r="L324" s="1293"/>
      <c r="M324" s="1294"/>
      <c r="N324" s="1295"/>
      <c r="O324" s="1294"/>
      <c r="P324" s="1295"/>
    </row>
    <row r="325" spans="1:16" s="273" customFormat="1" hidden="1" x14ac:dyDescent="0.25">
      <c r="A325" s="1288" t="s">
        <v>201</v>
      </c>
      <c r="B325" s="1289"/>
      <c r="C325" s="1289"/>
      <c r="D325" s="1290"/>
      <c r="E325" s="462"/>
      <c r="F325" s="463">
        <v>334000</v>
      </c>
      <c r="G325" s="1291" t="s">
        <v>17</v>
      </c>
      <c r="H325" s="1291"/>
      <c r="I325" s="464" t="s">
        <v>17</v>
      </c>
      <c r="J325" s="465"/>
      <c r="K325" s="1292"/>
      <c r="L325" s="1293"/>
      <c r="M325" s="1294"/>
      <c r="N325" s="1295"/>
      <c r="O325" s="1294"/>
      <c r="P325" s="1295"/>
    </row>
    <row r="326" spans="1:16" s="273" customFormat="1" hidden="1" x14ac:dyDescent="0.25">
      <c r="A326" s="1288" t="s">
        <v>202</v>
      </c>
      <c r="B326" s="1289"/>
      <c r="C326" s="1289"/>
      <c r="D326" s="1290"/>
      <c r="E326" s="462"/>
      <c r="F326" s="463">
        <v>334110</v>
      </c>
      <c r="G326" s="1291" t="s">
        <v>17</v>
      </c>
      <c r="H326" s="1291"/>
      <c r="I326" s="464" t="s">
        <v>17</v>
      </c>
      <c r="J326" s="465"/>
      <c r="K326" s="1292"/>
      <c r="L326" s="1293"/>
      <c r="M326" s="1294"/>
      <c r="N326" s="1295"/>
      <c r="O326" s="1294"/>
      <c r="P326" s="1295"/>
    </row>
    <row r="327" spans="1:16" s="273" customFormat="1" hidden="1" x14ac:dyDescent="0.25">
      <c r="A327" s="1288" t="s">
        <v>203</v>
      </c>
      <c r="B327" s="1289"/>
      <c r="C327" s="1289"/>
      <c r="D327" s="1290"/>
      <c r="E327" s="462"/>
      <c r="F327" s="463">
        <v>335000</v>
      </c>
      <c r="G327" s="1291" t="s">
        <v>17</v>
      </c>
      <c r="H327" s="1291"/>
      <c r="I327" s="464" t="s">
        <v>17</v>
      </c>
      <c r="J327" s="465"/>
      <c r="K327" s="1292"/>
      <c r="L327" s="1293"/>
      <c r="M327" s="1294"/>
      <c r="N327" s="1295"/>
      <c r="O327" s="1294"/>
      <c r="P327" s="1295"/>
    </row>
    <row r="328" spans="1:16" s="273" customFormat="1" hidden="1" x14ac:dyDescent="0.25">
      <c r="A328" s="1288" t="s">
        <v>204</v>
      </c>
      <c r="B328" s="1289"/>
      <c r="C328" s="1289"/>
      <c r="D328" s="1290"/>
      <c r="E328" s="462"/>
      <c r="F328" s="463">
        <v>335110</v>
      </c>
      <c r="G328" s="1291" t="s">
        <v>17</v>
      </c>
      <c r="H328" s="1291"/>
      <c r="I328" s="464" t="s">
        <v>17</v>
      </c>
      <c r="J328" s="465"/>
      <c r="K328" s="1292"/>
      <c r="L328" s="1293"/>
      <c r="M328" s="1294"/>
      <c r="N328" s="1295"/>
      <c r="O328" s="1294"/>
      <c r="P328" s="1295"/>
    </row>
    <row r="329" spans="1:16" s="273" customFormat="1" hidden="1" x14ac:dyDescent="0.25">
      <c r="A329" s="1288" t="s">
        <v>205</v>
      </c>
      <c r="B329" s="1289"/>
      <c r="C329" s="1289"/>
      <c r="D329" s="1290"/>
      <c r="E329" s="462"/>
      <c r="F329" s="463">
        <v>336000</v>
      </c>
      <c r="G329" s="1291" t="s">
        <v>17</v>
      </c>
      <c r="H329" s="1291"/>
      <c r="I329" s="464" t="s">
        <v>17</v>
      </c>
      <c r="J329" s="465"/>
      <c r="K329" s="1292"/>
      <c r="L329" s="1293"/>
      <c r="M329" s="1294"/>
      <c r="N329" s="1295"/>
      <c r="O329" s="1294"/>
      <c r="P329" s="1295"/>
    </row>
    <row r="330" spans="1:16" s="273" customFormat="1" hidden="1" x14ac:dyDescent="0.25">
      <c r="A330" s="1288" t="s">
        <v>206</v>
      </c>
      <c r="B330" s="1289"/>
      <c r="C330" s="1289"/>
      <c r="D330" s="1290"/>
      <c r="E330" s="462"/>
      <c r="F330" s="463">
        <v>336100</v>
      </c>
      <c r="G330" s="1291" t="s">
        <v>17</v>
      </c>
      <c r="H330" s="1291"/>
      <c r="I330" s="464" t="s">
        <v>17</v>
      </c>
      <c r="J330" s="465"/>
      <c r="K330" s="1292"/>
      <c r="L330" s="1293"/>
      <c r="M330" s="1294"/>
      <c r="N330" s="1295"/>
      <c r="O330" s="1294"/>
      <c r="P330" s="1295"/>
    </row>
    <row r="331" spans="1:16" s="273" customFormat="1" hidden="1" x14ac:dyDescent="0.25">
      <c r="A331" s="1288" t="s">
        <v>207</v>
      </c>
      <c r="B331" s="1289"/>
      <c r="C331" s="1289"/>
      <c r="D331" s="1290"/>
      <c r="E331" s="462"/>
      <c r="F331" s="463">
        <v>336110</v>
      </c>
      <c r="G331" s="1291" t="s">
        <v>17</v>
      </c>
      <c r="H331" s="1291"/>
      <c r="I331" s="464" t="s">
        <v>17</v>
      </c>
      <c r="J331" s="465"/>
      <c r="K331" s="1292"/>
      <c r="L331" s="1293"/>
      <c r="M331" s="1294"/>
      <c r="N331" s="1295"/>
      <c r="O331" s="1294"/>
      <c r="P331" s="1295"/>
    </row>
    <row r="332" spans="1:16" s="273" customFormat="1" hidden="1" x14ac:dyDescent="0.25">
      <c r="A332" s="1288" t="s">
        <v>208</v>
      </c>
      <c r="B332" s="1289"/>
      <c r="C332" s="1289"/>
      <c r="D332" s="1290"/>
      <c r="E332" s="462"/>
      <c r="F332" s="466">
        <v>337000</v>
      </c>
      <c r="G332" s="1291" t="s">
        <v>17</v>
      </c>
      <c r="H332" s="1291"/>
      <c r="I332" s="464" t="s">
        <v>17</v>
      </c>
      <c r="J332" s="475"/>
      <c r="K332" s="1292"/>
      <c r="L332" s="1293"/>
      <c r="M332" s="1294"/>
      <c r="N332" s="1295"/>
      <c r="O332" s="1294"/>
      <c r="P332" s="1295"/>
    </row>
    <row r="333" spans="1:16" s="273" customFormat="1" hidden="1" x14ac:dyDescent="0.25">
      <c r="A333" s="1288" t="s">
        <v>209</v>
      </c>
      <c r="B333" s="1289"/>
      <c r="C333" s="1289"/>
      <c r="D333" s="1290"/>
      <c r="E333" s="462"/>
      <c r="F333" s="463">
        <v>337110</v>
      </c>
      <c r="G333" s="1291" t="s">
        <v>17</v>
      </c>
      <c r="H333" s="1291"/>
      <c r="I333" s="464" t="s">
        <v>17</v>
      </c>
      <c r="J333" s="465"/>
      <c r="K333" s="1292"/>
      <c r="L333" s="1293"/>
      <c r="M333" s="1294"/>
      <c r="N333" s="1295"/>
      <c r="O333" s="1294"/>
      <c r="P333" s="1295"/>
    </row>
    <row r="334" spans="1:16" s="273" customFormat="1" hidden="1" x14ac:dyDescent="0.25">
      <c r="A334" s="1288" t="s">
        <v>210</v>
      </c>
      <c r="B334" s="1289"/>
      <c r="C334" s="1289"/>
      <c r="D334" s="1290"/>
      <c r="E334" s="462"/>
      <c r="F334" s="466">
        <v>338000</v>
      </c>
      <c r="G334" s="1291" t="s">
        <v>17</v>
      </c>
      <c r="H334" s="1291"/>
      <c r="I334" s="464" t="s">
        <v>17</v>
      </c>
      <c r="J334" s="475"/>
      <c r="K334" s="1292"/>
      <c r="L334" s="1293"/>
      <c r="M334" s="1294"/>
      <c r="N334" s="1295"/>
      <c r="O334" s="1294"/>
      <c r="P334" s="1295"/>
    </row>
    <row r="335" spans="1:16" s="273" customFormat="1" ht="4.5" hidden="1" customHeight="1" x14ac:dyDescent="0.25">
      <c r="A335" s="1288" t="s">
        <v>211</v>
      </c>
      <c r="B335" s="1289"/>
      <c r="C335" s="1289"/>
      <c r="D335" s="1290"/>
      <c r="E335" s="462"/>
      <c r="F335" s="463">
        <v>338110</v>
      </c>
      <c r="G335" s="1291" t="s">
        <v>17</v>
      </c>
      <c r="H335" s="1291"/>
      <c r="I335" s="464" t="s">
        <v>17</v>
      </c>
      <c r="J335" s="465"/>
      <c r="K335" s="1292"/>
      <c r="L335" s="1293"/>
      <c r="M335" s="1294"/>
      <c r="N335" s="1295"/>
      <c r="O335" s="1294"/>
      <c r="P335" s="1295"/>
    </row>
    <row r="336" spans="1:16" s="273" customFormat="1" hidden="1" x14ac:dyDescent="0.25">
      <c r="A336" s="477"/>
      <c r="B336" s="478"/>
      <c r="C336" s="478"/>
      <c r="D336" s="479"/>
      <c r="E336" s="480"/>
      <c r="F336" s="474"/>
      <c r="G336" s="1296"/>
      <c r="H336" s="1297"/>
      <c r="I336" s="464"/>
      <c r="J336" s="465"/>
      <c r="K336" s="481"/>
      <c r="L336" s="482"/>
      <c r="M336" s="483"/>
      <c r="N336" s="484"/>
      <c r="O336" s="483"/>
      <c r="P336" s="484"/>
    </row>
    <row r="337" spans="1:16" s="273" customFormat="1" hidden="1" x14ac:dyDescent="0.25">
      <c r="A337" s="1270" t="s">
        <v>403</v>
      </c>
      <c r="B337" s="1270"/>
      <c r="C337" s="1270"/>
      <c r="D337" s="1270"/>
      <c r="E337" s="1270"/>
      <c r="F337" s="1270"/>
      <c r="G337" s="1270"/>
      <c r="H337" s="1270"/>
      <c r="I337" s="1270"/>
      <c r="J337" s="1270"/>
      <c r="K337" s="1270"/>
      <c r="L337" s="1270"/>
      <c r="M337" s="1270"/>
      <c r="N337" s="1270"/>
      <c r="O337" s="1270"/>
      <c r="P337" s="1270"/>
    </row>
    <row r="338" spans="1:16" s="273" customFormat="1" ht="15.75" hidden="1" customHeight="1" x14ac:dyDescent="0.25">
      <c r="A338" s="1271" t="s">
        <v>9</v>
      </c>
      <c r="B338" s="1271"/>
      <c r="C338" s="1271"/>
      <c r="D338" s="1271"/>
      <c r="E338" s="1271" t="s">
        <v>2</v>
      </c>
      <c r="F338" s="1271"/>
      <c r="G338" s="1271"/>
      <c r="H338" s="1271"/>
      <c r="I338" s="1272" t="s">
        <v>221</v>
      </c>
      <c r="J338" s="1272" t="s">
        <v>222</v>
      </c>
      <c r="K338" s="1272" t="s">
        <v>223</v>
      </c>
      <c r="L338" s="485">
        <v>2015</v>
      </c>
      <c r="M338" s="1272" t="s">
        <v>224</v>
      </c>
      <c r="N338" s="486">
        <v>2016</v>
      </c>
      <c r="O338" s="486">
        <v>2017</v>
      </c>
      <c r="P338" s="486">
        <v>2018</v>
      </c>
    </row>
    <row r="339" spans="1:16" s="273" customFormat="1" ht="50.25" hidden="1" x14ac:dyDescent="0.25">
      <c r="A339" s="1271"/>
      <c r="B339" s="1271"/>
      <c r="C339" s="1271"/>
      <c r="D339" s="1271"/>
      <c r="E339" s="486" t="s">
        <v>225</v>
      </c>
      <c r="F339" s="486" t="s">
        <v>86</v>
      </c>
      <c r="G339" s="487" t="s">
        <v>14</v>
      </c>
      <c r="H339" s="488" t="s">
        <v>87</v>
      </c>
      <c r="I339" s="1272"/>
      <c r="J339" s="1272"/>
      <c r="K339" s="1272"/>
      <c r="L339" s="489" t="s">
        <v>226</v>
      </c>
      <c r="M339" s="1272"/>
      <c r="N339" s="487" t="s">
        <v>14</v>
      </c>
      <c r="O339" s="487" t="s">
        <v>15</v>
      </c>
      <c r="P339" s="487" t="s">
        <v>15</v>
      </c>
    </row>
    <row r="340" spans="1:16" s="273" customFormat="1" hidden="1" x14ac:dyDescent="0.25">
      <c r="A340" s="1263">
        <v>1</v>
      </c>
      <c r="B340" s="1264"/>
      <c r="C340" s="1264"/>
      <c r="D340" s="1265"/>
      <c r="E340" s="486">
        <v>2</v>
      </c>
      <c r="F340" s="486">
        <v>3</v>
      </c>
      <c r="G340" s="486">
        <v>4</v>
      </c>
      <c r="H340" s="486">
        <v>5</v>
      </c>
      <c r="I340" s="486">
        <v>6</v>
      </c>
      <c r="J340" s="486">
        <v>7</v>
      </c>
      <c r="K340" s="486">
        <v>8</v>
      </c>
      <c r="L340" s="486">
        <v>9</v>
      </c>
      <c r="M340" s="486" t="s">
        <v>227</v>
      </c>
      <c r="N340" s="486">
        <v>11</v>
      </c>
      <c r="O340" s="486">
        <v>12</v>
      </c>
      <c r="P340" s="486">
        <v>13</v>
      </c>
    </row>
    <row r="341" spans="1:16" s="273" customFormat="1" hidden="1" x14ac:dyDescent="0.25">
      <c r="A341" s="1255"/>
      <c r="B341" s="1256"/>
      <c r="C341" s="1256"/>
      <c r="D341" s="1257"/>
      <c r="E341" s="490"/>
      <c r="F341" s="490"/>
      <c r="G341" s="490"/>
      <c r="H341" s="490"/>
      <c r="I341" s="490"/>
      <c r="J341" s="490"/>
      <c r="K341" s="490"/>
      <c r="L341" s="490"/>
      <c r="M341" s="490"/>
      <c r="N341" s="490"/>
      <c r="O341" s="490"/>
      <c r="P341" s="490"/>
    </row>
    <row r="342" spans="1:16" s="273" customFormat="1" hidden="1" x14ac:dyDescent="0.25">
      <c r="A342" s="1255"/>
      <c r="B342" s="1256"/>
      <c r="C342" s="1256"/>
      <c r="D342" s="1257"/>
      <c r="E342" s="490"/>
      <c r="F342" s="490"/>
      <c r="G342" s="490"/>
      <c r="H342" s="490"/>
      <c r="I342" s="490"/>
      <c r="J342" s="490"/>
      <c r="K342" s="490"/>
      <c r="L342" s="490"/>
      <c r="M342" s="490"/>
      <c r="N342" s="490"/>
      <c r="O342" s="490"/>
      <c r="P342" s="490"/>
    </row>
    <row r="343" spans="1:16" s="273" customFormat="1" hidden="1" x14ac:dyDescent="0.25">
      <c r="A343" s="1255"/>
      <c r="B343" s="1256"/>
      <c r="C343" s="1256"/>
      <c r="D343" s="1257"/>
      <c r="E343" s="490"/>
      <c r="F343" s="490"/>
      <c r="G343" s="490"/>
      <c r="H343" s="490"/>
      <c r="I343" s="490"/>
      <c r="J343" s="490"/>
      <c r="K343" s="490"/>
      <c r="L343" s="490"/>
      <c r="M343" s="490"/>
      <c r="N343" s="490"/>
      <c r="O343" s="490"/>
      <c r="P343" s="490"/>
    </row>
    <row r="344" spans="1:16" s="273" customFormat="1" hidden="1" x14ac:dyDescent="0.25">
      <c r="A344" s="1255"/>
      <c r="B344" s="1256"/>
      <c r="C344" s="1256"/>
      <c r="D344" s="1257"/>
      <c r="E344" s="490"/>
      <c r="F344" s="490"/>
      <c r="G344" s="490"/>
      <c r="H344" s="490"/>
      <c r="I344" s="490"/>
      <c r="J344" s="490"/>
      <c r="K344" s="490"/>
      <c r="L344" s="490"/>
      <c r="M344" s="490"/>
      <c r="N344" s="490"/>
      <c r="O344" s="490"/>
      <c r="P344" s="490"/>
    </row>
    <row r="345" spans="1:16" s="273" customFormat="1" hidden="1" x14ac:dyDescent="0.25">
      <c r="A345" s="1255"/>
      <c r="B345" s="1256"/>
      <c r="C345" s="1256"/>
      <c r="D345" s="1257"/>
      <c r="E345" s="490"/>
      <c r="F345" s="490"/>
      <c r="G345" s="490"/>
      <c r="H345" s="490"/>
      <c r="I345" s="490"/>
      <c r="J345" s="490"/>
      <c r="K345" s="490"/>
      <c r="L345" s="490"/>
      <c r="M345" s="490"/>
      <c r="N345" s="490"/>
      <c r="O345" s="490"/>
      <c r="P345" s="490"/>
    </row>
    <row r="346" spans="1:16" s="273" customFormat="1" hidden="1" x14ac:dyDescent="0.25">
      <c r="A346" s="1255"/>
      <c r="B346" s="1256"/>
      <c r="C346" s="1256"/>
      <c r="D346" s="1257"/>
      <c r="E346" s="490"/>
      <c r="F346" s="490"/>
      <c r="G346" s="490"/>
      <c r="H346" s="490"/>
      <c r="I346" s="490"/>
      <c r="J346" s="490"/>
      <c r="K346" s="490"/>
      <c r="L346" s="490"/>
      <c r="M346" s="490"/>
      <c r="N346" s="490"/>
      <c r="O346" s="490"/>
      <c r="P346" s="490"/>
    </row>
    <row r="347" spans="1:16" s="273" customFormat="1" hidden="1" x14ac:dyDescent="0.25">
      <c r="A347" s="1255"/>
      <c r="B347" s="1256"/>
      <c r="C347" s="1256"/>
      <c r="D347" s="1257"/>
      <c r="E347" s="490"/>
      <c r="F347" s="490"/>
      <c r="G347" s="490"/>
      <c r="H347" s="490"/>
      <c r="I347" s="490"/>
      <c r="J347" s="490"/>
      <c r="K347" s="490"/>
      <c r="L347" s="490"/>
      <c r="M347" s="490"/>
      <c r="N347" s="490"/>
      <c r="O347" s="490"/>
      <c r="P347" s="490"/>
    </row>
    <row r="348" spans="1:16" s="273" customFormat="1" hidden="1" x14ac:dyDescent="0.25">
      <c r="A348" s="491"/>
      <c r="B348" s="491"/>
      <c r="C348" s="491"/>
      <c r="D348" s="491"/>
      <c r="E348" s="491"/>
      <c r="F348" s="491"/>
      <c r="G348" s="491"/>
      <c r="H348" s="491"/>
      <c r="I348" s="491"/>
      <c r="J348" s="491"/>
      <c r="K348" s="491"/>
      <c r="L348" s="491"/>
      <c r="M348" s="491"/>
      <c r="N348" s="491"/>
      <c r="O348" s="491"/>
      <c r="P348" s="491"/>
    </row>
    <row r="349" spans="1:16" s="273" customFormat="1" hidden="1" x14ac:dyDescent="0.25">
      <c r="A349" s="492"/>
      <c r="B349" s="492"/>
      <c r="C349" s="492"/>
      <c r="D349" s="492"/>
      <c r="E349" s="493"/>
      <c r="F349" s="494"/>
      <c r="G349" s="495"/>
      <c r="H349" s="495"/>
      <c r="I349" s="496"/>
      <c r="J349" s="497"/>
      <c r="K349" s="498"/>
      <c r="L349" s="498"/>
      <c r="M349" s="497"/>
      <c r="N349" s="497"/>
      <c r="O349" s="497"/>
      <c r="P349" s="497"/>
    </row>
    <row r="350" spans="1:16" s="273" customFormat="1" hidden="1" x14ac:dyDescent="0.25">
      <c r="A350" s="499"/>
      <c r="B350" s="500"/>
      <c r="C350" s="500"/>
      <c r="D350" s="500"/>
      <c r="E350" s="500" t="s">
        <v>404</v>
      </c>
      <c r="F350" s="500"/>
      <c r="G350" s="500"/>
      <c r="H350" s="501"/>
      <c r="I350" s="501"/>
      <c r="J350" s="501"/>
      <c r="K350" s="501"/>
      <c r="L350" s="500"/>
      <c r="M350" s="500"/>
      <c r="N350" s="1258" t="s">
        <v>405</v>
      </c>
      <c r="O350" s="1258"/>
      <c r="P350" s="1259"/>
    </row>
    <row r="351" spans="1:16" s="273" customFormat="1" hidden="1" x14ac:dyDescent="0.25">
      <c r="A351" s="499"/>
      <c r="B351" s="500"/>
      <c r="C351" s="500"/>
      <c r="D351" s="500"/>
      <c r="E351" s="500"/>
      <c r="F351" s="500"/>
      <c r="G351" s="500"/>
      <c r="H351" s="500"/>
      <c r="I351" s="500"/>
      <c r="J351" s="500"/>
      <c r="K351" s="500"/>
      <c r="L351" s="500"/>
      <c r="M351" s="500"/>
      <c r="N351" s="502"/>
      <c r="O351" s="502"/>
      <c r="P351" s="503"/>
    </row>
    <row r="352" spans="1:16" s="273" customFormat="1" hidden="1" x14ac:dyDescent="0.25">
      <c r="A352" s="504"/>
      <c r="B352" s="505"/>
      <c r="C352" s="505"/>
      <c r="D352" s="505"/>
      <c r="E352" s="505"/>
      <c r="F352" s="505"/>
      <c r="G352" s="505"/>
      <c r="H352" s="505"/>
      <c r="I352" s="505"/>
      <c r="J352" s="505"/>
      <c r="K352" s="505"/>
      <c r="L352" s="505"/>
      <c r="M352" s="505"/>
      <c r="N352" s="505"/>
      <c r="O352" s="505"/>
      <c r="P352" s="506"/>
    </row>
    <row r="353" spans="1:18" s="273" customFormat="1" hidden="1" x14ac:dyDescent="0.25">
      <c r="A353" s="504"/>
      <c r="B353" s="507"/>
      <c r="C353" s="500" t="s">
        <v>406</v>
      </c>
      <c r="D353" s="507"/>
      <c r="E353" s="505"/>
      <c r="F353" s="507"/>
      <c r="G353" s="507"/>
      <c r="H353" s="508"/>
      <c r="I353" s="508"/>
      <c r="J353" s="508"/>
      <c r="K353" s="508"/>
      <c r="L353" s="507"/>
      <c r="M353" s="507"/>
      <c r="N353" s="1258" t="s">
        <v>407</v>
      </c>
      <c r="O353" s="1258"/>
      <c r="P353" s="1259"/>
    </row>
    <row r="354" spans="1:18" s="273" customFormat="1" ht="24.6" hidden="1" customHeight="1" x14ac:dyDescent="0.25">
      <c r="A354" s="504"/>
      <c r="B354" s="505"/>
      <c r="C354" s="505"/>
      <c r="D354" s="505"/>
      <c r="E354" s="505"/>
      <c r="F354" s="505"/>
      <c r="G354" s="505"/>
      <c r="H354" s="505"/>
      <c r="I354" s="505"/>
      <c r="J354" s="505"/>
      <c r="K354" s="505"/>
      <c r="L354" s="505"/>
      <c r="M354" s="505"/>
      <c r="N354" s="505"/>
      <c r="O354" s="505"/>
      <c r="P354" s="506"/>
    </row>
    <row r="355" spans="1:18" ht="15.75" hidden="1" customHeight="1" x14ac:dyDescent="0.25">
      <c r="A355" s="1260" t="s">
        <v>408</v>
      </c>
      <c r="B355" s="1261"/>
      <c r="C355" s="1261"/>
      <c r="D355" s="1261"/>
      <c r="E355" s="1261"/>
      <c r="F355" s="1261"/>
      <c r="G355" s="1261"/>
      <c r="H355" s="1261"/>
      <c r="I355" s="1261"/>
      <c r="J355" s="1261"/>
      <c r="K355" s="1261"/>
      <c r="L355" s="1261"/>
      <c r="M355" s="1261"/>
      <c r="N355" s="1261"/>
      <c r="O355" s="1261"/>
      <c r="P355" s="1262"/>
    </row>
    <row r="356" spans="1:18" ht="18" customHeight="1" x14ac:dyDescent="0.25">
      <c r="A356" s="1349" t="s">
        <v>162</v>
      </c>
      <c r="B356" s="1349"/>
      <c r="C356" s="1349"/>
      <c r="D356" s="1349"/>
      <c r="E356" s="509"/>
      <c r="F356" s="510">
        <v>311100</v>
      </c>
      <c r="G356" s="1345">
        <f>G357</f>
        <v>24306</v>
      </c>
      <c r="H356" s="1345"/>
      <c r="I356" s="511">
        <f>I357</f>
        <v>44062.2</v>
      </c>
      <c r="J356" s="511">
        <f>J357</f>
        <v>84000</v>
      </c>
      <c r="K356" s="1352">
        <f>K357</f>
        <v>340209</v>
      </c>
      <c r="L356" s="1353"/>
      <c r="M356" s="1352">
        <f>M357</f>
        <v>594024</v>
      </c>
      <c r="N356" s="1353"/>
      <c r="O356" s="1352">
        <f>O357</f>
        <v>445947</v>
      </c>
      <c r="P356" s="1353"/>
    </row>
    <row r="357" spans="1:18" ht="18" customHeight="1" x14ac:dyDescent="0.25">
      <c r="A357" s="1147" t="s">
        <v>164</v>
      </c>
      <c r="B357" s="1147"/>
      <c r="C357" s="1147"/>
      <c r="D357" s="1147"/>
      <c r="E357" s="253"/>
      <c r="F357" s="325">
        <v>311120</v>
      </c>
      <c r="G357" s="1266">
        <v>24306</v>
      </c>
      <c r="H357" s="1267"/>
      <c r="I357" s="438">
        <v>44062.2</v>
      </c>
      <c r="J357" s="438">
        <v>84000</v>
      </c>
      <c r="K357" s="1284">
        <v>340209</v>
      </c>
      <c r="L357" s="1285"/>
      <c r="M357" s="1284">
        <v>594024</v>
      </c>
      <c r="N357" s="1285"/>
      <c r="O357" s="1284">
        <v>445947</v>
      </c>
      <c r="P357" s="1285"/>
      <c r="R357" s="326"/>
    </row>
    <row r="358" spans="1:18" ht="31.5" customHeight="1" x14ac:dyDescent="0.25">
      <c r="A358" s="1350" t="s">
        <v>410</v>
      </c>
      <c r="B358" s="1350"/>
      <c r="C358" s="1350"/>
      <c r="D358" s="1350"/>
      <c r="E358" s="327"/>
      <c r="F358" s="328">
        <v>314100</v>
      </c>
      <c r="G358" s="1346">
        <f>G359</f>
        <v>531.1</v>
      </c>
      <c r="H358" s="1346"/>
      <c r="I358" s="402">
        <f>I359</f>
        <v>4839.6000000000004</v>
      </c>
      <c r="J358" s="402">
        <f>J359</f>
        <v>8000</v>
      </c>
      <c r="K358" s="1354">
        <f>K359</f>
        <v>0</v>
      </c>
      <c r="L358" s="1355"/>
      <c r="M358" s="1354">
        <f>M359</f>
        <v>0</v>
      </c>
      <c r="N358" s="1355"/>
      <c r="O358" s="1354">
        <f>O359</f>
        <v>0</v>
      </c>
      <c r="P358" s="1355"/>
    </row>
    <row r="359" spans="1:18" ht="18" customHeight="1" x14ac:dyDescent="0.25">
      <c r="A359" s="1147" t="s">
        <v>174</v>
      </c>
      <c r="B359" s="1147"/>
      <c r="C359" s="1147"/>
      <c r="D359" s="1147"/>
      <c r="E359" s="327"/>
      <c r="F359" s="325">
        <v>314110</v>
      </c>
      <c r="G359" s="1266">
        <v>531.1</v>
      </c>
      <c r="H359" s="1267"/>
      <c r="I359" s="438">
        <v>4839.6000000000004</v>
      </c>
      <c r="J359" s="245">
        <v>8000</v>
      </c>
      <c r="K359" s="1286">
        <v>0</v>
      </c>
      <c r="L359" s="1287"/>
      <c r="M359" s="1286">
        <v>0</v>
      </c>
      <c r="N359" s="1287"/>
      <c r="O359" s="1286">
        <v>0</v>
      </c>
      <c r="P359" s="1287"/>
    </row>
    <row r="360" spans="1:18" ht="18.75" hidden="1" customHeight="1" x14ac:dyDescent="0.25">
      <c r="A360" s="1351" t="s">
        <v>411</v>
      </c>
      <c r="B360" s="1351"/>
      <c r="C360" s="1351"/>
      <c r="D360" s="1351"/>
      <c r="E360" s="327"/>
      <c r="F360" s="328">
        <v>319200</v>
      </c>
      <c r="G360" s="1346">
        <f>G361</f>
        <v>0</v>
      </c>
      <c r="H360" s="1346"/>
      <c r="I360" s="448">
        <f>I361</f>
        <v>0</v>
      </c>
      <c r="J360" s="407">
        <f>J361</f>
        <v>0</v>
      </c>
      <c r="K360" s="1356">
        <f>K361</f>
        <v>0</v>
      </c>
      <c r="L360" s="1357"/>
      <c r="M360" s="1356">
        <f>M361</f>
        <v>0</v>
      </c>
      <c r="N360" s="1357"/>
      <c r="O360" s="1356">
        <f>O361</f>
        <v>0</v>
      </c>
      <c r="P360" s="1357"/>
      <c r="R360" s="335"/>
    </row>
    <row r="361" spans="1:18" ht="21" hidden="1" customHeight="1" x14ac:dyDescent="0.25">
      <c r="A361" s="1147" t="s">
        <v>412</v>
      </c>
      <c r="B361" s="1147"/>
      <c r="C361" s="1147"/>
      <c r="D361" s="1147"/>
      <c r="E361" s="253"/>
      <c r="F361" s="325">
        <v>319220</v>
      </c>
      <c r="G361" s="1266">
        <v>0</v>
      </c>
      <c r="H361" s="1267"/>
      <c r="I361" s="406">
        <v>0</v>
      </c>
      <c r="J361" s="447">
        <v>0</v>
      </c>
      <c r="K361" s="1268">
        <v>0</v>
      </c>
      <c r="L361" s="1269"/>
      <c r="M361" s="1268">
        <v>0</v>
      </c>
      <c r="N361" s="1269"/>
      <c r="O361" s="1268">
        <v>0</v>
      </c>
      <c r="P361" s="1269"/>
    </row>
    <row r="362" spans="1:18" ht="21" hidden="1" customHeight="1" x14ac:dyDescent="0.25">
      <c r="A362" s="1281" t="s">
        <v>191</v>
      </c>
      <c r="B362" s="1281"/>
      <c r="C362" s="1281"/>
      <c r="D362" s="1281"/>
      <c r="E362" s="303"/>
      <c r="F362" s="265">
        <v>33</v>
      </c>
      <c r="G362" s="1142">
        <f>G363</f>
        <v>0</v>
      </c>
      <c r="H362" s="1143"/>
      <c r="I362" s="237">
        <f>I363</f>
        <v>0</v>
      </c>
      <c r="J362" s="237">
        <f>J363</f>
        <v>0</v>
      </c>
      <c r="K362" s="1282">
        <f>K363</f>
        <v>0</v>
      </c>
      <c r="L362" s="1283"/>
      <c r="M362" s="1282">
        <f>M363</f>
        <v>0</v>
      </c>
      <c r="N362" s="1283"/>
      <c r="O362" s="1282">
        <f>O363</f>
        <v>0</v>
      </c>
      <c r="P362" s="1283"/>
    </row>
    <row r="363" spans="1:18" ht="29.25" hidden="1" customHeight="1" x14ac:dyDescent="0.25">
      <c r="A363" s="1148" t="s">
        <v>384</v>
      </c>
      <c r="B363" s="1148"/>
      <c r="C363" s="1148"/>
      <c r="D363" s="1148"/>
      <c r="E363" s="323"/>
      <c r="F363" s="323">
        <v>334100</v>
      </c>
      <c r="G363" s="1273">
        <f>G364</f>
        <v>0</v>
      </c>
      <c r="H363" s="1274"/>
      <c r="I363" s="449">
        <f>I364</f>
        <v>0</v>
      </c>
      <c r="J363" s="449">
        <v>0</v>
      </c>
      <c r="K363" s="1277">
        <f>K364</f>
        <v>0</v>
      </c>
      <c r="L363" s="1278"/>
      <c r="M363" s="1277">
        <f>M364</f>
        <v>0</v>
      </c>
      <c r="N363" s="1278"/>
      <c r="O363" s="1277">
        <f>O364</f>
        <v>0</v>
      </c>
      <c r="P363" s="1278"/>
    </row>
    <row r="364" spans="1:18" ht="30" hidden="1" customHeight="1" x14ac:dyDescent="0.25">
      <c r="A364" s="1147" t="s">
        <v>202</v>
      </c>
      <c r="B364" s="1147"/>
      <c r="C364" s="1147"/>
      <c r="D364" s="1147"/>
      <c r="E364" s="303"/>
      <c r="F364" s="324">
        <v>334110</v>
      </c>
      <c r="G364" s="1275">
        <v>0</v>
      </c>
      <c r="H364" s="1276"/>
      <c r="I364" s="406">
        <v>0</v>
      </c>
      <c r="J364" s="450">
        <v>0</v>
      </c>
      <c r="K364" s="1279">
        <v>0</v>
      </c>
      <c r="L364" s="1280"/>
      <c r="M364" s="1279">
        <v>0</v>
      </c>
      <c r="N364" s="1280"/>
      <c r="O364" s="1279">
        <v>0</v>
      </c>
      <c r="P364" s="1280"/>
    </row>
    <row r="365" spans="1:18" hidden="1" x14ac:dyDescent="0.25">
      <c r="I365" s="252">
        <v>2015</v>
      </c>
      <c r="J365" s="252">
        <v>2016</v>
      </c>
      <c r="K365" s="1145">
        <v>2017</v>
      </c>
      <c r="L365" s="1145"/>
      <c r="M365" s="252">
        <v>2018</v>
      </c>
      <c r="N365" s="252">
        <v>2019</v>
      </c>
      <c r="O365" s="252">
        <v>2020</v>
      </c>
      <c r="P365" s="252">
        <v>2021</v>
      </c>
    </row>
    <row r="366" spans="1:18" hidden="1" x14ac:dyDescent="0.25">
      <c r="A366" s="251" t="s">
        <v>394</v>
      </c>
      <c r="I366" s="304">
        <v>3526080</v>
      </c>
      <c r="J366" s="304">
        <v>3299116</v>
      </c>
      <c r="K366" s="1146">
        <v>3357990</v>
      </c>
      <c r="L366" s="1146"/>
      <c r="M366" s="304">
        <v>3384904</v>
      </c>
      <c r="N366" s="305">
        <v>3386434</v>
      </c>
      <c r="O366" s="305">
        <v>3386434</v>
      </c>
      <c r="P366" s="305">
        <v>3386434</v>
      </c>
    </row>
    <row r="367" spans="1:18" hidden="1" x14ac:dyDescent="0.25">
      <c r="A367" s="251" t="s">
        <v>409</v>
      </c>
      <c r="I367" s="252">
        <v>360</v>
      </c>
      <c r="J367" s="252">
        <v>358</v>
      </c>
      <c r="K367" s="252">
        <v>358</v>
      </c>
      <c r="M367" s="252">
        <v>358</v>
      </c>
      <c r="N367" s="252">
        <v>364</v>
      </c>
      <c r="O367" s="252">
        <v>364</v>
      </c>
      <c r="P367" s="252">
        <v>364</v>
      </c>
    </row>
    <row r="368" spans="1:18" hidden="1" x14ac:dyDescent="0.25">
      <c r="A368" s="251" t="s">
        <v>296</v>
      </c>
      <c r="N368" s="252">
        <v>443</v>
      </c>
    </row>
    <row r="369" spans="1:14" hidden="1" x14ac:dyDescent="0.25">
      <c r="A369" s="251" t="s">
        <v>297</v>
      </c>
      <c r="N369" s="252">
        <v>79</v>
      </c>
    </row>
    <row r="370" spans="1:14" hidden="1" x14ac:dyDescent="0.25">
      <c r="N370" s="252">
        <f>N368-N369</f>
        <v>364</v>
      </c>
    </row>
    <row r="371" spans="1:14" hidden="1" x14ac:dyDescent="0.25">
      <c r="A371" s="251" t="s">
        <v>299</v>
      </c>
      <c r="N371" s="252">
        <v>25</v>
      </c>
    </row>
    <row r="372" spans="1:14" hidden="1" x14ac:dyDescent="0.25">
      <c r="A372" s="251" t="s">
        <v>300</v>
      </c>
      <c r="N372" s="252">
        <v>22</v>
      </c>
    </row>
    <row r="373" spans="1:14" hidden="1" x14ac:dyDescent="0.25">
      <c r="A373" s="251" t="s">
        <v>301</v>
      </c>
      <c r="N373" s="252">
        <f>N371+N372</f>
        <v>47</v>
      </c>
    </row>
    <row r="374" spans="1:14" hidden="1" x14ac:dyDescent="0.25"/>
    <row r="375" spans="1:14" hidden="1" x14ac:dyDescent="0.25"/>
    <row r="376" spans="1:14" hidden="1" x14ac:dyDescent="0.25"/>
    <row r="377" spans="1:14" hidden="1" x14ac:dyDescent="0.25"/>
    <row r="378" spans="1:14" hidden="1" x14ac:dyDescent="0.25"/>
    <row r="379" spans="1:14" hidden="1" x14ac:dyDescent="0.25"/>
    <row r="380" spans="1:14" hidden="1" x14ac:dyDescent="0.25"/>
    <row r="381" spans="1:14" hidden="1" x14ac:dyDescent="0.25"/>
    <row r="382" spans="1:14" hidden="1" x14ac:dyDescent="0.25"/>
    <row r="383" spans="1:14" hidden="1" x14ac:dyDescent="0.25"/>
    <row r="384" spans="1:14" hidden="1" x14ac:dyDescent="0.25"/>
    <row r="385" spans="11:16" hidden="1" x14ac:dyDescent="0.25"/>
    <row r="387" spans="11:16" hidden="1" x14ac:dyDescent="0.25">
      <c r="K387" s="1145">
        <v>100000</v>
      </c>
      <c r="L387" s="1145"/>
      <c r="M387" s="1145">
        <v>100000</v>
      </c>
      <c r="N387" s="1145"/>
      <c r="O387" s="1145">
        <v>100000</v>
      </c>
      <c r="P387" s="1145"/>
    </row>
    <row r="388" spans="11:16" hidden="1" x14ac:dyDescent="0.25">
      <c r="K388" s="1145">
        <f>K387-K77</f>
        <v>-240209</v>
      </c>
      <c r="L388" s="1145"/>
      <c r="M388" s="1254">
        <f>M387-M77</f>
        <v>-494024</v>
      </c>
      <c r="N388" s="1145"/>
      <c r="O388" s="1254">
        <f>O387-O77</f>
        <v>-345947</v>
      </c>
      <c r="P388" s="1145"/>
    </row>
    <row r="389" spans="11:16" hidden="1" x14ac:dyDescent="0.25"/>
    <row r="390" spans="11:16" hidden="1" x14ac:dyDescent="0.25"/>
  </sheetData>
  <mergeCells count="1665">
    <mergeCell ref="N1:P1"/>
    <mergeCell ref="D2:M2"/>
    <mergeCell ref="A3:B3"/>
    <mergeCell ref="C3:N3"/>
    <mergeCell ref="O3:P3"/>
    <mergeCell ref="A4:B4"/>
    <mergeCell ref="C4:N4"/>
    <mergeCell ref="O4:P4"/>
    <mergeCell ref="G356:H356"/>
    <mergeCell ref="G358:H358"/>
    <mergeCell ref="G360:H360"/>
    <mergeCell ref="A13:P13"/>
    <mergeCell ref="A14:A15"/>
    <mergeCell ref="B14:B15"/>
    <mergeCell ref="C14:I15"/>
    <mergeCell ref="J14:J15"/>
    <mergeCell ref="A16:A18"/>
    <mergeCell ref="C16:I16"/>
    <mergeCell ref="C18:I18"/>
    <mergeCell ref="A8:P8"/>
    <mergeCell ref="A356:D356"/>
    <mergeCell ref="A358:D358"/>
    <mergeCell ref="A360:D360"/>
    <mergeCell ref="K356:L356"/>
    <mergeCell ref="K358:L358"/>
    <mergeCell ref="K360:L360"/>
    <mergeCell ref="M356:N356"/>
    <mergeCell ref="M358:N358"/>
    <mergeCell ref="M360:N360"/>
    <mergeCell ref="O356:P356"/>
    <mergeCell ref="O358:P358"/>
    <mergeCell ref="O360:P360"/>
    <mergeCell ref="A5:B5"/>
    <mergeCell ref="C5:N5"/>
    <mergeCell ref="O5:P5"/>
    <mergeCell ref="A6:B6"/>
    <mergeCell ref="C6:N6"/>
    <mergeCell ref="O6:P6"/>
    <mergeCell ref="A26:D26"/>
    <mergeCell ref="G26:H26"/>
    <mergeCell ref="K26:L26"/>
    <mergeCell ref="M26:N26"/>
    <mergeCell ref="O26:P26"/>
    <mergeCell ref="K25:L25"/>
    <mergeCell ref="M25:N25"/>
    <mergeCell ref="O25:P25"/>
    <mergeCell ref="C19:I19"/>
    <mergeCell ref="C21:I21"/>
    <mergeCell ref="A19:A20"/>
    <mergeCell ref="A23:P23"/>
    <mergeCell ref="A24:D25"/>
    <mergeCell ref="E24:F24"/>
    <mergeCell ref="G24:H24"/>
    <mergeCell ref="K24:L24"/>
    <mergeCell ref="M24:N24"/>
    <mergeCell ref="O24:P24"/>
    <mergeCell ref="G25:H25"/>
    <mergeCell ref="C17:I17"/>
    <mergeCell ref="C20:I20"/>
    <mergeCell ref="A29:D29"/>
    <mergeCell ref="G29:H29"/>
    <mergeCell ref="K29:L29"/>
    <mergeCell ref="M29:N29"/>
    <mergeCell ref="O29:P29"/>
    <mergeCell ref="A30:D30"/>
    <mergeCell ref="G30:H30"/>
    <mergeCell ref="K30:L30"/>
    <mergeCell ref="M30:N30"/>
    <mergeCell ref="O30:P30"/>
    <mergeCell ref="O27:P27"/>
    <mergeCell ref="A28:D28"/>
    <mergeCell ref="G28:H28"/>
    <mergeCell ref="K28:L28"/>
    <mergeCell ref="M28:N28"/>
    <mergeCell ref="O28:P28"/>
    <mergeCell ref="A9:C9"/>
    <mergeCell ref="D9:P9"/>
    <mergeCell ref="A10:C10"/>
    <mergeCell ref="D10:P10"/>
    <mergeCell ref="A11:C11"/>
    <mergeCell ref="D11:P11"/>
    <mergeCell ref="A27:D27"/>
    <mergeCell ref="G27:H27"/>
    <mergeCell ref="K27:L27"/>
    <mergeCell ref="M27:N27"/>
    <mergeCell ref="A33:D33"/>
    <mergeCell ref="G33:H33"/>
    <mergeCell ref="K33:L33"/>
    <mergeCell ref="M33:N33"/>
    <mergeCell ref="O33:P33"/>
    <mergeCell ref="A34:D34"/>
    <mergeCell ref="G34:H34"/>
    <mergeCell ref="K34:L34"/>
    <mergeCell ref="M34:N34"/>
    <mergeCell ref="O34:P34"/>
    <mergeCell ref="A31:D31"/>
    <mergeCell ref="G31:H31"/>
    <mergeCell ref="K31:L31"/>
    <mergeCell ref="M31:N31"/>
    <mergeCell ref="O31:P31"/>
    <mergeCell ref="A32:D32"/>
    <mergeCell ref="G32:H32"/>
    <mergeCell ref="K32:L32"/>
    <mergeCell ref="M32:N32"/>
    <mergeCell ref="O32:P32"/>
    <mergeCell ref="A37:D37"/>
    <mergeCell ref="G37:H37"/>
    <mergeCell ref="K37:L37"/>
    <mergeCell ref="M37:N37"/>
    <mergeCell ref="O37:P37"/>
    <mergeCell ref="A38:D38"/>
    <mergeCell ref="G38:H38"/>
    <mergeCell ref="K38:L38"/>
    <mergeCell ref="M38:N38"/>
    <mergeCell ref="O38:P38"/>
    <mergeCell ref="A35:D35"/>
    <mergeCell ref="G35:H35"/>
    <mergeCell ref="K35:L35"/>
    <mergeCell ref="M35:N35"/>
    <mergeCell ref="O35:P35"/>
    <mergeCell ref="A36:D36"/>
    <mergeCell ref="G36:H36"/>
    <mergeCell ref="K36:L36"/>
    <mergeCell ref="M36:N36"/>
    <mergeCell ref="O36:P36"/>
    <mergeCell ref="A41:D41"/>
    <mergeCell ref="G41:H41"/>
    <mergeCell ref="K41:L41"/>
    <mergeCell ref="M41:N41"/>
    <mergeCell ref="O41:P41"/>
    <mergeCell ref="A42:D42"/>
    <mergeCell ref="G42:H42"/>
    <mergeCell ref="K42:L42"/>
    <mergeCell ref="M42:N42"/>
    <mergeCell ref="O42:P42"/>
    <mergeCell ref="A39:D39"/>
    <mergeCell ref="G39:H39"/>
    <mergeCell ref="K39:L39"/>
    <mergeCell ref="M39:N39"/>
    <mergeCell ref="O39:P39"/>
    <mergeCell ref="A40:D40"/>
    <mergeCell ref="G40:H40"/>
    <mergeCell ref="K40:L40"/>
    <mergeCell ref="M40:N40"/>
    <mergeCell ref="O40:P40"/>
    <mergeCell ref="A45:D45"/>
    <mergeCell ref="G45:H45"/>
    <mergeCell ref="K45:L45"/>
    <mergeCell ref="M45:N45"/>
    <mergeCell ref="O45:P45"/>
    <mergeCell ref="A46:D46"/>
    <mergeCell ref="G46:H46"/>
    <mergeCell ref="K46:L46"/>
    <mergeCell ref="M46:N46"/>
    <mergeCell ref="O46:P46"/>
    <mergeCell ref="A43:D43"/>
    <mergeCell ref="G43:H43"/>
    <mergeCell ref="K43:L43"/>
    <mergeCell ref="M43:N43"/>
    <mergeCell ref="O43:P43"/>
    <mergeCell ref="A44:D44"/>
    <mergeCell ref="G44:H44"/>
    <mergeCell ref="K44:L44"/>
    <mergeCell ref="M44:N44"/>
    <mergeCell ref="O44:P44"/>
    <mergeCell ref="A49:D49"/>
    <mergeCell ref="G49:H49"/>
    <mergeCell ref="K49:L49"/>
    <mergeCell ref="M49:N49"/>
    <mergeCell ref="O49:P49"/>
    <mergeCell ref="A50:D50"/>
    <mergeCell ref="G50:H50"/>
    <mergeCell ref="K50:L50"/>
    <mergeCell ref="M50:N50"/>
    <mergeCell ref="O50:P50"/>
    <mergeCell ref="A47:D47"/>
    <mergeCell ref="G47:H47"/>
    <mergeCell ref="K47:L47"/>
    <mergeCell ref="M47:N47"/>
    <mergeCell ref="O47:P47"/>
    <mergeCell ref="A48:D48"/>
    <mergeCell ref="G48:H48"/>
    <mergeCell ref="K48:L48"/>
    <mergeCell ref="M48:N48"/>
    <mergeCell ref="O48:P48"/>
    <mergeCell ref="A53:D53"/>
    <mergeCell ref="G53:H53"/>
    <mergeCell ref="K53:L53"/>
    <mergeCell ref="M53:N53"/>
    <mergeCell ref="O53:P53"/>
    <mergeCell ref="A54:D54"/>
    <mergeCell ref="G54:H54"/>
    <mergeCell ref="K54:L54"/>
    <mergeCell ref="M54:N54"/>
    <mergeCell ref="O54:P54"/>
    <mergeCell ref="A51:D51"/>
    <mergeCell ref="G51:H51"/>
    <mergeCell ref="K51:L51"/>
    <mergeCell ref="M51:N51"/>
    <mergeCell ref="O51:P51"/>
    <mergeCell ref="A52:D52"/>
    <mergeCell ref="G52:H52"/>
    <mergeCell ref="K52:L52"/>
    <mergeCell ref="M52:N52"/>
    <mergeCell ref="O52:P52"/>
    <mergeCell ref="A57:D57"/>
    <mergeCell ref="G57:H57"/>
    <mergeCell ref="K57:L57"/>
    <mergeCell ref="M57:N57"/>
    <mergeCell ref="O57:P57"/>
    <mergeCell ref="A58:D58"/>
    <mergeCell ref="G58:H58"/>
    <mergeCell ref="K58:L58"/>
    <mergeCell ref="M58:N58"/>
    <mergeCell ref="O58:P58"/>
    <mergeCell ref="A55:D55"/>
    <mergeCell ref="G55:H55"/>
    <mergeCell ref="K55:L55"/>
    <mergeCell ref="M55:N55"/>
    <mergeCell ref="O55:P55"/>
    <mergeCell ref="A56:D56"/>
    <mergeCell ref="G56:H56"/>
    <mergeCell ref="K56:L56"/>
    <mergeCell ref="M56:N56"/>
    <mergeCell ref="O56:P56"/>
    <mergeCell ref="A61:D61"/>
    <mergeCell ref="G61:H61"/>
    <mergeCell ref="K61:L61"/>
    <mergeCell ref="M61:N61"/>
    <mergeCell ref="O61:P61"/>
    <mergeCell ref="A62:D62"/>
    <mergeCell ref="G62:H62"/>
    <mergeCell ref="K62:L62"/>
    <mergeCell ref="M62:N62"/>
    <mergeCell ref="O62:P62"/>
    <mergeCell ref="A59:D59"/>
    <mergeCell ref="G59:H59"/>
    <mergeCell ref="K59:L59"/>
    <mergeCell ref="M59:N59"/>
    <mergeCell ref="O59:P59"/>
    <mergeCell ref="A60:D60"/>
    <mergeCell ref="G60:H60"/>
    <mergeCell ref="K60:L60"/>
    <mergeCell ref="M60:N60"/>
    <mergeCell ref="O60:P60"/>
    <mergeCell ref="A65:D65"/>
    <mergeCell ref="G65:H65"/>
    <mergeCell ref="K65:L65"/>
    <mergeCell ref="M65:N65"/>
    <mergeCell ref="O65:P65"/>
    <mergeCell ref="A66:D66"/>
    <mergeCell ref="G66:H66"/>
    <mergeCell ref="K66:L66"/>
    <mergeCell ref="M66:N66"/>
    <mergeCell ref="O66:P66"/>
    <mergeCell ref="A63:D63"/>
    <mergeCell ref="G63:H63"/>
    <mergeCell ref="K63:L63"/>
    <mergeCell ref="M63:N63"/>
    <mergeCell ref="O63:P63"/>
    <mergeCell ref="A64:D64"/>
    <mergeCell ref="G64:H64"/>
    <mergeCell ref="K64:L64"/>
    <mergeCell ref="M64:N64"/>
    <mergeCell ref="O64:P64"/>
    <mergeCell ref="A69:D69"/>
    <mergeCell ref="G69:H69"/>
    <mergeCell ref="K69:L69"/>
    <mergeCell ref="M69:N69"/>
    <mergeCell ref="O69:P69"/>
    <mergeCell ref="A70:D70"/>
    <mergeCell ref="G70:H70"/>
    <mergeCell ref="K70:L70"/>
    <mergeCell ref="M70:N70"/>
    <mergeCell ref="O70:P70"/>
    <mergeCell ref="A67:D67"/>
    <mergeCell ref="G67:H67"/>
    <mergeCell ref="K67:L67"/>
    <mergeCell ref="M67:N67"/>
    <mergeCell ref="O67:P67"/>
    <mergeCell ref="A68:D68"/>
    <mergeCell ref="G68:H68"/>
    <mergeCell ref="K68:L68"/>
    <mergeCell ref="M68:N68"/>
    <mergeCell ref="O68:P68"/>
    <mergeCell ref="A73:D73"/>
    <mergeCell ref="G73:H73"/>
    <mergeCell ref="K73:L73"/>
    <mergeCell ref="M73:N73"/>
    <mergeCell ref="O73:P73"/>
    <mergeCell ref="A74:D74"/>
    <mergeCell ref="G74:H74"/>
    <mergeCell ref="K74:L74"/>
    <mergeCell ref="M74:N74"/>
    <mergeCell ref="O74:P74"/>
    <mergeCell ref="A71:D71"/>
    <mergeCell ref="G71:H71"/>
    <mergeCell ref="K71:L71"/>
    <mergeCell ref="M71:N71"/>
    <mergeCell ref="O71:P71"/>
    <mergeCell ref="A72:D72"/>
    <mergeCell ref="G72:H72"/>
    <mergeCell ref="K72:L72"/>
    <mergeCell ref="M72:N72"/>
    <mergeCell ref="O72:P72"/>
    <mergeCell ref="A77:D77"/>
    <mergeCell ref="G77:H77"/>
    <mergeCell ref="K77:L77"/>
    <mergeCell ref="M77:N77"/>
    <mergeCell ref="O77:P77"/>
    <mergeCell ref="A78:D78"/>
    <mergeCell ref="G78:H78"/>
    <mergeCell ref="K78:L78"/>
    <mergeCell ref="M78:N78"/>
    <mergeCell ref="O78:P78"/>
    <mergeCell ref="A75:D75"/>
    <mergeCell ref="G75:H75"/>
    <mergeCell ref="K75:L75"/>
    <mergeCell ref="M75:N75"/>
    <mergeCell ref="O75:P75"/>
    <mergeCell ref="A76:D76"/>
    <mergeCell ref="G76:H76"/>
    <mergeCell ref="K76:L76"/>
    <mergeCell ref="M76:N76"/>
    <mergeCell ref="O76:P76"/>
    <mergeCell ref="A81:D81"/>
    <mergeCell ref="G81:H81"/>
    <mergeCell ref="K81:L81"/>
    <mergeCell ref="M81:N81"/>
    <mergeCell ref="O81:P81"/>
    <mergeCell ref="A82:D82"/>
    <mergeCell ref="G82:H82"/>
    <mergeCell ref="K82:L82"/>
    <mergeCell ref="M82:N82"/>
    <mergeCell ref="O82:P82"/>
    <mergeCell ref="A79:D79"/>
    <mergeCell ref="G79:H79"/>
    <mergeCell ref="K79:L79"/>
    <mergeCell ref="M79:N79"/>
    <mergeCell ref="O79:P79"/>
    <mergeCell ref="A80:D80"/>
    <mergeCell ref="G80:H80"/>
    <mergeCell ref="K80:L80"/>
    <mergeCell ref="M80:N80"/>
    <mergeCell ref="O80:P80"/>
    <mergeCell ref="A85:D85"/>
    <mergeCell ref="G85:H85"/>
    <mergeCell ref="K85:L85"/>
    <mergeCell ref="M85:N85"/>
    <mergeCell ref="O85:P85"/>
    <mergeCell ref="A86:D86"/>
    <mergeCell ref="G86:H86"/>
    <mergeCell ref="K86:L86"/>
    <mergeCell ref="M86:N86"/>
    <mergeCell ref="O86:P86"/>
    <mergeCell ref="A83:D83"/>
    <mergeCell ref="G83:H83"/>
    <mergeCell ref="K83:L83"/>
    <mergeCell ref="M83:N83"/>
    <mergeCell ref="O83:P83"/>
    <mergeCell ref="K84:L84"/>
    <mergeCell ref="M84:N84"/>
    <mergeCell ref="O84:P84"/>
    <mergeCell ref="A89:D89"/>
    <mergeCell ref="G89:H89"/>
    <mergeCell ref="K89:L89"/>
    <mergeCell ref="M89:N89"/>
    <mergeCell ref="O89:P89"/>
    <mergeCell ref="A90:D90"/>
    <mergeCell ref="G90:H90"/>
    <mergeCell ref="K90:L90"/>
    <mergeCell ref="M90:N90"/>
    <mergeCell ref="O90:P90"/>
    <mergeCell ref="A87:D87"/>
    <mergeCell ref="G87:H87"/>
    <mergeCell ref="K87:L87"/>
    <mergeCell ref="M87:N87"/>
    <mergeCell ref="O87:P87"/>
    <mergeCell ref="A88:D88"/>
    <mergeCell ref="G88:H88"/>
    <mergeCell ref="K88:L88"/>
    <mergeCell ref="M88:N88"/>
    <mergeCell ref="O88:P88"/>
    <mergeCell ref="A93:D93"/>
    <mergeCell ref="G93:H93"/>
    <mergeCell ref="K93:L93"/>
    <mergeCell ref="M93:N93"/>
    <mergeCell ref="O93:P93"/>
    <mergeCell ref="A94:D94"/>
    <mergeCell ref="G94:H94"/>
    <mergeCell ref="K94:L94"/>
    <mergeCell ref="M94:N94"/>
    <mergeCell ref="O94:P94"/>
    <mergeCell ref="A91:D91"/>
    <mergeCell ref="G91:H91"/>
    <mergeCell ref="K91:L91"/>
    <mergeCell ref="M91:N91"/>
    <mergeCell ref="O91:P91"/>
    <mergeCell ref="A92:D92"/>
    <mergeCell ref="G92:H92"/>
    <mergeCell ref="K92:L92"/>
    <mergeCell ref="M92:N92"/>
    <mergeCell ref="O92:P92"/>
    <mergeCell ref="A97:D97"/>
    <mergeCell ref="G97:H97"/>
    <mergeCell ref="K97:L97"/>
    <mergeCell ref="M97:N97"/>
    <mergeCell ref="O97:P97"/>
    <mergeCell ref="A98:D98"/>
    <mergeCell ref="G98:H98"/>
    <mergeCell ref="K98:L98"/>
    <mergeCell ref="M98:N98"/>
    <mergeCell ref="O98:P98"/>
    <mergeCell ref="A95:D95"/>
    <mergeCell ref="G95:H95"/>
    <mergeCell ref="K95:L95"/>
    <mergeCell ref="M95:N95"/>
    <mergeCell ref="O95:P95"/>
    <mergeCell ref="A96:D96"/>
    <mergeCell ref="G96:H96"/>
    <mergeCell ref="K96:L96"/>
    <mergeCell ref="M96:N96"/>
    <mergeCell ref="O96:P96"/>
    <mergeCell ref="A101:D101"/>
    <mergeCell ref="G101:H101"/>
    <mergeCell ref="K101:L101"/>
    <mergeCell ref="M101:N101"/>
    <mergeCell ref="O101:P101"/>
    <mergeCell ref="A102:D102"/>
    <mergeCell ref="G102:H102"/>
    <mergeCell ref="K102:L102"/>
    <mergeCell ref="M102:N102"/>
    <mergeCell ref="O102:P102"/>
    <mergeCell ref="A99:D99"/>
    <mergeCell ref="G99:H99"/>
    <mergeCell ref="K99:L99"/>
    <mergeCell ref="M99:N99"/>
    <mergeCell ref="O99:P99"/>
    <mergeCell ref="A100:D100"/>
    <mergeCell ref="G100:H100"/>
    <mergeCell ref="K100:L100"/>
    <mergeCell ref="M100:N100"/>
    <mergeCell ref="O100:P100"/>
    <mergeCell ref="A105:D105"/>
    <mergeCell ref="G105:H105"/>
    <mergeCell ref="K105:L105"/>
    <mergeCell ref="M105:N105"/>
    <mergeCell ref="O105:P105"/>
    <mergeCell ref="A106:D106"/>
    <mergeCell ref="G106:H106"/>
    <mergeCell ref="K106:L106"/>
    <mergeCell ref="M106:N106"/>
    <mergeCell ref="O106:P106"/>
    <mergeCell ref="A103:D103"/>
    <mergeCell ref="G103:H103"/>
    <mergeCell ref="K103:L103"/>
    <mergeCell ref="M103:N103"/>
    <mergeCell ref="O103:P103"/>
    <mergeCell ref="A104:D104"/>
    <mergeCell ref="G104:H104"/>
    <mergeCell ref="K104:L104"/>
    <mergeCell ref="M104:N104"/>
    <mergeCell ref="O104:P104"/>
    <mergeCell ref="A109:D109"/>
    <mergeCell ref="G109:H109"/>
    <mergeCell ref="K109:L109"/>
    <mergeCell ref="M109:N109"/>
    <mergeCell ref="O109:P109"/>
    <mergeCell ref="A110:D110"/>
    <mergeCell ref="G110:H110"/>
    <mergeCell ref="K110:L110"/>
    <mergeCell ref="M110:N110"/>
    <mergeCell ref="O110:P110"/>
    <mergeCell ref="A107:D107"/>
    <mergeCell ref="G107:H107"/>
    <mergeCell ref="K107:L107"/>
    <mergeCell ref="M107:N107"/>
    <mergeCell ref="O107:P107"/>
    <mergeCell ref="A108:D108"/>
    <mergeCell ref="G108:H108"/>
    <mergeCell ref="K108:L108"/>
    <mergeCell ref="M108:N108"/>
    <mergeCell ref="O108:P108"/>
    <mergeCell ref="A113:D113"/>
    <mergeCell ref="G113:H113"/>
    <mergeCell ref="K113:L113"/>
    <mergeCell ref="M113:N113"/>
    <mergeCell ref="O113:P113"/>
    <mergeCell ref="A114:D114"/>
    <mergeCell ref="G114:H114"/>
    <mergeCell ref="K114:L114"/>
    <mergeCell ref="M114:N114"/>
    <mergeCell ref="O114:P114"/>
    <mergeCell ref="A111:D111"/>
    <mergeCell ref="G111:H111"/>
    <mergeCell ref="K111:L111"/>
    <mergeCell ref="M111:N111"/>
    <mergeCell ref="O111:P111"/>
    <mergeCell ref="A112:D112"/>
    <mergeCell ref="G112:H112"/>
    <mergeCell ref="K112:L112"/>
    <mergeCell ref="M112:N112"/>
    <mergeCell ref="O112:P112"/>
    <mergeCell ref="A117:D117"/>
    <mergeCell ref="G117:H117"/>
    <mergeCell ref="K117:L117"/>
    <mergeCell ref="M117:N117"/>
    <mergeCell ref="O117:P117"/>
    <mergeCell ref="A118:D118"/>
    <mergeCell ref="G118:H118"/>
    <mergeCell ref="K118:L118"/>
    <mergeCell ref="M118:N118"/>
    <mergeCell ref="O118:P118"/>
    <mergeCell ref="A115:D115"/>
    <mergeCell ref="G115:H115"/>
    <mergeCell ref="K115:L115"/>
    <mergeCell ref="M115:N115"/>
    <mergeCell ref="O115:P115"/>
    <mergeCell ref="A116:D116"/>
    <mergeCell ref="G116:H116"/>
    <mergeCell ref="K116:L116"/>
    <mergeCell ref="M116:N116"/>
    <mergeCell ref="O116:P116"/>
    <mergeCell ref="A121:D121"/>
    <mergeCell ref="G121:H121"/>
    <mergeCell ref="K121:L121"/>
    <mergeCell ref="M121:N121"/>
    <mergeCell ref="O121:P121"/>
    <mergeCell ref="A122:D122"/>
    <mergeCell ref="G122:H122"/>
    <mergeCell ref="K122:L122"/>
    <mergeCell ref="M122:N122"/>
    <mergeCell ref="O122:P122"/>
    <mergeCell ref="A119:D119"/>
    <mergeCell ref="G119:H119"/>
    <mergeCell ref="K119:L119"/>
    <mergeCell ref="M119:N119"/>
    <mergeCell ref="O119:P119"/>
    <mergeCell ref="A120:D120"/>
    <mergeCell ref="G120:H120"/>
    <mergeCell ref="K120:L120"/>
    <mergeCell ref="M120:N120"/>
    <mergeCell ref="O120:P120"/>
    <mergeCell ref="A125:D125"/>
    <mergeCell ref="G125:H125"/>
    <mergeCell ref="K125:L125"/>
    <mergeCell ref="M125:N125"/>
    <mergeCell ref="O125:P125"/>
    <mergeCell ref="A126:D126"/>
    <mergeCell ref="G126:H126"/>
    <mergeCell ref="K126:L126"/>
    <mergeCell ref="M126:N126"/>
    <mergeCell ref="O126:P126"/>
    <mergeCell ref="A123:D123"/>
    <mergeCell ref="G123:H123"/>
    <mergeCell ref="K123:L123"/>
    <mergeCell ref="M123:N123"/>
    <mergeCell ref="O123:P123"/>
    <mergeCell ref="A124:D124"/>
    <mergeCell ref="G124:H124"/>
    <mergeCell ref="K124:L124"/>
    <mergeCell ref="M124:N124"/>
    <mergeCell ref="O124:P124"/>
    <mergeCell ref="A129:D129"/>
    <mergeCell ref="G129:H129"/>
    <mergeCell ref="K129:L129"/>
    <mergeCell ref="M129:N129"/>
    <mergeCell ref="O129:P129"/>
    <mergeCell ref="A130:D130"/>
    <mergeCell ref="G130:H130"/>
    <mergeCell ref="K130:L130"/>
    <mergeCell ref="M130:N130"/>
    <mergeCell ref="O130:P130"/>
    <mergeCell ref="A127:D127"/>
    <mergeCell ref="G127:H127"/>
    <mergeCell ref="K127:L127"/>
    <mergeCell ref="M127:N127"/>
    <mergeCell ref="O127:P127"/>
    <mergeCell ref="A128:D128"/>
    <mergeCell ref="G128:H128"/>
    <mergeCell ref="K128:L128"/>
    <mergeCell ref="M128:N128"/>
    <mergeCell ref="O128:P128"/>
    <mergeCell ref="A133:D133"/>
    <mergeCell ref="G133:H133"/>
    <mergeCell ref="K133:L133"/>
    <mergeCell ref="M133:N133"/>
    <mergeCell ref="O133:P133"/>
    <mergeCell ref="A134:D134"/>
    <mergeCell ref="G134:H134"/>
    <mergeCell ref="K134:L134"/>
    <mergeCell ref="M134:N134"/>
    <mergeCell ref="O134:P134"/>
    <mergeCell ref="A131:D131"/>
    <mergeCell ref="G131:H131"/>
    <mergeCell ref="K131:L131"/>
    <mergeCell ref="M131:N131"/>
    <mergeCell ref="O131:P131"/>
    <mergeCell ref="A132:D132"/>
    <mergeCell ref="G132:H132"/>
    <mergeCell ref="K132:L132"/>
    <mergeCell ref="M132:N132"/>
    <mergeCell ref="O132:P132"/>
    <mergeCell ref="A137:D137"/>
    <mergeCell ref="G137:H137"/>
    <mergeCell ref="K137:L137"/>
    <mergeCell ref="M137:N137"/>
    <mergeCell ref="O137:P137"/>
    <mergeCell ref="A138:D138"/>
    <mergeCell ref="G138:H138"/>
    <mergeCell ref="K138:L138"/>
    <mergeCell ref="M138:N138"/>
    <mergeCell ref="O138:P138"/>
    <mergeCell ref="A135:D135"/>
    <mergeCell ref="G135:H135"/>
    <mergeCell ref="K135:L135"/>
    <mergeCell ref="M135:N135"/>
    <mergeCell ref="O135:P135"/>
    <mergeCell ref="A136:D136"/>
    <mergeCell ref="G136:H136"/>
    <mergeCell ref="K136:L136"/>
    <mergeCell ref="M136:N136"/>
    <mergeCell ref="O136:P136"/>
    <mergeCell ref="A141:D141"/>
    <mergeCell ref="G141:H141"/>
    <mergeCell ref="K141:L141"/>
    <mergeCell ref="M141:N141"/>
    <mergeCell ref="O141:P141"/>
    <mergeCell ref="A142:D142"/>
    <mergeCell ref="G142:H142"/>
    <mergeCell ref="K142:L142"/>
    <mergeCell ref="M142:N142"/>
    <mergeCell ref="O142:P142"/>
    <mergeCell ref="A139:D139"/>
    <mergeCell ref="G139:H139"/>
    <mergeCell ref="K139:L139"/>
    <mergeCell ref="M139:N139"/>
    <mergeCell ref="O139:P139"/>
    <mergeCell ref="A140:D140"/>
    <mergeCell ref="G140:H140"/>
    <mergeCell ref="K140:L140"/>
    <mergeCell ref="M140:N140"/>
    <mergeCell ref="O140:P140"/>
    <mergeCell ref="A145:D145"/>
    <mergeCell ref="G145:H145"/>
    <mergeCell ref="K145:L145"/>
    <mergeCell ref="M145:N145"/>
    <mergeCell ref="O145:P145"/>
    <mergeCell ref="A146:D146"/>
    <mergeCell ref="G146:H146"/>
    <mergeCell ref="K146:L146"/>
    <mergeCell ref="M146:N146"/>
    <mergeCell ref="O146:P146"/>
    <mergeCell ref="A143:D143"/>
    <mergeCell ref="G143:H143"/>
    <mergeCell ref="K143:L143"/>
    <mergeCell ref="M143:N143"/>
    <mergeCell ref="O143:P143"/>
    <mergeCell ref="A144:D144"/>
    <mergeCell ref="G144:H144"/>
    <mergeCell ref="K144:L144"/>
    <mergeCell ref="M144:N144"/>
    <mergeCell ref="O144:P144"/>
    <mergeCell ref="A149:D149"/>
    <mergeCell ref="G149:H149"/>
    <mergeCell ref="K149:L149"/>
    <mergeCell ref="M149:N149"/>
    <mergeCell ref="O149:P149"/>
    <mergeCell ref="A150:D150"/>
    <mergeCell ref="G150:H150"/>
    <mergeCell ref="K150:L150"/>
    <mergeCell ref="M150:N150"/>
    <mergeCell ref="O150:P150"/>
    <mergeCell ref="A147:D147"/>
    <mergeCell ref="G147:H147"/>
    <mergeCell ref="K147:L147"/>
    <mergeCell ref="M147:N147"/>
    <mergeCell ref="O147:P147"/>
    <mergeCell ref="A148:D148"/>
    <mergeCell ref="G148:H148"/>
    <mergeCell ref="K148:L148"/>
    <mergeCell ref="M148:N148"/>
    <mergeCell ref="O148:P148"/>
    <mergeCell ref="A153:D153"/>
    <mergeCell ref="G153:H153"/>
    <mergeCell ref="K153:L153"/>
    <mergeCell ref="M153:N153"/>
    <mergeCell ref="O153:P153"/>
    <mergeCell ref="A154:D154"/>
    <mergeCell ref="G154:H154"/>
    <mergeCell ref="K154:L154"/>
    <mergeCell ref="M154:N154"/>
    <mergeCell ref="O154:P154"/>
    <mergeCell ref="A151:D151"/>
    <mergeCell ref="G151:H151"/>
    <mergeCell ref="K151:L151"/>
    <mergeCell ref="M151:N151"/>
    <mergeCell ref="O151:P151"/>
    <mergeCell ref="A152:D152"/>
    <mergeCell ref="G152:H152"/>
    <mergeCell ref="K152:L152"/>
    <mergeCell ref="M152:N152"/>
    <mergeCell ref="O152:P152"/>
    <mergeCell ref="A157:D157"/>
    <mergeCell ref="G157:H157"/>
    <mergeCell ref="K157:L157"/>
    <mergeCell ref="M157:N157"/>
    <mergeCell ref="O157:P157"/>
    <mergeCell ref="A158:D158"/>
    <mergeCell ref="G158:H158"/>
    <mergeCell ref="K158:L158"/>
    <mergeCell ref="M158:N158"/>
    <mergeCell ref="O158:P158"/>
    <mergeCell ref="A155:D155"/>
    <mergeCell ref="G155:H155"/>
    <mergeCell ref="K155:L155"/>
    <mergeCell ref="M155:N155"/>
    <mergeCell ref="O155:P155"/>
    <mergeCell ref="A156:D156"/>
    <mergeCell ref="G156:H156"/>
    <mergeCell ref="K156:L156"/>
    <mergeCell ref="M156:N156"/>
    <mergeCell ref="O156:P156"/>
    <mergeCell ref="A161:D161"/>
    <mergeCell ref="G161:H161"/>
    <mergeCell ref="K161:L161"/>
    <mergeCell ref="M161:N161"/>
    <mergeCell ref="O161:P161"/>
    <mergeCell ref="A162:D162"/>
    <mergeCell ref="G162:H162"/>
    <mergeCell ref="K162:L162"/>
    <mergeCell ref="M162:N162"/>
    <mergeCell ref="O162:P162"/>
    <mergeCell ref="A159:D159"/>
    <mergeCell ref="G159:H159"/>
    <mergeCell ref="K159:L159"/>
    <mergeCell ref="M159:N159"/>
    <mergeCell ref="O159:P159"/>
    <mergeCell ref="A160:D160"/>
    <mergeCell ref="G160:H160"/>
    <mergeCell ref="K160:L160"/>
    <mergeCell ref="M160:N160"/>
    <mergeCell ref="O160:P160"/>
    <mergeCell ref="A165:D165"/>
    <mergeCell ref="G165:H165"/>
    <mergeCell ref="K165:L165"/>
    <mergeCell ref="M165:N165"/>
    <mergeCell ref="O165:P165"/>
    <mergeCell ref="A166:D166"/>
    <mergeCell ref="G166:H166"/>
    <mergeCell ref="K166:L166"/>
    <mergeCell ref="M166:N166"/>
    <mergeCell ref="O166:P166"/>
    <mergeCell ref="A163:D163"/>
    <mergeCell ref="G163:H163"/>
    <mergeCell ref="K163:L163"/>
    <mergeCell ref="M163:N163"/>
    <mergeCell ref="O163:P163"/>
    <mergeCell ref="A164:D164"/>
    <mergeCell ref="G164:H164"/>
    <mergeCell ref="K164:L164"/>
    <mergeCell ref="M164:N164"/>
    <mergeCell ref="O164:P164"/>
    <mergeCell ref="A169:D169"/>
    <mergeCell ref="G169:H169"/>
    <mergeCell ref="K169:L169"/>
    <mergeCell ref="M169:N169"/>
    <mergeCell ref="O169:P169"/>
    <mergeCell ref="A170:D170"/>
    <mergeCell ref="G170:H170"/>
    <mergeCell ref="K170:L170"/>
    <mergeCell ref="M170:N170"/>
    <mergeCell ref="O170:P170"/>
    <mergeCell ref="A167:D167"/>
    <mergeCell ref="G167:H167"/>
    <mergeCell ref="K167:L167"/>
    <mergeCell ref="M167:N167"/>
    <mergeCell ref="O167:P167"/>
    <mergeCell ref="A168:D168"/>
    <mergeCell ref="G168:H168"/>
    <mergeCell ref="K168:L168"/>
    <mergeCell ref="M168:N168"/>
    <mergeCell ref="O168:P168"/>
    <mergeCell ref="A173:D173"/>
    <mergeCell ref="G173:H173"/>
    <mergeCell ref="K173:L173"/>
    <mergeCell ref="M173:N173"/>
    <mergeCell ref="O173:P173"/>
    <mergeCell ref="A174:D174"/>
    <mergeCell ref="G174:H174"/>
    <mergeCell ref="K174:L174"/>
    <mergeCell ref="M174:N174"/>
    <mergeCell ref="O174:P174"/>
    <mergeCell ref="A171:D171"/>
    <mergeCell ref="G171:H171"/>
    <mergeCell ref="K171:L171"/>
    <mergeCell ref="M171:N171"/>
    <mergeCell ref="O171:P171"/>
    <mergeCell ref="A172:D172"/>
    <mergeCell ref="G172:H172"/>
    <mergeCell ref="K172:L172"/>
    <mergeCell ref="M172:N172"/>
    <mergeCell ref="O172:P172"/>
    <mergeCell ref="A177:D177"/>
    <mergeCell ref="G177:H177"/>
    <mergeCell ref="K177:L177"/>
    <mergeCell ref="M177:N177"/>
    <mergeCell ref="O177:P177"/>
    <mergeCell ref="A178:D178"/>
    <mergeCell ref="G178:H178"/>
    <mergeCell ref="K178:L178"/>
    <mergeCell ref="M178:N178"/>
    <mergeCell ref="O178:P178"/>
    <mergeCell ref="A175:D175"/>
    <mergeCell ref="G175:H175"/>
    <mergeCell ref="K175:L175"/>
    <mergeCell ref="M175:N175"/>
    <mergeCell ref="O175:P175"/>
    <mergeCell ref="A176:D176"/>
    <mergeCell ref="G176:H176"/>
    <mergeCell ref="K176:L176"/>
    <mergeCell ref="M176:N176"/>
    <mergeCell ref="O176:P176"/>
    <mergeCell ref="A181:D181"/>
    <mergeCell ref="G181:H181"/>
    <mergeCell ref="K181:L181"/>
    <mergeCell ref="M181:N181"/>
    <mergeCell ref="O181:P181"/>
    <mergeCell ref="A182:D182"/>
    <mergeCell ref="G182:H182"/>
    <mergeCell ref="K182:L182"/>
    <mergeCell ref="M182:N182"/>
    <mergeCell ref="O182:P182"/>
    <mergeCell ref="A179:D179"/>
    <mergeCell ref="G179:H179"/>
    <mergeCell ref="K179:L179"/>
    <mergeCell ref="M179:N179"/>
    <mergeCell ref="O179:P179"/>
    <mergeCell ref="A180:D180"/>
    <mergeCell ref="G180:H180"/>
    <mergeCell ref="K180:L180"/>
    <mergeCell ref="M180:N180"/>
    <mergeCell ref="O180:P180"/>
    <mergeCell ref="A185:D185"/>
    <mergeCell ref="G185:H185"/>
    <mergeCell ref="K185:L185"/>
    <mergeCell ref="M185:N185"/>
    <mergeCell ref="O185:P185"/>
    <mergeCell ref="A186:D186"/>
    <mergeCell ref="G186:H186"/>
    <mergeCell ref="K186:L186"/>
    <mergeCell ref="M186:N186"/>
    <mergeCell ref="O186:P186"/>
    <mergeCell ref="A183:D183"/>
    <mergeCell ref="G183:H183"/>
    <mergeCell ref="K183:L183"/>
    <mergeCell ref="M183:N183"/>
    <mergeCell ref="O183:P183"/>
    <mergeCell ref="A184:D184"/>
    <mergeCell ref="G184:H184"/>
    <mergeCell ref="K184:L184"/>
    <mergeCell ref="M184:N184"/>
    <mergeCell ref="O184:P184"/>
    <mergeCell ref="A189:D189"/>
    <mergeCell ref="G189:H189"/>
    <mergeCell ref="K189:L189"/>
    <mergeCell ref="M189:N189"/>
    <mergeCell ref="O189:P189"/>
    <mergeCell ref="A190:D190"/>
    <mergeCell ref="G190:H190"/>
    <mergeCell ref="K190:L190"/>
    <mergeCell ref="M190:N190"/>
    <mergeCell ref="O190:P190"/>
    <mergeCell ref="A187:D187"/>
    <mergeCell ref="G187:H187"/>
    <mergeCell ref="K187:L187"/>
    <mergeCell ref="M187:N187"/>
    <mergeCell ref="O187:P187"/>
    <mergeCell ref="A188:D188"/>
    <mergeCell ref="G188:H188"/>
    <mergeCell ref="K188:L188"/>
    <mergeCell ref="M188:N188"/>
    <mergeCell ref="O188:P188"/>
    <mergeCell ref="A193:D193"/>
    <mergeCell ref="G193:H193"/>
    <mergeCell ref="K193:L193"/>
    <mergeCell ref="M193:N193"/>
    <mergeCell ref="O193:P193"/>
    <mergeCell ref="A194:D194"/>
    <mergeCell ref="G194:H194"/>
    <mergeCell ref="K194:L194"/>
    <mergeCell ref="M194:N194"/>
    <mergeCell ref="O194:P194"/>
    <mergeCell ref="A191:D191"/>
    <mergeCell ref="G191:H191"/>
    <mergeCell ref="K191:L191"/>
    <mergeCell ref="M191:N191"/>
    <mergeCell ref="O191:P191"/>
    <mergeCell ref="A192:D192"/>
    <mergeCell ref="G192:H192"/>
    <mergeCell ref="K192:L192"/>
    <mergeCell ref="M192:N192"/>
    <mergeCell ref="O192:P192"/>
    <mergeCell ref="A197:D197"/>
    <mergeCell ref="G197:H197"/>
    <mergeCell ref="K197:L197"/>
    <mergeCell ref="M197:N197"/>
    <mergeCell ref="O197:P197"/>
    <mergeCell ref="A198:D198"/>
    <mergeCell ref="G198:H198"/>
    <mergeCell ref="K198:L198"/>
    <mergeCell ref="M198:N198"/>
    <mergeCell ref="O198:P198"/>
    <mergeCell ref="A195:D195"/>
    <mergeCell ref="G195:H195"/>
    <mergeCell ref="K195:L195"/>
    <mergeCell ref="M195:N195"/>
    <mergeCell ref="O195:P195"/>
    <mergeCell ref="A196:D196"/>
    <mergeCell ref="G196:H196"/>
    <mergeCell ref="K196:L196"/>
    <mergeCell ref="M196:N196"/>
    <mergeCell ref="O196:P196"/>
    <mergeCell ref="A201:D201"/>
    <mergeCell ref="G201:H201"/>
    <mergeCell ref="K201:L201"/>
    <mergeCell ref="M201:N201"/>
    <mergeCell ref="O201:P201"/>
    <mergeCell ref="A202:D202"/>
    <mergeCell ref="G202:H202"/>
    <mergeCell ref="K202:L202"/>
    <mergeCell ref="M202:N202"/>
    <mergeCell ref="O202:P202"/>
    <mergeCell ref="A199:D199"/>
    <mergeCell ref="G199:H199"/>
    <mergeCell ref="K199:L199"/>
    <mergeCell ref="M199:N199"/>
    <mergeCell ref="O199:P199"/>
    <mergeCell ref="A200:D200"/>
    <mergeCell ref="G200:H200"/>
    <mergeCell ref="K200:L200"/>
    <mergeCell ref="M200:N200"/>
    <mergeCell ref="O200:P200"/>
    <mergeCell ref="A205:D205"/>
    <mergeCell ref="G205:H205"/>
    <mergeCell ref="K205:L205"/>
    <mergeCell ref="M205:N205"/>
    <mergeCell ref="O205:P205"/>
    <mergeCell ref="A206:D206"/>
    <mergeCell ref="G206:H206"/>
    <mergeCell ref="K206:L206"/>
    <mergeCell ref="M206:N206"/>
    <mergeCell ref="O206:P206"/>
    <mergeCell ref="A203:D203"/>
    <mergeCell ref="G203:H203"/>
    <mergeCell ref="K203:L203"/>
    <mergeCell ref="M203:N203"/>
    <mergeCell ref="O203:P203"/>
    <mergeCell ref="A204:D204"/>
    <mergeCell ref="G204:H204"/>
    <mergeCell ref="K204:L204"/>
    <mergeCell ref="M204:N204"/>
    <mergeCell ref="O204:P204"/>
    <mergeCell ref="A209:D209"/>
    <mergeCell ref="G209:H209"/>
    <mergeCell ref="K209:L209"/>
    <mergeCell ref="M209:N209"/>
    <mergeCell ref="O209:P209"/>
    <mergeCell ref="A210:D210"/>
    <mergeCell ref="G210:H210"/>
    <mergeCell ref="K210:L210"/>
    <mergeCell ref="M210:N210"/>
    <mergeCell ref="O210:P210"/>
    <mergeCell ref="A207:D207"/>
    <mergeCell ref="G207:H207"/>
    <mergeCell ref="K207:L207"/>
    <mergeCell ref="M207:N207"/>
    <mergeCell ref="O207:P207"/>
    <mergeCell ref="A208:D208"/>
    <mergeCell ref="G208:H208"/>
    <mergeCell ref="K208:L208"/>
    <mergeCell ref="M208:N208"/>
    <mergeCell ref="O208:P208"/>
    <mergeCell ref="A213:D213"/>
    <mergeCell ref="G213:H213"/>
    <mergeCell ref="K213:L213"/>
    <mergeCell ref="M213:N213"/>
    <mergeCell ref="O213:P213"/>
    <mergeCell ref="A214:D214"/>
    <mergeCell ref="G214:H214"/>
    <mergeCell ref="K214:L214"/>
    <mergeCell ref="M214:N214"/>
    <mergeCell ref="O214:P214"/>
    <mergeCell ref="A211:D211"/>
    <mergeCell ref="G211:H211"/>
    <mergeCell ref="K211:L211"/>
    <mergeCell ref="M211:N211"/>
    <mergeCell ref="O211:P211"/>
    <mergeCell ref="A212:D212"/>
    <mergeCell ref="G212:H212"/>
    <mergeCell ref="K212:L212"/>
    <mergeCell ref="M212:N212"/>
    <mergeCell ref="O212:P212"/>
    <mergeCell ref="A217:D217"/>
    <mergeCell ref="G217:H217"/>
    <mergeCell ref="K217:L217"/>
    <mergeCell ref="M217:N217"/>
    <mergeCell ref="O217:P217"/>
    <mergeCell ref="A218:D218"/>
    <mergeCell ref="G218:H218"/>
    <mergeCell ref="K218:L218"/>
    <mergeCell ref="M218:N218"/>
    <mergeCell ref="O218:P218"/>
    <mergeCell ref="A215:D215"/>
    <mergeCell ref="G215:H215"/>
    <mergeCell ref="K215:L215"/>
    <mergeCell ref="M215:N215"/>
    <mergeCell ref="O215:P215"/>
    <mergeCell ref="A216:D216"/>
    <mergeCell ref="G216:H216"/>
    <mergeCell ref="K216:L216"/>
    <mergeCell ref="M216:N216"/>
    <mergeCell ref="O216:P216"/>
    <mergeCell ref="A221:D221"/>
    <mergeCell ref="G221:H221"/>
    <mergeCell ref="K221:L221"/>
    <mergeCell ref="M221:N221"/>
    <mergeCell ref="O221:P221"/>
    <mergeCell ref="A222:D222"/>
    <mergeCell ref="G222:H222"/>
    <mergeCell ref="K222:L222"/>
    <mergeCell ref="M222:N222"/>
    <mergeCell ref="O222:P222"/>
    <mergeCell ref="A219:D219"/>
    <mergeCell ref="G219:H219"/>
    <mergeCell ref="K219:L219"/>
    <mergeCell ref="M219:N219"/>
    <mergeCell ref="O219:P219"/>
    <mergeCell ref="A220:D220"/>
    <mergeCell ref="G220:H220"/>
    <mergeCell ref="K220:L220"/>
    <mergeCell ref="M220:N220"/>
    <mergeCell ref="O220:P220"/>
    <mergeCell ref="A225:D225"/>
    <mergeCell ref="G225:H225"/>
    <mergeCell ref="K225:L225"/>
    <mergeCell ref="M225:N225"/>
    <mergeCell ref="O225:P225"/>
    <mergeCell ref="A226:D226"/>
    <mergeCell ref="G226:H226"/>
    <mergeCell ref="K226:L226"/>
    <mergeCell ref="M226:N226"/>
    <mergeCell ref="O226:P226"/>
    <mergeCell ref="A223:D223"/>
    <mergeCell ref="G223:H223"/>
    <mergeCell ref="K223:L223"/>
    <mergeCell ref="M223:N223"/>
    <mergeCell ref="O223:P223"/>
    <mergeCell ref="A224:D224"/>
    <mergeCell ref="G224:H224"/>
    <mergeCell ref="K224:L224"/>
    <mergeCell ref="M224:N224"/>
    <mergeCell ref="O224:P224"/>
    <mergeCell ref="A229:D229"/>
    <mergeCell ref="G229:H229"/>
    <mergeCell ref="K229:L229"/>
    <mergeCell ref="M229:N229"/>
    <mergeCell ref="O229:P229"/>
    <mergeCell ref="A230:D230"/>
    <mergeCell ref="G230:H230"/>
    <mergeCell ref="K230:L230"/>
    <mergeCell ref="M230:N230"/>
    <mergeCell ref="O230:P230"/>
    <mergeCell ref="A227:D227"/>
    <mergeCell ref="G227:H227"/>
    <mergeCell ref="K227:L227"/>
    <mergeCell ref="M227:N227"/>
    <mergeCell ref="O227:P227"/>
    <mergeCell ref="A228:D228"/>
    <mergeCell ref="G228:H228"/>
    <mergeCell ref="K228:L228"/>
    <mergeCell ref="M228:N228"/>
    <mergeCell ref="O228:P228"/>
    <mergeCell ref="A233:D233"/>
    <mergeCell ref="G233:H233"/>
    <mergeCell ref="K233:L233"/>
    <mergeCell ref="M233:N233"/>
    <mergeCell ref="O233:P233"/>
    <mergeCell ref="A234:D234"/>
    <mergeCell ref="G234:H234"/>
    <mergeCell ref="K234:L234"/>
    <mergeCell ref="M234:N234"/>
    <mergeCell ref="O234:P234"/>
    <mergeCell ref="A231:D231"/>
    <mergeCell ref="G231:H231"/>
    <mergeCell ref="K231:L231"/>
    <mergeCell ref="M231:N231"/>
    <mergeCell ref="O231:P231"/>
    <mergeCell ref="A232:D232"/>
    <mergeCell ref="G232:H232"/>
    <mergeCell ref="K232:L232"/>
    <mergeCell ref="M232:N232"/>
    <mergeCell ref="O232:P232"/>
    <mergeCell ref="A237:D237"/>
    <mergeCell ref="G237:H237"/>
    <mergeCell ref="K237:L237"/>
    <mergeCell ref="M237:N237"/>
    <mergeCell ref="O237:P237"/>
    <mergeCell ref="A238:D238"/>
    <mergeCell ref="G238:H238"/>
    <mergeCell ref="K238:L238"/>
    <mergeCell ref="M238:N238"/>
    <mergeCell ref="O238:P238"/>
    <mergeCell ref="A235:D235"/>
    <mergeCell ref="G235:H235"/>
    <mergeCell ref="K235:L235"/>
    <mergeCell ref="M235:N235"/>
    <mergeCell ref="O235:P235"/>
    <mergeCell ref="A236:D236"/>
    <mergeCell ref="G236:H236"/>
    <mergeCell ref="K236:L236"/>
    <mergeCell ref="M236:N236"/>
    <mergeCell ref="O236:P236"/>
    <mergeCell ref="A241:D241"/>
    <mergeCell ref="G241:H241"/>
    <mergeCell ref="K241:L241"/>
    <mergeCell ref="M241:N241"/>
    <mergeCell ref="O241:P241"/>
    <mergeCell ref="A242:D242"/>
    <mergeCell ref="G242:H242"/>
    <mergeCell ref="K242:L242"/>
    <mergeCell ref="M242:N242"/>
    <mergeCell ref="O242:P242"/>
    <mergeCell ref="A239:D239"/>
    <mergeCell ref="G239:H239"/>
    <mergeCell ref="K239:L239"/>
    <mergeCell ref="M239:N239"/>
    <mergeCell ref="O239:P239"/>
    <mergeCell ref="A240:D240"/>
    <mergeCell ref="G240:H240"/>
    <mergeCell ref="K240:L240"/>
    <mergeCell ref="M240:N240"/>
    <mergeCell ref="O240:P240"/>
    <mergeCell ref="A245:D245"/>
    <mergeCell ref="G245:H245"/>
    <mergeCell ref="K245:L245"/>
    <mergeCell ref="M245:N245"/>
    <mergeCell ref="O245:P245"/>
    <mergeCell ref="A246:D246"/>
    <mergeCell ref="G246:H246"/>
    <mergeCell ref="K246:L246"/>
    <mergeCell ref="M246:N246"/>
    <mergeCell ref="O246:P246"/>
    <mergeCell ref="A243:D243"/>
    <mergeCell ref="G243:H243"/>
    <mergeCell ref="K243:L243"/>
    <mergeCell ref="M243:N243"/>
    <mergeCell ref="O243:P243"/>
    <mergeCell ref="A244:D244"/>
    <mergeCell ref="G244:H244"/>
    <mergeCell ref="K244:L244"/>
    <mergeCell ref="M244:N244"/>
    <mergeCell ref="O244:P244"/>
    <mergeCell ref="A249:D249"/>
    <mergeCell ref="G249:H249"/>
    <mergeCell ref="K249:L249"/>
    <mergeCell ref="M249:N249"/>
    <mergeCell ref="O249:P249"/>
    <mergeCell ref="A250:D250"/>
    <mergeCell ref="G250:H250"/>
    <mergeCell ref="K250:L250"/>
    <mergeCell ref="M250:N250"/>
    <mergeCell ref="O250:P250"/>
    <mergeCell ref="A247:D247"/>
    <mergeCell ref="G247:H247"/>
    <mergeCell ref="K247:L247"/>
    <mergeCell ref="M247:N247"/>
    <mergeCell ref="O247:P247"/>
    <mergeCell ref="A248:D248"/>
    <mergeCell ref="G248:H248"/>
    <mergeCell ref="K248:L248"/>
    <mergeCell ref="M248:N248"/>
    <mergeCell ref="O248:P248"/>
    <mergeCell ref="A253:D253"/>
    <mergeCell ref="G253:H253"/>
    <mergeCell ref="K253:L253"/>
    <mergeCell ref="M253:N253"/>
    <mergeCell ref="O253:P253"/>
    <mergeCell ref="A254:D254"/>
    <mergeCell ref="G254:H254"/>
    <mergeCell ref="K254:L254"/>
    <mergeCell ref="M254:N254"/>
    <mergeCell ref="O254:P254"/>
    <mergeCell ref="A251:D251"/>
    <mergeCell ref="G251:H251"/>
    <mergeCell ref="K251:L251"/>
    <mergeCell ref="M251:N251"/>
    <mergeCell ref="O251:P251"/>
    <mergeCell ref="A252:D252"/>
    <mergeCell ref="G252:H252"/>
    <mergeCell ref="K252:L252"/>
    <mergeCell ref="M252:N252"/>
    <mergeCell ref="O252:P252"/>
    <mergeCell ref="A257:D257"/>
    <mergeCell ref="G257:H257"/>
    <mergeCell ref="K257:L257"/>
    <mergeCell ref="M257:N257"/>
    <mergeCell ref="O257:P257"/>
    <mergeCell ref="A258:D258"/>
    <mergeCell ref="G258:H258"/>
    <mergeCell ref="K258:L258"/>
    <mergeCell ref="M258:N258"/>
    <mergeCell ref="O258:P258"/>
    <mergeCell ref="A255:D255"/>
    <mergeCell ref="G255:H255"/>
    <mergeCell ref="K255:L255"/>
    <mergeCell ref="M255:N255"/>
    <mergeCell ref="O255:P255"/>
    <mergeCell ref="A256:D256"/>
    <mergeCell ref="G256:H256"/>
    <mergeCell ref="K256:L256"/>
    <mergeCell ref="M256:N256"/>
    <mergeCell ref="O256:P256"/>
    <mergeCell ref="A261:D261"/>
    <mergeCell ref="G261:H261"/>
    <mergeCell ref="K261:L261"/>
    <mergeCell ref="M261:N261"/>
    <mergeCell ref="O261:P261"/>
    <mergeCell ref="A262:D262"/>
    <mergeCell ref="G262:H262"/>
    <mergeCell ref="K262:L262"/>
    <mergeCell ref="M262:N262"/>
    <mergeCell ref="O262:P262"/>
    <mergeCell ref="A259:D259"/>
    <mergeCell ref="G259:H259"/>
    <mergeCell ref="K259:L259"/>
    <mergeCell ref="M259:N259"/>
    <mergeCell ref="O259:P259"/>
    <mergeCell ref="A260:D260"/>
    <mergeCell ref="G260:H260"/>
    <mergeCell ref="K260:L260"/>
    <mergeCell ref="M260:N260"/>
    <mergeCell ref="O260:P260"/>
    <mergeCell ref="A265:D265"/>
    <mergeCell ref="G265:H265"/>
    <mergeCell ref="K265:L265"/>
    <mergeCell ref="M265:N265"/>
    <mergeCell ref="O265:P265"/>
    <mergeCell ref="A266:D266"/>
    <mergeCell ref="G266:H266"/>
    <mergeCell ref="K266:L266"/>
    <mergeCell ref="M266:N266"/>
    <mergeCell ref="O266:P266"/>
    <mergeCell ref="A263:D263"/>
    <mergeCell ref="G263:H263"/>
    <mergeCell ref="K263:L263"/>
    <mergeCell ref="M263:N263"/>
    <mergeCell ref="O263:P263"/>
    <mergeCell ref="A264:D264"/>
    <mergeCell ref="G264:H264"/>
    <mergeCell ref="K264:L264"/>
    <mergeCell ref="M264:N264"/>
    <mergeCell ref="O264:P264"/>
    <mergeCell ref="A269:D269"/>
    <mergeCell ref="G269:H269"/>
    <mergeCell ref="K269:L269"/>
    <mergeCell ref="M269:N269"/>
    <mergeCell ref="O269:P269"/>
    <mergeCell ref="A270:D270"/>
    <mergeCell ref="G270:H270"/>
    <mergeCell ref="K270:L270"/>
    <mergeCell ref="M270:N270"/>
    <mergeCell ref="O270:P270"/>
    <mergeCell ref="A267:D267"/>
    <mergeCell ref="G267:H267"/>
    <mergeCell ref="K267:L267"/>
    <mergeCell ref="M267:N267"/>
    <mergeCell ref="O267:P267"/>
    <mergeCell ref="A268:D268"/>
    <mergeCell ref="G268:H268"/>
    <mergeCell ref="K268:L268"/>
    <mergeCell ref="M268:N268"/>
    <mergeCell ref="O268:P268"/>
    <mergeCell ref="A273:D273"/>
    <mergeCell ref="G273:H273"/>
    <mergeCell ref="K273:L273"/>
    <mergeCell ref="M273:N273"/>
    <mergeCell ref="O273:P273"/>
    <mergeCell ref="A274:D274"/>
    <mergeCell ref="G274:H274"/>
    <mergeCell ref="K274:L274"/>
    <mergeCell ref="M274:N274"/>
    <mergeCell ref="O274:P274"/>
    <mergeCell ref="A271:D271"/>
    <mergeCell ref="G271:H271"/>
    <mergeCell ref="K271:L271"/>
    <mergeCell ref="M271:N271"/>
    <mergeCell ref="O271:P271"/>
    <mergeCell ref="A272:D272"/>
    <mergeCell ref="G272:H272"/>
    <mergeCell ref="K272:L272"/>
    <mergeCell ref="M272:N272"/>
    <mergeCell ref="O272:P272"/>
    <mergeCell ref="A277:D277"/>
    <mergeCell ref="G277:H277"/>
    <mergeCell ref="K277:L277"/>
    <mergeCell ref="M277:N277"/>
    <mergeCell ref="O277:P277"/>
    <mergeCell ref="A278:D278"/>
    <mergeCell ref="G278:H278"/>
    <mergeCell ref="K278:L278"/>
    <mergeCell ref="M278:N278"/>
    <mergeCell ref="O278:P278"/>
    <mergeCell ref="A275:D275"/>
    <mergeCell ref="G275:H275"/>
    <mergeCell ref="K275:L275"/>
    <mergeCell ref="M275:N275"/>
    <mergeCell ref="O275:P275"/>
    <mergeCell ref="A276:D276"/>
    <mergeCell ref="G276:H276"/>
    <mergeCell ref="K276:L276"/>
    <mergeCell ref="M276:N276"/>
    <mergeCell ref="O276:P276"/>
    <mergeCell ref="A281:D281"/>
    <mergeCell ref="G281:H281"/>
    <mergeCell ref="K281:L281"/>
    <mergeCell ref="M281:N281"/>
    <mergeCell ref="O281:P281"/>
    <mergeCell ref="A282:D282"/>
    <mergeCell ref="G282:H282"/>
    <mergeCell ref="K282:L282"/>
    <mergeCell ref="M282:N282"/>
    <mergeCell ref="O282:P282"/>
    <mergeCell ref="A279:D279"/>
    <mergeCell ref="G279:H279"/>
    <mergeCell ref="K279:L279"/>
    <mergeCell ref="M279:N279"/>
    <mergeCell ref="O279:P279"/>
    <mergeCell ref="A280:D280"/>
    <mergeCell ref="G280:H280"/>
    <mergeCell ref="K280:L280"/>
    <mergeCell ref="M280:N280"/>
    <mergeCell ref="O280:P280"/>
    <mergeCell ref="A285:D285"/>
    <mergeCell ref="G285:H285"/>
    <mergeCell ref="K285:L285"/>
    <mergeCell ref="M285:N285"/>
    <mergeCell ref="O285:P285"/>
    <mergeCell ref="A286:D286"/>
    <mergeCell ref="G286:H286"/>
    <mergeCell ref="K286:L286"/>
    <mergeCell ref="M286:N286"/>
    <mergeCell ref="O286:P286"/>
    <mergeCell ref="A283:D283"/>
    <mergeCell ref="G283:H283"/>
    <mergeCell ref="K283:L283"/>
    <mergeCell ref="M283:N283"/>
    <mergeCell ref="O283:P283"/>
    <mergeCell ref="A284:D284"/>
    <mergeCell ref="G284:H284"/>
    <mergeCell ref="K284:L284"/>
    <mergeCell ref="M284:N284"/>
    <mergeCell ref="O284:P284"/>
    <mergeCell ref="A289:D289"/>
    <mergeCell ref="G289:H289"/>
    <mergeCell ref="K289:L289"/>
    <mergeCell ref="M289:N289"/>
    <mergeCell ref="O289:P289"/>
    <mergeCell ref="A290:D290"/>
    <mergeCell ref="G290:H290"/>
    <mergeCell ref="K290:L290"/>
    <mergeCell ref="M290:N290"/>
    <mergeCell ref="O290:P290"/>
    <mergeCell ref="A287:D287"/>
    <mergeCell ref="G287:H287"/>
    <mergeCell ref="K287:L287"/>
    <mergeCell ref="M287:N287"/>
    <mergeCell ref="O287:P287"/>
    <mergeCell ref="A288:D288"/>
    <mergeCell ref="G288:H288"/>
    <mergeCell ref="K288:L288"/>
    <mergeCell ref="M288:N288"/>
    <mergeCell ref="O288:P288"/>
    <mergeCell ref="A293:D293"/>
    <mergeCell ref="G293:H293"/>
    <mergeCell ref="K293:L293"/>
    <mergeCell ref="M293:N293"/>
    <mergeCell ref="O293:P293"/>
    <mergeCell ref="A294:D294"/>
    <mergeCell ref="G294:H294"/>
    <mergeCell ref="K294:L294"/>
    <mergeCell ref="M294:N294"/>
    <mergeCell ref="O294:P294"/>
    <mergeCell ref="A291:D291"/>
    <mergeCell ref="G291:H291"/>
    <mergeCell ref="K291:L291"/>
    <mergeCell ref="M291:N291"/>
    <mergeCell ref="O291:P291"/>
    <mergeCell ref="A292:D292"/>
    <mergeCell ref="G292:H292"/>
    <mergeCell ref="K292:L292"/>
    <mergeCell ref="M292:N292"/>
    <mergeCell ref="O292:P292"/>
    <mergeCell ref="A297:D297"/>
    <mergeCell ref="G297:H297"/>
    <mergeCell ref="K297:L297"/>
    <mergeCell ref="M297:N297"/>
    <mergeCell ref="O297:P297"/>
    <mergeCell ref="A298:D298"/>
    <mergeCell ref="G298:H298"/>
    <mergeCell ref="K298:L298"/>
    <mergeCell ref="M298:N298"/>
    <mergeCell ref="O298:P298"/>
    <mergeCell ref="A295:D295"/>
    <mergeCell ref="G295:H295"/>
    <mergeCell ref="K295:L295"/>
    <mergeCell ref="M295:N295"/>
    <mergeCell ref="O295:P295"/>
    <mergeCell ref="A296:D296"/>
    <mergeCell ref="G296:H296"/>
    <mergeCell ref="K296:L296"/>
    <mergeCell ref="M296:N296"/>
    <mergeCell ref="O296:P296"/>
    <mergeCell ref="A301:D301"/>
    <mergeCell ref="G301:H301"/>
    <mergeCell ref="K301:L301"/>
    <mergeCell ref="M301:N301"/>
    <mergeCell ref="O301:P301"/>
    <mergeCell ref="A302:D302"/>
    <mergeCell ref="G302:H302"/>
    <mergeCell ref="K302:L302"/>
    <mergeCell ref="M302:N302"/>
    <mergeCell ref="O302:P302"/>
    <mergeCell ref="A299:D299"/>
    <mergeCell ref="G299:H299"/>
    <mergeCell ref="K299:L299"/>
    <mergeCell ref="M299:N299"/>
    <mergeCell ref="O299:P299"/>
    <mergeCell ref="A300:D300"/>
    <mergeCell ref="G300:H300"/>
    <mergeCell ref="K300:L300"/>
    <mergeCell ref="M300:N300"/>
    <mergeCell ref="O300:P300"/>
    <mergeCell ref="A305:D305"/>
    <mergeCell ref="G305:H305"/>
    <mergeCell ref="K305:L305"/>
    <mergeCell ref="M305:N305"/>
    <mergeCell ref="O305:P305"/>
    <mergeCell ref="A306:D306"/>
    <mergeCell ref="G306:H306"/>
    <mergeCell ref="K306:L306"/>
    <mergeCell ref="M306:N306"/>
    <mergeCell ref="O306:P306"/>
    <mergeCell ref="A303:D303"/>
    <mergeCell ref="G303:H303"/>
    <mergeCell ref="K303:L303"/>
    <mergeCell ref="M303:N303"/>
    <mergeCell ref="O303:P303"/>
    <mergeCell ref="A304:D304"/>
    <mergeCell ref="G304:H304"/>
    <mergeCell ref="K304:L304"/>
    <mergeCell ref="M304:N304"/>
    <mergeCell ref="O304:P304"/>
    <mergeCell ref="A309:D309"/>
    <mergeCell ref="G309:H309"/>
    <mergeCell ref="K309:L309"/>
    <mergeCell ref="M309:N309"/>
    <mergeCell ref="O309:P309"/>
    <mergeCell ref="A310:D310"/>
    <mergeCell ref="G310:H310"/>
    <mergeCell ref="K310:L310"/>
    <mergeCell ref="M310:N310"/>
    <mergeCell ref="O310:P310"/>
    <mergeCell ref="A307:D307"/>
    <mergeCell ref="G307:H307"/>
    <mergeCell ref="K307:L307"/>
    <mergeCell ref="M307:N307"/>
    <mergeCell ref="O307:P307"/>
    <mergeCell ref="A308:D308"/>
    <mergeCell ref="G308:H308"/>
    <mergeCell ref="K308:L308"/>
    <mergeCell ref="M308:N308"/>
    <mergeCell ref="O308:P308"/>
    <mergeCell ref="A313:D313"/>
    <mergeCell ref="G313:H313"/>
    <mergeCell ref="K313:L313"/>
    <mergeCell ref="M313:N313"/>
    <mergeCell ref="O313:P313"/>
    <mergeCell ref="A314:D314"/>
    <mergeCell ref="G314:H314"/>
    <mergeCell ref="K314:L314"/>
    <mergeCell ref="M314:N314"/>
    <mergeCell ref="O314:P314"/>
    <mergeCell ref="A311:D311"/>
    <mergeCell ref="G311:H311"/>
    <mergeCell ref="K311:L311"/>
    <mergeCell ref="M311:N311"/>
    <mergeCell ref="O311:P311"/>
    <mergeCell ref="A312:D312"/>
    <mergeCell ref="G312:H312"/>
    <mergeCell ref="K312:L312"/>
    <mergeCell ref="M312:N312"/>
    <mergeCell ref="O312:P312"/>
    <mergeCell ref="A317:D317"/>
    <mergeCell ref="G317:H317"/>
    <mergeCell ref="K317:L317"/>
    <mergeCell ref="M317:N317"/>
    <mergeCell ref="O317:P317"/>
    <mergeCell ref="A318:D318"/>
    <mergeCell ref="G318:H318"/>
    <mergeCell ref="K318:L318"/>
    <mergeCell ref="M318:N318"/>
    <mergeCell ref="O318:P318"/>
    <mergeCell ref="A315:D315"/>
    <mergeCell ref="G315:H315"/>
    <mergeCell ref="K315:L315"/>
    <mergeCell ref="M315:N315"/>
    <mergeCell ref="O315:P315"/>
    <mergeCell ref="A316:D316"/>
    <mergeCell ref="G316:H316"/>
    <mergeCell ref="K316:L316"/>
    <mergeCell ref="M316:N316"/>
    <mergeCell ref="O316:P316"/>
    <mergeCell ref="A321:D321"/>
    <mergeCell ref="G321:H321"/>
    <mergeCell ref="K321:L321"/>
    <mergeCell ref="M321:N321"/>
    <mergeCell ref="O321:P321"/>
    <mergeCell ref="A322:D322"/>
    <mergeCell ref="G322:H322"/>
    <mergeCell ref="K322:L322"/>
    <mergeCell ref="M322:N322"/>
    <mergeCell ref="O322:P322"/>
    <mergeCell ref="A319:D319"/>
    <mergeCell ref="G319:H319"/>
    <mergeCell ref="K319:L319"/>
    <mergeCell ref="M319:N319"/>
    <mergeCell ref="O319:P319"/>
    <mergeCell ref="A320:D320"/>
    <mergeCell ref="G320:H320"/>
    <mergeCell ref="K320:L320"/>
    <mergeCell ref="M320:N320"/>
    <mergeCell ref="O320:P320"/>
    <mergeCell ref="A325:D325"/>
    <mergeCell ref="G325:H325"/>
    <mergeCell ref="K325:L325"/>
    <mergeCell ref="M325:N325"/>
    <mergeCell ref="O325:P325"/>
    <mergeCell ref="A326:D326"/>
    <mergeCell ref="G326:H326"/>
    <mergeCell ref="K326:L326"/>
    <mergeCell ref="M326:N326"/>
    <mergeCell ref="O326:P326"/>
    <mergeCell ref="A323:D323"/>
    <mergeCell ref="G323:H323"/>
    <mergeCell ref="K323:L323"/>
    <mergeCell ref="M323:N323"/>
    <mergeCell ref="O323:P323"/>
    <mergeCell ref="A324:D324"/>
    <mergeCell ref="G324:H324"/>
    <mergeCell ref="K324:L324"/>
    <mergeCell ref="M324:N324"/>
    <mergeCell ref="O324:P324"/>
    <mergeCell ref="A329:D329"/>
    <mergeCell ref="G329:H329"/>
    <mergeCell ref="K329:L329"/>
    <mergeCell ref="M329:N329"/>
    <mergeCell ref="O329:P329"/>
    <mergeCell ref="A330:D330"/>
    <mergeCell ref="G330:H330"/>
    <mergeCell ref="K330:L330"/>
    <mergeCell ref="M330:N330"/>
    <mergeCell ref="O330:P330"/>
    <mergeCell ref="A327:D327"/>
    <mergeCell ref="G327:H327"/>
    <mergeCell ref="K327:L327"/>
    <mergeCell ref="M327:N327"/>
    <mergeCell ref="O327:P327"/>
    <mergeCell ref="A328:D328"/>
    <mergeCell ref="G328:H328"/>
    <mergeCell ref="K328:L328"/>
    <mergeCell ref="M328:N328"/>
    <mergeCell ref="O328:P328"/>
    <mergeCell ref="A335:D335"/>
    <mergeCell ref="G335:H335"/>
    <mergeCell ref="K335:L335"/>
    <mergeCell ref="M335:N335"/>
    <mergeCell ref="O335:P335"/>
    <mergeCell ref="G336:H336"/>
    <mergeCell ref="A333:D333"/>
    <mergeCell ref="G333:H333"/>
    <mergeCell ref="K333:L333"/>
    <mergeCell ref="M333:N333"/>
    <mergeCell ref="O333:P333"/>
    <mergeCell ref="A334:D334"/>
    <mergeCell ref="G334:H334"/>
    <mergeCell ref="K334:L334"/>
    <mergeCell ref="M334:N334"/>
    <mergeCell ref="O334:P334"/>
    <mergeCell ref="A331:D331"/>
    <mergeCell ref="G331:H331"/>
    <mergeCell ref="K331:L331"/>
    <mergeCell ref="M331:N331"/>
    <mergeCell ref="O331:P331"/>
    <mergeCell ref="A332:D332"/>
    <mergeCell ref="G332:H332"/>
    <mergeCell ref="K332:L332"/>
    <mergeCell ref="M332:N332"/>
    <mergeCell ref="O332:P332"/>
    <mergeCell ref="A337:P337"/>
    <mergeCell ref="A338:D339"/>
    <mergeCell ref="E338:H338"/>
    <mergeCell ref="I338:I339"/>
    <mergeCell ref="J338:J339"/>
    <mergeCell ref="K338:K339"/>
    <mergeCell ref="M338:M339"/>
    <mergeCell ref="A363:D363"/>
    <mergeCell ref="A364:D364"/>
    <mergeCell ref="G363:H363"/>
    <mergeCell ref="G364:H364"/>
    <mergeCell ref="K363:L363"/>
    <mergeCell ref="K364:L364"/>
    <mergeCell ref="M363:N363"/>
    <mergeCell ref="M364:N364"/>
    <mergeCell ref="O363:P363"/>
    <mergeCell ref="O364:P364"/>
    <mergeCell ref="G362:H362"/>
    <mergeCell ref="A362:D362"/>
    <mergeCell ref="K362:L362"/>
    <mergeCell ref="M362:N362"/>
    <mergeCell ref="O362:P362"/>
    <mergeCell ref="G357:H357"/>
    <mergeCell ref="A359:D359"/>
    <mergeCell ref="G359:H359"/>
    <mergeCell ref="A357:D357"/>
    <mergeCell ref="K357:L357"/>
    <mergeCell ref="K359:L359"/>
    <mergeCell ref="M357:N357"/>
    <mergeCell ref="O357:P357"/>
    <mergeCell ref="O359:P359"/>
    <mergeCell ref="M359:N359"/>
    <mergeCell ref="K387:L387"/>
    <mergeCell ref="M387:N387"/>
    <mergeCell ref="O387:P387"/>
    <mergeCell ref="K388:L388"/>
    <mergeCell ref="M388:N388"/>
    <mergeCell ref="O388:P388"/>
    <mergeCell ref="K365:L365"/>
    <mergeCell ref="K366:L366"/>
    <mergeCell ref="A346:D346"/>
    <mergeCell ref="A347:D347"/>
    <mergeCell ref="N350:P350"/>
    <mergeCell ref="N353:P353"/>
    <mergeCell ref="A355:P355"/>
    <mergeCell ref="A340:D340"/>
    <mergeCell ref="A341:D341"/>
    <mergeCell ref="A342:D342"/>
    <mergeCell ref="A343:D343"/>
    <mergeCell ref="A344:D344"/>
    <mergeCell ref="A345:D345"/>
    <mergeCell ref="G361:H361"/>
    <mergeCell ref="K361:L361"/>
    <mergeCell ref="M361:N361"/>
    <mergeCell ref="O361:P361"/>
    <mergeCell ref="A361:D361"/>
  </mergeCells>
  <phoneticPr fontId="100" type="noConversion"/>
  <printOptions horizontalCentered="1"/>
  <pageMargins left="0.70866141732283472" right="0.70866141732283472" top="0.35433070866141736" bottom="0.35433070866141736" header="0.31496062992125984" footer="0.19685039370078741"/>
  <pageSetup paperSize="9"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4"/>
  <sheetViews>
    <sheetView view="pageBreakPreview" zoomScaleNormal="100" zoomScaleSheetLayoutView="100" workbookViewId="0">
      <selection activeCell="H13" sqref="H13"/>
    </sheetView>
  </sheetViews>
  <sheetFormatPr defaultRowHeight="15" x14ac:dyDescent="0.25"/>
  <cols>
    <col min="1" max="1" width="41.28515625" customWidth="1"/>
    <col min="2" max="2" width="5" customWidth="1"/>
    <col min="3" max="3" width="11.7109375" style="213" customWidth="1"/>
    <col min="4" max="4" width="11.7109375" style="574" customWidth="1"/>
    <col min="5" max="5" width="11.28515625" style="573" customWidth="1"/>
    <col min="6" max="6" width="11.28515625" customWidth="1"/>
    <col min="7" max="9" width="12.28515625" customWidth="1"/>
  </cols>
  <sheetData>
    <row r="1" spans="1:11" x14ac:dyDescent="0.25">
      <c r="D1" s="588"/>
      <c r="E1" s="427"/>
      <c r="G1" s="528"/>
      <c r="H1" s="528"/>
      <c r="I1" s="529" t="s">
        <v>427</v>
      </c>
    </row>
    <row r="2" spans="1:11" ht="24" customHeight="1" x14ac:dyDescent="0.25">
      <c r="A2" s="1359" t="s">
        <v>428</v>
      </c>
      <c r="B2" s="1359"/>
      <c r="C2" s="1359"/>
      <c r="D2" s="1359"/>
      <c r="E2" s="1359"/>
      <c r="F2" s="1359"/>
      <c r="G2" s="1359"/>
      <c r="H2" s="1359"/>
      <c r="I2" s="1359"/>
      <c r="J2" s="355"/>
      <c r="K2" s="355"/>
    </row>
    <row r="3" spans="1:11" ht="12.75" customHeight="1" x14ac:dyDescent="0.25">
      <c r="A3" s="356"/>
      <c r="B3" s="356"/>
      <c r="C3" s="356"/>
      <c r="D3" s="582"/>
      <c r="E3" s="589"/>
      <c r="F3" s="354"/>
      <c r="G3" s="354"/>
      <c r="H3" s="354"/>
      <c r="I3" s="528"/>
      <c r="J3" s="355"/>
      <c r="K3" s="355"/>
    </row>
    <row r="4" spans="1:11" ht="15" customHeight="1" x14ac:dyDescent="0.25">
      <c r="A4" s="1358" t="s">
        <v>305</v>
      </c>
      <c r="B4" s="1358" t="s">
        <v>429</v>
      </c>
      <c r="C4" s="453">
        <v>2023</v>
      </c>
      <c r="D4" s="583">
        <v>2024</v>
      </c>
      <c r="E4" s="583">
        <v>2025</v>
      </c>
      <c r="F4" s="453">
        <v>2025</v>
      </c>
      <c r="G4" s="584">
        <v>2026</v>
      </c>
      <c r="H4" s="584">
        <v>2027</v>
      </c>
      <c r="I4" s="584">
        <v>2028</v>
      </c>
      <c r="J4" s="355"/>
      <c r="K4" s="355"/>
    </row>
    <row r="5" spans="1:11" ht="17.25" customHeight="1" x14ac:dyDescent="0.25">
      <c r="A5" s="1358"/>
      <c r="B5" s="1358"/>
      <c r="C5" s="357" t="s">
        <v>430</v>
      </c>
      <c r="D5" s="584" t="s">
        <v>430</v>
      </c>
      <c r="E5" s="584" t="s">
        <v>431</v>
      </c>
      <c r="F5" s="357" t="s">
        <v>620</v>
      </c>
      <c r="G5" s="357" t="s">
        <v>432</v>
      </c>
      <c r="H5" s="584" t="s">
        <v>433</v>
      </c>
      <c r="I5" s="584" t="s">
        <v>433</v>
      </c>
      <c r="J5" s="355"/>
      <c r="K5" s="355"/>
    </row>
    <row r="6" spans="1:11" ht="6" customHeight="1" x14ac:dyDescent="0.25">
      <c r="A6" s="358"/>
      <c r="B6" s="358"/>
      <c r="C6" s="357"/>
      <c r="D6" s="584"/>
      <c r="E6" s="584"/>
      <c r="F6" s="357"/>
      <c r="G6" s="357"/>
      <c r="H6" s="584"/>
      <c r="I6" s="584"/>
      <c r="J6" s="355"/>
      <c r="K6" s="355"/>
    </row>
    <row r="7" spans="1:11" ht="15" customHeight="1" x14ac:dyDescent="0.25">
      <c r="A7" s="359" t="s">
        <v>434</v>
      </c>
      <c r="B7" s="360" t="s">
        <v>435</v>
      </c>
      <c r="C7" s="585">
        <f t="shared" ref="C7" si="0">C9+C15+C24+C27+C33</f>
        <v>110647.3</v>
      </c>
      <c r="D7" s="585">
        <f t="shared" ref="D7" si="1">D9+D15+D24+D27+D33</f>
        <v>118627.40000000001</v>
      </c>
      <c r="E7" s="585">
        <f t="shared" ref="E7" si="2">E9+E15+E24+E27+E33</f>
        <v>132941</v>
      </c>
      <c r="F7" s="361">
        <f t="shared" ref="F7:I7" si="3">F9+F15+F24+F27+F33</f>
        <v>132941</v>
      </c>
      <c r="G7" s="585">
        <f t="shared" si="3"/>
        <v>132941</v>
      </c>
      <c r="H7" s="585">
        <f t="shared" si="3"/>
        <v>134548.00000000003</v>
      </c>
      <c r="I7" s="585">
        <f t="shared" si="3"/>
        <v>133818</v>
      </c>
      <c r="J7" s="355"/>
      <c r="K7" s="355"/>
    </row>
    <row r="8" spans="1:11" ht="15" hidden="1" customHeight="1" x14ac:dyDescent="0.25">
      <c r="A8" s="362" t="s">
        <v>436</v>
      </c>
      <c r="B8" s="360"/>
      <c r="C8" s="586"/>
      <c r="D8" s="586"/>
      <c r="E8" s="590"/>
      <c r="F8" s="643"/>
      <c r="G8" s="590"/>
      <c r="H8" s="576"/>
      <c r="I8" s="593"/>
      <c r="J8" s="355"/>
      <c r="K8" s="355"/>
    </row>
    <row r="9" spans="1:11" x14ac:dyDescent="0.25">
      <c r="A9" s="364" t="s">
        <v>437</v>
      </c>
      <c r="B9" s="365" t="s">
        <v>323</v>
      </c>
      <c r="C9" s="585">
        <f t="shared" ref="C9:D9" si="4">C11+C13+C14+C12</f>
        <v>90766.3</v>
      </c>
      <c r="D9" s="585">
        <f t="shared" si="4"/>
        <v>104090.3</v>
      </c>
      <c r="E9" s="585">
        <f>E11+E13+E14+E12</f>
        <v>103655.5</v>
      </c>
      <c r="F9" s="361">
        <f>F11+F13+F14+F12</f>
        <v>103871.5</v>
      </c>
      <c r="G9" s="585">
        <f t="shared" ref="G9:I9" si="5">G11+G13+G14+G12</f>
        <v>103937.50000000001</v>
      </c>
      <c r="H9" s="585">
        <f t="shared" si="5"/>
        <v>103655.5</v>
      </c>
      <c r="I9" s="585">
        <f t="shared" si="5"/>
        <v>103655.5</v>
      </c>
      <c r="J9" s="728"/>
      <c r="K9" s="355"/>
    </row>
    <row r="10" spans="1:11" ht="10.5" customHeight="1" x14ac:dyDescent="0.25">
      <c r="A10" s="366" t="s">
        <v>438</v>
      </c>
      <c r="B10" s="365"/>
      <c r="C10" s="586"/>
      <c r="D10" s="586"/>
      <c r="E10" s="585"/>
      <c r="F10" s="361"/>
      <c r="G10" s="585"/>
      <c r="H10" s="585"/>
      <c r="I10" s="585"/>
      <c r="J10" s="728"/>
      <c r="K10" s="355"/>
    </row>
    <row r="11" spans="1:11" ht="27.75" customHeight="1" x14ac:dyDescent="0.25">
      <c r="A11" s="367" t="s">
        <v>514</v>
      </c>
      <c r="B11" s="368" t="s">
        <v>325</v>
      </c>
      <c r="C11" s="586">
        <v>70359.8</v>
      </c>
      <c r="D11" s="586">
        <v>80686.100000000006</v>
      </c>
      <c r="E11" s="586">
        <v>80353.100000000006</v>
      </c>
      <c r="F11" s="363">
        <v>80520.5</v>
      </c>
      <c r="G11" s="586">
        <v>80353.100000000006</v>
      </c>
      <c r="H11" s="586">
        <v>80353.100000000006</v>
      </c>
      <c r="I11" s="586">
        <v>80353.100000000006</v>
      </c>
      <c r="J11" s="728"/>
      <c r="K11" s="355"/>
    </row>
    <row r="12" spans="1:11" x14ac:dyDescent="0.25">
      <c r="A12" s="367" t="s">
        <v>658</v>
      </c>
      <c r="B12" s="368" t="s">
        <v>659</v>
      </c>
      <c r="C12" s="586"/>
      <c r="D12" s="586"/>
      <c r="E12" s="586"/>
      <c r="F12" s="363"/>
      <c r="G12" s="586">
        <v>218.6</v>
      </c>
      <c r="H12" s="586"/>
      <c r="I12" s="586"/>
      <c r="J12" s="355"/>
      <c r="K12" s="355"/>
    </row>
    <row r="13" spans="1:11" ht="24.75" customHeight="1" x14ac:dyDescent="0.25">
      <c r="A13" s="367" t="s">
        <v>660</v>
      </c>
      <c r="B13" s="368" t="s">
        <v>326</v>
      </c>
      <c r="C13" s="586">
        <v>20406.5</v>
      </c>
      <c r="D13" s="586">
        <v>23404.2</v>
      </c>
      <c r="E13" s="586">
        <v>23302.400000000001</v>
      </c>
      <c r="F13" s="363">
        <v>23351</v>
      </c>
      <c r="G13" s="586">
        <f>23365.8</f>
        <v>23365.8</v>
      </c>
      <c r="H13" s="586">
        <v>23302.400000000001</v>
      </c>
      <c r="I13" s="586">
        <v>23302.400000000001</v>
      </c>
      <c r="J13" s="355"/>
      <c r="K13" s="355"/>
    </row>
    <row r="14" spans="1:11" ht="25.5" hidden="1" x14ac:dyDescent="0.25">
      <c r="A14" s="367" t="s">
        <v>511</v>
      </c>
      <c r="B14" s="368" t="s">
        <v>327</v>
      </c>
      <c r="C14" s="586">
        <v>0</v>
      </c>
      <c r="D14" s="586">
        <v>0</v>
      </c>
      <c r="E14" s="586">
        <v>0</v>
      </c>
      <c r="F14" s="363">
        <v>0</v>
      </c>
      <c r="G14" s="604"/>
      <c r="H14" s="575"/>
      <c r="I14" s="575"/>
      <c r="J14" s="355"/>
      <c r="K14" s="355"/>
    </row>
    <row r="15" spans="1:11" x14ac:dyDescent="0.25">
      <c r="A15" s="369" t="s">
        <v>328</v>
      </c>
      <c r="B15" s="360" t="s">
        <v>329</v>
      </c>
      <c r="C15" s="585">
        <f t="shared" ref="C15" si="6">SUM(C16:C23)</f>
        <v>17408.3</v>
      </c>
      <c r="D15" s="585">
        <f t="shared" ref="D15:E15" si="7">SUM(D16:D23)</f>
        <v>12299.199999999999</v>
      </c>
      <c r="E15" s="585">
        <f t="shared" si="7"/>
        <v>16540.7</v>
      </c>
      <c r="F15" s="361">
        <f t="shared" ref="F15:I15" si="8">SUM(F16:F23)</f>
        <v>18540.7</v>
      </c>
      <c r="G15" s="585">
        <f t="shared" si="8"/>
        <v>20746</v>
      </c>
      <c r="H15" s="585">
        <f t="shared" si="8"/>
        <v>20197.600000000002</v>
      </c>
      <c r="I15" s="585">
        <f t="shared" si="8"/>
        <v>20932.8</v>
      </c>
      <c r="J15" s="355"/>
      <c r="K15" s="355"/>
    </row>
    <row r="16" spans="1:11" x14ac:dyDescent="0.25">
      <c r="A16" s="370" t="s">
        <v>439</v>
      </c>
      <c r="B16" s="368" t="s">
        <v>440</v>
      </c>
      <c r="C16" s="586">
        <v>2197</v>
      </c>
      <c r="D16" s="586">
        <v>1877.2</v>
      </c>
      <c r="E16" s="586">
        <v>1973</v>
      </c>
      <c r="F16" s="363">
        <v>1973</v>
      </c>
      <c r="G16" s="586">
        <v>2671.2</v>
      </c>
      <c r="H16" s="586">
        <v>2804.7</v>
      </c>
      <c r="I16" s="586">
        <v>2945</v>
      </c>
      <c r="J16" s="355"/>
      <c r="K16" s="355"/>
    </row>
    <row r="17" spans="1:11" x14ac:dyDescent="0.25">
      <c r="A17" s="370" t="s">
        <v>441</v>
      </c>
      <c r="B17" s="368" t="s">
        <v>442</v>
      </c>
      <c r="C17" s="586">
        <v>9997.2999999999993</v>
      </c>
      <c r="D17" s="586">
        <v>5902.5</v>
      </c>
      <c r="E17" s="586">
        <v>8241</v>
      </c>
      <c r="F17" s="363">
        <v>8241</v>
      </c>
      <c r="G17" s="586">
        <v>8916.7999999999993</v>
      </c>
      <c r="H17" s="586">
        <v>9057.2000000000007</v>
      </c>
      <c r="I17" s="586">
        <v>9413.7000000000007</v>
      </c>
      <c r="J17" s="355"/>
      <c r="K17" s="355"/>
    </row>
    <row r="18" spans="1:11" x14ac:dyDescent="0.25">
      <c r="A18" s="370" t="s">
        <v>443</v>
      </c>
      <c r="B18" s="368" t="s">
        <v>444</v>
      </c>
      <c r="C18" s="586">
        <v>797.3</v>
      </c>
      <c r="D18" s="586">
        <v>811.9</v>
      </c>
      <c r="E18" s="586">
        <v>1208</v>
      </c>
      <c r="F18" s="363">
        <v>1208</v>
      </c>
      <c r="G18" s="586">
        <v>1072</v>
      </c>
      <c r="H18" s="586">
        <v>1125.5999999999999</v>
      </c>
      <c r="I18" s="363">
        <v>1181.9000000000001</v>
      </c>
      <c r="J18" s="355"/>
      <c r="K18" s="355"/>
    </row>
    <row r="19" spans="1:11" x14ac:dyDescent="0.25">
      <c r="A19" s="370" t="s">
        <v>445</v>
      </c>
      <c r="B19" s="368" t="s">
        <v>446</v>
      </c>
      <c r="C19" s="586">
        <v>45.9</v>
      </c>
      <c r="D19" s="586">
        <v>57.4</v>
      </c>
      <c r="E19" s="586">
        <v>71</v>
      </c>
      <c r="F19" s="363">
        <v>71</v>
      </c>
      <c r="G19" s="586">
        <v>68</v>
      </c>
      <c r="H19" s="586">
        <v>70.400000000000006</v>
      </c>
      <c r="I19" s="586">
        <v>72.900000000000006</v>
      </c>
      <c r="J19" s="355"/>
      <c r="K19" s="355"/>
    </row>
    <row r="20" spans="1:11" x14ac:dyDescent="0.25">
      <c r="A20" s="370" t="s">
        <v>447</v>
      </c>
      <c r="B20" s="368" t="s">
        <v>448</v>
      </c>
      <c r="C20" s="586">
        <v>314.8</v>
      </c>
      <c r="D20" s="586">
        <v>80.400000000000006</v>
      </c>
      <c r="E20" s="586">
        <v>300</v>
      </c>
      <c r="F20" s="363">
        <v>2300</v>
      </c>
      <c r="G20" s="586">
        <v>2580.5</v>
      </c>
      <c r="H20" s="586">
        <v>500</v>
      </c>
      <c r="I20" s="586">
        <v>500</v>
      </c>
      <c r="J20" s="355"/>
      <c r="K20" s="355"/>
    </row>
    <row r="21" spans="1:11" x14ac:dyDescent="0.25">
      <c r="A21" s="370" t="s">
        <v>449</v>
      </c>
      <c r="B21" s="368" t="s">
        <v>450</v>
      </c>
      <c r="C21" s="586">
        <v>140.19999999999999</v>
      </c>
      <c r="D21" s="586">
        <v>88.1</v>
      </c>
      <c r="E21" s="586">
        <v>200</v>
      </c>
      <c r="F21" s="363">
        <v>200</v>
      </c>
      <c r="G21" s="586">
        <v>600</v>
      </c>
      <c r="H21" s="586">
        <v>1607.1</v>
      </c>
      <c r="I21" s="586">
        <v>1607.1</v>
      </c>
      <c r="J21" s="355"/>
      <c r="K21" s="355"/>
    </row>
    <row r="22" spans="1:11" x14ac:dyDescent="0.25">
      <c r="A22" s="370" t="s">
        <v>451</v>
      </c>
      <c r="B22" s="368" t="s">
        <v>452</v>
      </c>
      <c r="C22" s="586">
        <v>156.6</v>
      </c>
      <c r="D22" s="586">
        <v>410.3</v>
      </c>
      <c r="E22" s="586">
        <v>534.1</v>
      </c>
      <c r="F22" s="363">
        <v>534.1</v>
      </c>
      <c r="G22" s="586">
        <v>561</v>
      </c>
      <c r="H22" s="586">
        <v>589</v>
      </c>
      <c r="I22" s="586">
        <v>618.5</v>
      </c>
      <c r="J22" s="355"/>
      <c r="K22" s="355"/>
    </row>
    <row r="23" spans="1:11" x14ac:dyDescent="0.25">
      <c r="A23" s="370" t="s">
        <v>453</v>
      </c>
      <c r="B23" s="368" t="s">
        <v>454</v>
      </c>
      <c r="C23" s="586">
        <v>3759.2</v>
      </c>
      <c r="D23" s="586">
        <v>3071.4</v>
      </c>
      <c r="E23" s="586">
        <v>4013.6</v>
      </c>
      <c r="F23" s="363">
        <v>4013.6</v>
      </c>
      <c r="G23" s="363">
        <v>4276.5</v>
      </c>
      <c r="H23" s="586">
        <v>4443.6000000000004</v>
      </c>
      <c r="I23" s="586">
        <v>4593.7</v>
      </c>
      <c r="J23" s="355"/>
      <c r="K23" s="355"/>
    </row>
    <row r="24" spans="1:11" x14ac:dyDescent="0.25">
      <c r="A24" s="369" t="s">
        <v>330</v>
      </c>
      <c r="B24" s="360" t="s">
        <v>331</v>
      </c>
      <c r="C24" s="585">
        <f t="shared" ref="C24" si="9">C25+C26</f>
        <v>415.2</v>
      </c>
      <c r="D24" s="585">
        <f t="shared" ref="D24:E24" si="10">D25+D26</f>
        <v>441.6</v>
      </c>
      <c r="E24" s="585">
        <f t="shared" si="10"/>
        <v>500</v>
      </c>
      <c r="F24" s="361">
        <f t="shared" ref="F24:I24" si="11">F25+F26</f>
        <v>500</v>
      </c>
      <c r="G24" s="585">
        <f t="shared" si="11"/>
        <v>500</v>
      </c>
      <c r="H24" s="585">
        <f t="shared" si="11"/>
        <v>500</v>
      </c>
      <c r="I24" s="585">
        <f t="shared" si="11"/>
        <v>500</v>
      </c>
      <c r="J24" s="355"/>
      <c r="K24" s="355"/>
    </row>
    <row r="25" spans="1:11" ht="26.25" hidden="1" x14ac:dyDescent="0.25">
      <c r="A25" s="371" t="s">
        <v>455</v>
      </c>
      <c r="B25" s="368" t="s">
        <v>456</v>
      </c>
      <c r="C25" s="586">
        <v>0</v>
      </c>
      <c r="D25" s="586">
        <v>0</v>
      </c>
      <c r="E25" s="586">
        <v>0</v>
      </c>
      <c r="F25" s="363">
        <v>0</v>
      </c>
      <c r="G25" s="586"/>
      <c r="H25" s="575"/>
      <c r="I25" s="575"/>
      <c r="J25" s="355"/>
      <c r="K25" s="355"/>
    </row>
    <row r="26" spans="1:11" ht="39" x14ac:dyDescent="0.25">
      <c r="A26" s="371" t="s">
        <v>509</v>
      </c>
      <c r="B26" s="368" t="s">
        <v>457</v>
      </c>
      <c r="C26" s="586">
        <v>415.2</v>
      </c>
      <c r="D26" s="586">
        <v>441.6</v>
      </c>
      <c r="E26" s="586">
        <v>500</v>
      </c>
      <c r="F26" s="363">
        <v>500</v>
      </c>
      <c r="G26" s="586">
        <v>500</v>
      </c>
      <c r="H26" s="586">
        <v>500</v>
      </c>
      <c r="I26" s="586">
        <v>500</v>
      </c>
      <c r="J26" s="355"/>
      <c r="K26" s="355"/>
    </row>
    <row r="27" spans="1:11" x14ac:dyDescent="0.25">
      <c r="A27" s="369" t="s">
        <v>458</v>
      </c>
      <c r="B27" s="360" t="s">
        <v>333</v>
      </c>
      <c r="C27" s="587">
        <f>SUM(C28:C32)</f>
        <v>996.80000000000007</v>
      </c>
      <c r="D27" s="587">
        <f>SUM(D28:D32)</f>
        <v>707.5</v>
      </c>
      <c r="E27" s="587">
        <f>SUM(E28:E32)</f>
        <v>10717.8</v>
      </c>
      <c r="F27" s="644">
        <f>SUM(F28:F32)</f>
        <v>8501.7999999999993</v>
      </c>
      <c r="G27" s="587">
        <f t="shared" ref="G27:I27" si="12">SUM(G28:G32)</f>
        <v>6311.5</v>
      </c>
      <c r="H27" s="587">
        <f t="shared" si="12"/>
        <v>8707.2000000000007</v>
      </c>
      <c r="I27" s="587">
        <f t="shared" si="12"/>
        <v>7182.1</v>
      </c>
      <c r="J27" s="355"/>
      <c r="K27" s="355"/>
    </row>
    <row r="28" spans="1:11" x14ac:dyDescent="0.25">
      <c r="A28" s="371" t="s">
        <v>459</v>
      </c>
      <c r="B28" s="368" t="s">
        <v>460</v>
      </c>
      <c r="C28" s="586">
        <v>0</v>
      </c>
      <c r="D28" s="586">
        <v>0</v>
      </c>
      <c r="E28" s="586">
        <v>2000</v>
      </c>
      <c r="F28" s="363">
        <v>0</v>
      </c>
      <c r="G28" s="586">
        <v>1300</v>
      </c>
      <c r="H28" s="586">
        <v>1500</v>
      </c>
      <c r="I28" s="586">
        <v>1500</v>
      </c>
      <c r="J28" s="355"/>
      <c r="K28" s="355"/>
    </row>
    <row r="29" spans="1:11" x14ac:dyDescent="0.25">
      <c r="A29" s="371" t="s">
        <v>461</v>
      </c>
      <c r="B29" s="368" t="s">
        <v>462</v>
      </c>
      <c r="C29" s="586">
        <v>704.7</v>
      </c>
      <c r="D29" s="586">
        <v>144.9</v>
      </c>
      <c r="E29" s="586">
        <v>580</v>
      </c>
      <c r="F29" s="363">
        <v>580</v>
      </c>
      <c r="G29" s="586">
        <v>580</v>
      </c>
      <c r="H29" s="586">
        <v>580</v>
      </c>
      <c r="I29" s="586">
        <v>580</v>
      </c>
      <c r="J29" s="355"/>
      <c r="K29" s="355"/>
    </row>
    <row r="30" spans="1:11" hidden="1" x14ac:dyDescent="0.25">
      <c r="A30" s="371" t="s">
        <v>463</v>
      </c>
      <c r="B30" s="368" t="s">
        <v>464</v>
      </c>
      <c r="C30" s="586">
        <v>0</v>
      </c>
      <c r="D30" s="586">
        <v>0</v>
      </c>
      <c r="E30" s="586"/>
      <c r="F30" s="363"/>
      <c r="G30" s="586"/>
      <c r="H30" s="586"/>
      <c r="I30" s="586"/>
      <c r="J30" s="355"/>
      <c r="K30" s="355"/>
    </row>
    <row r="31" spans="1:11" ht="26.25" x14ac:dyDescent="0.25">
      <c r="A31" s="371" t="s">
        <v>507</v>
      </c>
      <c r="B31" s="368" t="s">
        <v>465</v>
      </c>
      <c r="C31" s="586">
        <v>202.5</v>
      </c>
      <c r="D31" s="586">
        <v>57.1</v>
      </c>
      <c r="E31" s="586">
        <v>284</v>
      </c>
      <c r="F31" s="363">
        <v>284</v>
      </c>
      <c r="G31" s="586">
        <v>460</v>
      </c>
      <c r="H31" s="626">
        <v>250</v>
      </c>
      <c r="I31" s="586">
        <v>250</v>
      </c>
      <c r="J31" s="355"/>
      <c r="K31" s="355"/>
    </row>
    <row r="32" spans="1:11" x14ac:dyDescent="0.25">
      <c r="A32" s="371" t="s">
        <v>508</v>
      </c>
      <c r="B32" s="368" t="s">
        <v>466</v>
      </c>
      <c r="C32" s="586">
        <v>89.6</v>
      </c>
      <c r="D32" s="586">
        <v>505.5</v>
      </c>
      <c r="E32" s="586">
        <v>7853.8</v>
      </c>
      <c r="F32" s="363">
        <v>7637.8</v>
      </c>
      <c r="G32" s="586">
        <v>3971.5</v>
      </c>
      <c r="H32" s="626">
        <v>6377.2</v>
      </c>
      <c r="I32" s="586">
        <v>4852.1000000000004</v>
      </c>
      <c r="J32" s="355"/>
      <c r="K32" s="355"/>
    </row>
    <row r="33" spans="1:11" x14ac:dyDescent="0.25">
      <c r="A33" s="369" t="s">
        <v>334</v>
      </c>
      <c r="B33" s="360" t="s">
        <v>335</v>
      </c>
      <c r="C33" s="585">
        <f t="shared" ref="C33" si="13">SUM(C34:C40)</f>
        <v>1060.7</v>
      </c>
      <c r="D33" s="585">
        <f t="shared" ref="D33:E33" si="14">SUM(D34:D40)</f>
        <v>1088.8</v>
      </c>
      <c r="E33" s="585">
        <f t="shared" si="14"/>
        <v>1527</v>
      </c>
      <c r="F33" s="361">
        <f t="shared" ref="F33:I33" si="15">SUM(F34:F40)</f>
        <v>1527</v>
      </c>
      <c r="G33" s="585">
        <f t="shared" si="15"/>
        <v>1446</v>
      </c>
      <c r="H33" s="627">
        <f t="shared" si="15"/>
        <v>1487.7</v>
      </c>
      <c r="I33" s="361">
        <f t="shared" si="15"/>
        <v>1547.6</v>
      </c>
      <c r="J33" s="355"/>
      <c r="K33" s="355"/>
    </row>
    <row r="34" spans="1:11" ht="26.25" x14ac:dyDescent="0.25">
      <c r="A34" s="371" t="s">
        <v>467</v>
      </c>
      <c r="B34" s="368" t="s">
        <v>468</v>
      </c>
      <c r="C34" s="586">
        <v>276.89999999999998</v>
      </c>
      <c r="D34" s="586">
        <v>233.5</v>
      </c>
      <c r="E34" s="586">
        <v>350</v>
      </c>
      <c r="F34" s="363">
        <v>350</v>
      </c>
      <c r="G34" s="586">
        <v>350</v>
      </c>
      <c r="H34" s="626">
        <v>367.5</v>
      </c>
      <c r="I34" s="586">
        <v>385.9</v>
      </c>
      <c r="J34" s="355"/>
      <c r="K34" s="355"/>
    </row>
    <row r="35" spans="1:11" x14ac:dyDescent="0.25">
      <c r="A35" s="371" t="s">
        <v>469</v>
      </c>
      <c r="B35" s="368" t="s">
        <v>470</v>
      </c>
      <c r="C35" s="586">
        <v>64.900000000000006</v>
      </c>
      <c r="D35" s="586">
        <v>14.1</v>
      </c>
      <c r="E35" s="586">
        <v>80</v>
      </c>
      <c r="F35" s="363">
        <v>80</v>
      </c>
      <c r="G35" s="586">
        <v>75</v>
      </c>
      <c r="H35" s="626">
        <v>78.7</v>
      </c>
      <c r="I35" s="586">
        <v>82.7</v>
      </c>
      <c r="J35" s="355"/>
      <c r="K35" s="355"/>
    </row>
    <row r="36" spans="1:11" ht="26.25" x14ac:dyDescent="0.25">
      <c r="A36" s="371" t="s">
        <v>515</v>
      </c>
      <c r="B36" s="368" t="s">
        <v>471</v>
      </c>
      <c r="C36" s="586">
        <v>0.6</v>
      </c>
      <c r="D36" s="586">
        <v>8.1999999999999993</v>
      </c>
      <c r="E36" s="586">
        <v>0</v>
      </c>
      <c r="F36" s="363">
        <v>0</v>
      </c>
      <c r="G36" s="586">
        <v>0</v>
      </c>
      <c r="H36" s="626">
        <v>0</v>
      </c>
      <c r="I36" s="586">
        <v>0</v>
      </c>
      <c r="J36" s="355"/>
      <c r="K36" s="355"/>
    </row>
    <row r="37" spans="1:11" ht="26.25" x14ac:dyDescent="0.25">
      <c r="A37" s="371" t="s">
        <v>472</v>
      </c>
      <c r="B37" s="368" t="s">
        <v>473</v>
      </c>
      <c r="C37" s="586">
        <v>685</v>
      </c>
      <c r="D37" s="586">
        <v>730.7</v>
      </c>
      <c r="E37" s="586">
        <v>942</v>
      </c>
      <c r="F37" s="363">
        <v>942</v>
      </c>
      <c r="G37" s="586">
        <v>916</v>
      </c>
      <c r="H37" s="626">
        <v>931.2</v>
      </c>
      <c r="I37" s="586">
        <v>963</v>
      </c>
      <c r="J37" s="355"/>
      <c r="K37" s="355"/>
    </row>
    <row r="38" spans="1:11" x14ac:dyDescent="0.25">
      <c r="A38" s="371" t="s">
        <v>528</v>
      </c>
      <c r="B38" s="368" t="s">
        <v>526</v>
      </c>
      <c r="C38" s="586">
        <v>0</v>
      </c>
      <c r="D38" s="586">
        <v>6.4</v>
      </c>
      <c r="E38" s="586">
        <v>50</v>
      </c>
      <c r="F38" s="363">
        <v>50</v>
      </c>
      <c r="G38" s="586">
        <v>15</v>
      </c>
      <c r="H38" s="626">
        <v>15.8</v>
      </c>
      <c r="I38" s="586">
        <v>16.5</v>
      </c>
      <c r="J38" s="355"/>
      <c r="K38" s="355"/>
    </row>
    <row r="39" spans="1:11" ht="26.25" x14ac:dyDescent="0.25">
      <c r="A39" s="371" t="s">
        <v>530</v>
      </c>
      <c r="B39" s="368" t="s">
        <v>527</v>
      </c>
      <c r="C39" s="586">
        <v>0</v>
      </c>
      <c r="D39" s="586">
        <v>9.9</v>
      </c>
      <c r="E39" s="586">
        <v>10</v>
      </c>
      <c r="F39" s="363">
        <v>10</v>
      </c>
      <c r="G39" s="586">
        <v>15</v>
      </c>
      <c r="H39" s="626">
        <v>15.7</v>
      </c>
      <c r="I39" s="586">
        <v>16.5</v>
      </c>
      <c r="J39" s="355"/>
      <c r="K39" s="355"/>
    </row>
    <row r="40" spans="1:11" x14ac:dyDescent="0.25">
      <c r="A40" s="371" t="s">
        <v>529</v>
      </c>
      <c r="B40" s="368" t="s">
        <v>474</v>
      </c>
      <c r="C40" s="586">
        <v>33.299999999999997</v>
      </c>
      <c r="D40" s="586">
        <v>86</v>
      </c>
      <c r="E40" s="586">
        <v>95</v>
      </c>
      <c r="F40" s="363">
        <v>95</v>
      </c>
      <c r="G40" s="586">
        <v>75</v>
      </c>
      <c r="H40" s="626">
        <v>78.8</v>
      </c>
      <c r="I40" s="586">
        <v>83</v>
      </c>
      <c r="J40" s="355"/>
      <c r="K40" s="355"/>
    </row>
    <row r="41" spans="1:11" ht="18.75" customHeight="1" x14ac:dyDescent="0.25">
      <c r="A41" s="722" t="s">
        <v>657</v>
      </c>
      <c r="B41" s="723"/>
      <c r="C41" s="627">
        <v>256.8</v>
      </c>
      <c r="D41" s="627">
        <v>257</v>
      </c>
      <c r="E41" s="627">
        <v>272</v>
      </c>
      <c r="F41" s="627">
        <v>272</v>
      </c>
      <c r="G41" s="627">
        <v>272</v>
      </c>
      <c r="H41" s="627">
        <v>272</v>
      </c>
      <c r="I41" s="627">
        <v>272</v>
      </c>
      <c r="J41" s="355"/>
      <c r="K41" s="355"/>
    </row>
    <row r="42" spans="1:11" ht="20.25" customHeight="1" x14ac:dyDescent="0.25">
      <c r="A42" s="722" t="s">
        <v>475</v>
      </c>
      <c r="B42" s="722"/>
      <c r="C42" s="627">
        <v>20920</v>
      </c>
      <c r="D42" s="627">
        <v>21652</v>
      </c>
      <c r="E42" s="627">
        <v>22278</v>
      </c>
      <c r="F42" s="627">
        <v>22278</v>
      </c>
      <c r="G42" s="627">
        <v>22278</v>
      </c>
      <c r="H42" s="627">
        <v>22278</v>
      </c>
      <c r="I42" s="627">
        <v>22278</v>
      </c>
      <c r="J42" s="355"/>
      <c r="K42" s="355"/>
    </row>
    <row r="43" spans="1:11" x14ac:dyDescent="0.25">
      <c r="A43" s="372"/>
      <c r="B43" s="372"/>
      <c r="C43" s="373"/>
      <c r="D43" s="591"/>
      <c r="E43" s="592"/>
      <c r="F43" s="372"/>
      <c r="G43" s="372"/>
      <c r="H43" s="372"/>
      <c r="I43" s="372"/>
    </row>
    <row r="44" spans="1:11" x14ac:dyDescent="0.25">
      <c r="A44" s="372"/>
      <c r="B44" s="372"/>
      <c r="C44" s="373"/>
      <c r="D44" s="591"/>
      <c r="E44" s="592"/>
      <c r="F44" s="372"/>
      <c r="G44" s="372"/>
      <c r="H44" s="372"/>
      <c r="I44" s="372"/>
    </row>
  </sheetData>
  <mergeCells count="3">
    <mergeCell ref="A4:A5"/>
    <mergeCell ref="B4:B5"/>
    <mergeCell ref="A2:I2"/>
  </mergeCells>
  <printOptions horizontalCentered="1"/>
  <pageMargins left="0.11811023622047245" right="0.11811023622047245" top="0.15748031496062992" bottom="0.15748031496062992" header="0.19685039370078741" footer="0.11811023622047245"/>
  <pageSetup paperSize="9" scale="77" orientation="portrait"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5916-6338-4024-9C21-DE9B4CFF7EC2}">
  <dimension ref="A1"/>
  <sheetViews>
    <sheetView workbookViewId="0">
      <selection activeCell="H24" sqref="H24"/>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1"/>
  <sheetViews>
    <sheetView zoomScaleNormal="100" zoomScaleSheetLayoutView="100" workbookViewId="0">
      <pane xSplit="2" ySplit="6" topLeftCell="C7" activePane="bottomRight" state="frozen"/>
      <selection pane="topRight" activeCell="C1" sqref="C1"/>
      <selection pane="bottomLeft" activeCell="A7" sqref="A7"/>
      <selection pane="bottomRight" activeCell="V20" sqref="V20"/>
    </sheetView>
  </sheetViews>
  <sheetFormatPr defaultRowHeight="15" x14ac:dyDescent="0.25"/>
  <cols>
    <col min="1" max="1" width="41.5703125" customWidth="1"/>
    <col min="2" max="2" width="7.28515625" customWidth="1"/>
    <col min="3" max="3" width="11.5703125" customWidth="1"/>
    <col min="4" max="4" width="8.7109375" customWidth="1"/>
    <col min="5" max="5" width="11.5703125" customWidth="1"/>
    <col min="6" max="6" width="8.7109375" customWidth="1"/>
    <col min="7" max="7" width="12.42578125" customWidth="1"/>
    <col min="8" max="8" width="7.85546875" customWidth="1"/>
    <col min="9" max="9" width="12.5703125" customWidth="1"/>
    <col min="10" max="10" width="7.85546875" customWidth="1"/>
    <col min="11" max="11" width="11.140625" customWidth="1"/>
    <col min="12" max="12" width="8.7109375" customWidth="1"/>
    <col min="13" max="13" width="10.42578125" customWidth="1"/>
    <col min="14" max="14" width="8.42578125" customWidth="1"/>
    <col min="15" max="15" width="10.7109375" customWidth="1"/>
    <col min="16" max="16" width="8.42578125" customWidth="1"/>
    <col min="17" max="17" width="12" customWidth="1"/>
    <col min="18" max="18" width="9" customWidth="1"/>
    <col min="19" max="19" width="11.42578125" customWidth="1"/>
    <col min="20" max="20" width="9.85546875" customWidth="1"/>
  </cols>
  <sheetData>
    <row r="1" spans="1:20" ht="15.75" x14ac:dyDescent="0.25">
      <c r="D1" s="427"/>
      <c r="K1" s="427"/>
      <c r="S1" s="740" t="s">
        <v>343</v>
      </c>
      <c r="T1" s="740"/>
    </row>
    <row r="2" spans="1:20" ht="15.75" x14ac:dyDescent="0.25">
      <c r="A2" s="730" t="s">
        <v>344</v>
      </c>
      <c r="B2" s="730"/>
      <c r="C2" s="730"/>
      <c r="D2" s="730"/>
      <c r="E2" s="730"/>
      <c r="F2" s="730"/>
      <c r="G2" s="730"/>
      <c r="H2" s="730"/>
      <c r="I2" s="730"/>
      <c r="J2" s="730"/>
      <c r="K2" s="730"/>
      <c r="L2" s="730"/>
      <c r="M2" s="730"/>
      <c r="N2" s="730"/>
      <c r="O2" s="730"/>
      <c r="P2" s="730"/>
      <c r="Q2" s="730"/>
      <c r="R2" s="730"/>
      <c r="S2" s="730"/>
      <c r="T2" s="730"/>
    </row>
    <row r="3" spans="1:20" ht="15.75" x14ac:dyDescent="0.25">
      <c r="A3" s="730"/>
      <c r="B3" s="730"/>
      <c r="C3" s="730"/>
      <c r="D3" s="730"/>
      <c r="E3" s="730"/>
      <c r="F3" s="730"/>
      <c r="G3" s="730"/>
      <c r="H3" s="730"/>
      <c r="I3" s="730"/>
      <c r="J3" s="730"/>
      <c r="K3" s="730"/>
      <c r="L3" s="730"/>
      <c r="M3" s="730"/>
      <c r="N3" s="730"/>
      <c r="O3" s="632"/>
      <c r="P3" s="632"/>
    </row>
    <row r="4" spans="1:20" ht="15" customHeight="1" x14ac:dyDescent="0.25">
      <c r="A4" s="741" t="s">
        <v>305</v>
      </c>
      <c r="B4" s="199" t="s">
        <v>2</v>
      </c>
      <c r="C4" s="733">
        <v>2023</v>
      </c>
      <c r="D4" s="733"/>
      <c r="E4" s="733">
        <v>2024</v>
      </c>
      <c r="F4" s="733"/>
      <c r="G4" s="733">
        <v>2025</v>
      </c>
      <c r="H4" s="733"/>
      <c r="I4" s="733">
        <v>2025</v>
      </c>
      <c r="J4" s="733"/>
      <c r="K4" s="742">
        <v>2026</v>
      </c>
      <c r="L4" s="742"/>
      <c r="M4" s="741" t="s">
        <v>553</v>
      </c>
      <c r="N4" s="741"/>
      <c r="O4" s="741" t="s">
        <v>619</v>
      </c>
      <c r="P4" s="741"/>
      <c r="Q4" s="742">
        <v>2027</v>
      </c>
      <c r="R4" s="742"/>
      <c r="S4" s="742">
        <v>2028</v>
      </c>
      <c r="T4" s="742"/>
    </row>
    <row r="5" spans="1:20" x14ac:dyDescent="0.25">
      <c r="A5" s="741"/>
      <c r="B5" s="199" t="s">
        <v>345</v>
      </c>
      <c r="C5" s="733" t="s">
        <v>12</v>
      </c>
      <c r="D5" s="733"/>
      <c r="E5" s="733" t="s">
        <v>12</v>
      </c>
      <c r="F5" s="733"/>
      <c r="G5" s="733" t="s">
        <v>13</v>
      </c>
      <c r="H5" s="733"/>
      <c r="I5" s="733" t="s">
        <v>618</v>
      </c>
      <c r="J5" s="733"/>
      <c r="K5" s="742" t="s">
        <v>14</v>
      </c>
      <c r="L5" s="742"/>
      <c r="M5" s="741"/>
      <c r="N5" s="741"/>
      <c r="O5" s="741"/>
      <c r="P5" s="741"/>
      <c r="Q5" s="742" t="s">
        <v>15</v>
      </c>
      <c r="R5" s="742"/>
      <c r="S5" s="742" t="s">
        <v>15</v>
      </c>
      <c r="T5" s="742"/>
    </row>
    <row r="6" spans="1:20" ht="25.5" x14ac:dyDescent="0.25">
      <c r="A6" s="741"/>
      <c r="B6" s="199" t="s">
        <v>86</v>
      </c>
      <c r="C6" s="173" t="s">
        <v>268</v>
      </c>
      <c r="D6" s="174" t="s">
        <v>307</v>
      </c>
      <c r="E6" s="173" t="s">
        <v>268</v>
      </c>
      <c r="F6" s="512" t="s">
        <v>307</v>
      </c>
      <c r="G6" s="199" t="s">
        <v>268</v>
      </c>
      <c r="H6" s="513" t="s">
        <v>307</v>
      </c>
      <c r="I6" s="199" t="s">
        <v>268</v>
      </c>
      <c r="J6" s="513" t="s">
        <v>307</v>
      </c>
      <c r="K6" s="199" t="s">
        <v>268</v>
      </c>
      <c r="L6" s="513" t="s">
        <v>307</v>
      </c>
      <c r="M6" s="199" t="s">
        <v>268</v>
      </c>
      <c r="N6" s="513" t="s">
        <v>308</v>
      </c>
      <c r="O6" s="199" t="s">
        <v>268</v>
      </c>
      <c r="P6" s="513" t="s">
        <v>308</v>
      </c>
      <c r="Q6" s="199" t="s">
        <v>268</v>
      </c>
      <c r="R6" s="513" t="s">
        <v>307</v>
      </c>
      <c r="S6" s="199" t="s">
        <v>268</v>
      </c>
      <c r="T6" s="513" t="s">
        <v>307</v>
      </c>
    </row>
    <row r="7" spans="1:20" s="381" customFormat="1" ht="8.25" x14ac:dyDescent="0.15">
      <c r="A7" s="377">
        <v>1</v>
      </c>
      <c r="B7" s="378">
        <v>2</v>
      </c>
      <c r="C7" s="379">
        <v>5</v>
      </c>
      <c r="D7" s="380">
        <v>6</v>
      </c>
      <c r="E7" s="379">
        <v>5</v>
      </c>
      <c r="F7" s="724">
        <v>6</v>
      </c>
      <c r="G7" s="378">
        <v>7</v>
      </c>
      <c r="H7" s="377">
        <v>8</v>
      </c>
      <c r="I7" s="377"/>
      <c r="J7" s="377"/>
      <c r="K7" s="378">
        <v>9</v>
      </c>
      <c r="L7" s="377">
        <v>10</v>
      </c>
      <c r="M7" s="378" t="s">
        <v>504</v>
      </c>
      <c r="N7" s="377" t="s">
        <v>503</v>
      </c>
      <c r="O7" s="377"/>
      <c r="P7" s="377"/>
      <c r="Q7" s="378">
        <v>13</v>
      </c>
      <c r="R7" s="377">
        <v>14</v>
      </c>
      <c r="S7" s="378">
        <v>15</v>
      </c>
      <c r="T7" s="377">
        <v>16</v>
      </c>
    </row>
    <row r="8" spans="1:20" ht="21" customHeight="1" x14ac:dyDescent="0.25">
      <c r="A8" s="200" t="s">
        <v>346</v>
      </c>
      <c r="B8" s="201"/>
      <c r="C8" s="456">
        <f>C10</f>
        <v>13776134.799999999</v>
      </c>
      <c r="D8" s="457">
        <f t="shared" ref="D8" si="0">D10</f>
        <v>1</v>
      </c>
      <c r="E8" s="725">
        <f>E10</f>
        <v>15849887.199999999</v>
      </c>
      <c r="F8" s="457">
        <f t="shared" ref="F8:I8" si="1">F10</f>
        <v>1</v>
      </c>
      <c r="G8" s="640">
        <f t="shared" si="1"/>
        <v>17391470.699999999</v>
      </c>
      <c r="H8" s="641">
        <f>H10</f>
        <v>1</v>
      </c>
      <c r="I8" s="640">
        <f t="shared" si="1"/>
        <v>17590985</v>
      </c>
      <c r="J8" s="641">
        <f>J10</f>
        <v>1</v>
      </c>
      <c r="K8" s="514">
        <f t="shared" ref="K8" si="2">K10</f>
        <v>19217484.799999997</v>
      </c>
      <c r="L8" s="523">
        <f>L10</f>
        <v>1</v>
      </c>
      <c r="M8" s="514">
        <f>K8-G8</f>
        <v>1826014.0999999978</v>
      </c>
      <c r="N8" s="523">
        <f>K8/G8</f>
        <v>1.1049948064484274</v>
      </c>
      <c r="O8" s="514">
        <f>K8-I8</f>
        <v>1626499.799999997</v>
      </c>
      <c r="P8" s="523">
        <f>K8/I8</f>
        <v>1.0924621219334789</v>
      </c>
      <c r="Q8" s="514">
        <f t="shared" ref="Q8:T8" si="3">Q10</f>
        <v>20855356.283399999</v>
      </c>
      <c r="R8" s="523">
        <f t="shared" si="3"/>
        <v>1</v>
      </c>
      <c r="S8" s="514">
        <f t="shared" si="3"/>
        <v>22143402.505521402</v>
      </c>
      <c r="T8" s="524">
        <f t="shared" si="3"/>
        <v>0.99999999999999978</v>
      </c>
    </row>
    <row r="9" spans="1:20" ht="12" customHeight="1" x14ac:dyDescent="0.25">
      <c r="A9" s="202" t="s">
        <v>312</v>
      </c>
      <c r="B9" s="203"/>
      <c r="C9" s="601"/>
      <c r="D9" s="204"/>
      <c r="E9" s="726"/>
      <c r="F9" s="204"/>
      <c r="G9" s="236"/>
      <c r="H9" s="642"/>
      <c r="I9" s="642"/>
      <c r="J9" s="642"/>
      <c r="K9" s="245"/>
      <c r="L9" s="525"/>
      <c r="M9" s="245"/>
      <c r="N9" s="526"/>
      <c r="O9" s="647"/>
      <c r="P9" s="523"/>
      <c r="Q9" s="245"/>
      <c r="R9" s="527"/>
      <c r="S9" s="245"/>
      <c r="T9" s="527"/>
    </row>
    <row r="10" spans="1:20" ht="24" customHeight="1" x14ac:dyDescent="0.25">
      <c r="A10" s="205" t="s">
        <v>347</v>
      </c>
      <c r="B10" s="376" t="s">
        <v>348</v>
      </c>
      <c r="C10" s="651">
        <f>C11+C13+C15+C17+C19+C21+C24+C26+C28+C30+C32+C34</f>
        <v>13776134.799999999</v>
      </c>
      <c r="D10" s="652">
        <v>1</v>
      </c>
      <c r="E10" s="653">
        <f>E11+E13+E15+E17+E19+E21+E24+E26+E28+E30+E32+E34</f>
        <v>15849887.199999999</v>
      </c>
      <c r="F10" s="727">
        <v>1</v>
      </c>
      <c r="G10" s="653">
        <f>G11+G13+G15+G17+G19+G21+G24+G26+G28+G30+G32+G34</f>
        <v>17391470.699999999</v>
      </c>
      <c r="H10" s="654">
        <v>1</v>
      </c>
      <c r="I10" s="653">
        <f>I11+I13+I15+I17+I19+I21+I24+I26+I28+I30+I32+I34</f>
        <v>17590985</v>
      </c>
      <c r="J10" s="654">
        <v>1</v>
      </c>
      <c r="K10" s="655">
        <f>K11+K13+K15+K17+K19+K21+K24+K26+K28+K30+K32+K34</f>
        <v>19217484.799999997</v>
      </c>
      <c r="L10" s="656">
        <v>1</v>
      </c>
      <c r="M10" s="655">
        <f t="shared" ref="M10:M33" si="4">K10-G10</f>
        <v>1826014.0999999978</v>
      </c>
      <c r="N10" s="657">
        <f t="shared" ref="N10:N27" si="5">K10/G10</f>
        <v>1.1049948064484274</v>
      </c>
      <c r="O10" s="655">
        <f t="shared" ref="O10:O36" si="6">K10-I10</f>
        <v>1626499.799999997</v>
      </c>
      <c r="P10" s="657">
        <f t="shared" ref="P10:P36" si="7">K10/I10</f>
        <v>1.0924621219334789</v>
      </c>
      <c r="Q10" s="655">
        <f>Q11+Q13+Q15+Q17+Q19+Q21+Q24+Q26+Q28+Q30+Q32+Q34</f>
        <v>20855356.283399999</v>
      </c>
      <c r="R10" s="656">
        <v>1</v>
      </c>
      <c r="S10" s="655">
        <f>S11+S13+S15+S17+S19+S21+S24+S26+S28+S30+S32+S34</f>
        <v>22143402.505521402</v>
      </c>
      <c r="T10" s="656">
        <f>T11+T13+T15+T17+T19+T21+T24+T26+T28+T30+T32+T34</f>
        <v>0.99999999999999978</v>
      </c>
    </row>
    <row r="11" spans="1:20" ht="32.25" customHeight="1" x14ac:dyDescent="0.25">
      <c r="A11" s="206" t="s">
        <v>478</v>
      </c>
      <c r="B11" s="207" t="s">
        <v>349</v>
      </c>
      <c r="C11" s="658">
        <f t="shared" ref="C11:L11" si="8">C12</f>
        <v>110647.3</v>
      </c>
      <c r="D11" s="659">
        <f t="shared" si="8"/>
        <v>8.0318101997666289E-3</v>
      </c>
      <c r="E11" s="658">
        <f t="shared" si="8"/>
        <v>118627.4</v>
      </c>
      <c r="F11" s="659">
        <f t="shared" si="8"/>
        <v>8.0000000000000002E-3</v>
      </c>
      <c r="G11" s="660">
        <f t="shared" si="8"/>
        <v>132941</v>
      </c>
      <c r="H11" s="661">
        <f t="shared" si="8"/>
        <v>7.6440343829001197E-3</v>
      </c>
      <c r="I11" s="660">
        <f t="shared" si="8"/>
        <v>132941</v>
      </c>
      <c r="J11" s="661">
        <f t="shared" si="8"/>
        <v>7.5573368972800554E-3</v>
      </c>
      <c r="K11" s="664">
        <f t="shared" si="8"/>
        <v>132941</v>
      </c>
      <c r="L11" s="650">
        <f t="shared" si="8"/>
        <v>6.9177106881333408E-3</v>
      </c>
      <c r="M11" s="664">
        <f t="shared" si="4"/>
        <v>0</v>
      </c>
      <c r="N11" s="665">
        <f t="shared" si="5"/>
        <v>1</v>
      </c>
      <c r="O11" s="649">
        <f t="shared" si="6"/>
        <v>0</v>
      </c>
      <c r="P11" s="650">
        <f t="shared" si="7"/>
        <v>1</v>
      </c>
      <c r="Q11" s="664">
        <f>Q12</f>
        <v>134548.00000000003</v>
      </c>
      <c r="R11" s="650">
        <f>R12</f>
        <v>6.4514841257876125E-3</v>
      </c>
      <c r="S11" s="664">
        <f>S12</f>
        <v>133818</v>
      </c>
      <c r="T11" s="650">
        <f>T12</f>
        <v>6.0432447076113442E-3</v>
      </c>
    </row>
    <row r="12" spans="1:20" ht="21.75" customHeight="1" x14ac:dyDescent="0.25">
      <c r="A12" s="208" t="s">
        <v>350</v>
      </c>
      <c r="B12" s="209" t="s">
        <v>351</v>
      </c>
      <c r="C12" s="666">
        <v>110647.3</v>
      </c>
      <c r="D12" s="667">
        <f>C12/C10</f>
        <v>8.0318101997666289E-3</v>
      </c>
      <c r="E12" s="555">
        <v>118627.4</v>
      </c>
      <c r="F12" s="673">
        <v>8.0000000000000002E-3</v>
      </c>
      <c r="G12" s="555">
        <v>132941</v>
      </c>
      <c r="H12" s="663">
        <f>G12/G10</f>
        <v>7.6440343829001197E-3</v>
      </c>
      <c r="I12" s="555">
        <v>132941</v>
      </c>
      <c r="J12" s="663">
        <f>I12/I10</f>
        <v>7.5573368972800554E-3</v>
      </c>
      <c r="K12" s="669">
        <f>'FA 0762-8002'!J25</f>
        <v>132941</v>
      </c>
      <c r="L12" s="648">
        <f>K12/K10</f>
        <v>6.9177106881333408E-3</v>
      </c>
      <c r="M12" s="646">
        <f t="shared" si="4"/>
        <v>0</v>
      </c>
      <c r="N12" s="670">
        <f t="shared" si="5"/>
        <v>1</v>
      </c>
      <c r="O12" s="647">
        <f t="shared" si="6"/>
        <v>0</v>
      </c>
      <c r="P12" s="648">
        <f t="shared" si="7"/>
        <v>1</v>
      </c>
      <c r="Q12" s="646">
        <f>'FA 0762-8002'!L25</f>
        <v>134548.00000000003</v>
      </c>
      <c r="R12" s="648">
        <f>Q12/Q10</f>
        <v>6.4514841257876125E-3</v>
      </c>
      <c r="S12" s="646">
        <f>'FA 0762-8002'!N25</f>
        <v>133818</v>
      </c>
      <c r="T12" s="648">
        <f>S12/S10</f>
        <v>6.0432447076113442E-3</v>
      </c>
    </row>
    <row r="13" spans="1:20" ht="24.75" customHeight="1" x14ac:dyDescent="0.25">
      <c r="A13" s="210" t="s">
        <v>479</v>
      </c>
      <c r="B13" s="211" t="s">
        <v>352</v>
      </c>
      <c r="C13" s="658">
        <f t="shared" ref="C13:E13" si="9">C14</f>
        <v>2813612.4</v>
      </c>
      <c r="D13" s="659">
        <f>D14</f>
        <v>0.20423815829676698</v>
      </c>
      <c r="E13" s="658">
        <f t="shared" si="9"/>
        <v>3033533.6</v>
      </c>
      <c r="F13" s="659">
        <f t="shared" ref="F13:L13" si="10">F14</f>
        <v>0.19139149457164592</v>
      </c>
      <c r="G13" s="660">
        <f t="shared" si="10"/>
        <v>3423377.5</v>
      </c>
      <c r="H13" s="661">
        <f t="shared" si="10"/>
        <v>0.19684232340396607</v>
      </c>
      <c r="I13" s="660">
        <f t="shared" si="10"/>
        <v>3452991.3</v>
      </c>
      <c r="J13" s="661">
        <f t="shared" si="10"/>
        <v>0.1962932320162856</v>
      </c>
      <c r="K13" s="664">
        <f t="shared" si="10"/>
        <v>3907316.1</v>
      </c>
      <c r="L13" s="650">
        <f t="shared" si="10"/>
        <v>0.20332088931846068</v>
      </c>
      <c r="M13" s="664">
        <f t="shared" si="4"/>
        <v>483938.60000000009</v>
      </c>
      <c r="N13" s="665">
        <f t="shared" si="5"/>
        <v>1.141362908414278</v>
      </c>
      <c r="O13" s="649">
        <f t="shared" si="6"/>
        <v>454324.80000000028</v>
      </c>
      <c r="P13" s="650">
        <f t="shared" si="7"/>
        <v>1.1315742672157907</v>
      </c>
      <c r="Q13" s="664">
        <f>Q14</f>
        <v>4196434.2</v>
      </c>
      <c r="R13" s="650">
        <f>R14</f>
        <v>0.20121613570036145</v>
      </c>
      <c r="S13" s="664">
        <f>S14</f>
        <v>4495748.3</v>
      </c>
      <c r="T13" s="650">
        <f>T14</f>
        <v>0.20302879374021207</v>
      </c>
    </row>
    <row r="14" spans="1:20" ht="19.5" customHeight="1" x14ac:dyDescent="0.25">
      <c r="A14" s="208" t="s">
        <v>212</v>
      </c>
      <c r="B14" s="209" t="s">
        <v>213</v>
      </c>
      <c r="C14" s="666">
        <v>2813612.4</v>
      </c>
      <c r="D14" s="667">
        <f>C14/C10</f>
        <v>0.20423815829676698</v>
      </c>
      <c r="E14" s="555">
        <v>3033533.6</v>
      </c>
      <c r="F14" s="673">
        <f>E14/E10</f>
        <v>0.19139149457164592</v>
      </c>
      <c r="G14" s="662">
        <v>3423377.5</v>
      </c>
      <c r="H14" s="663">
        <f>G14/G10</f>
        <v>0.19684232340396607</v>
      </c>
      <c r="I14" s="662">
        <v>3452991.3</v>
      </c>
      <c r="J14" s="663">
        <f>I14/I10</f>
        <v>0.1962932320162856</v>
      </c>
      <c r="K14" s="672">
        <f>'FB 0721-8005'!K168</f>
        <v>3907316.1</v>
      </c>
      <c r="L14" s="648">
        <f>K14/K10</f>
        <v>0.20332088931846068</v>
      </c>
      <c r="M14" s="646">
        <f t="shared" si="4"/>
        <v>483938.60000000009</v>
      </c>
      <c r="N14" s="670">
        <f t="shared" si="5"/>
        <v>1.141362908414278</v>
      </c>
      <c r="O14" s="647">
        <f t="shared" si="6"/>
        <v>454324.80000000028</v>
      </c>
      <c r="P14" s="648">
        <f t="shared" si="7"/>
        <v>1.1315742672157907</v>
      </c>
      <c r="Q14" s="646">
        <f>'FB 0721-8005'!M168</f>
        <v>4196434.2</v>
      </c>
      <c r="R14" s="648">
        <f>Q14/Q10</f>
        <v>0.20121613570036145</v>
      </c>
      <c r="S14" s="646">
        <f>'FB 0721-8005'!O168</f>
        <v>4495748.3</v>
      </c>
      <c r="T14" s="648">
        <f>S14/S10</f>
        <v>0.20302879374021207</v>
      </c>
    </row>
    <row r="15" spans="1:20" ht="34.5" customHeight="1" x14ac:dyDescent="0.25">
      <c r="A15" s="210" t="s">
        <v>488</v>
      </c>
      <c r="B15" s="211" t="s">
        <v>353</v>
      </c>
      <c r="C15" s="658">
        <f t="shared" ref="C15:E15" si="11">C16</f>
        <v>1197094.3999999999</v>
      </c>
      <c r="D15" s="659">
        <f>D16</f>
        <v>8.6896246108160907E-2</v>
      </c>
      <c r="E15" s="658">
        <f t="shared" si="11"/>
        <v>1367350</v>
      </c>
      <c r="F15" s="659">
        <f t="shared" ref="F15:L15" si="12">F16</f>
        <v>8.6268752751754607E-2</v>
      </c>
      <c r="G15" s="660">
        <f t="shared" si="12"/>
        <v>1647512.8</v>
      </c>
      <c r="H15" s="661">
        <f t="shared" si="12"/>
        <v>9.4731079873538251E-2</v>
      </c>
      <c r="I15" s="660">
        <f t="shared" si="12"/>
        <v>1642253.9</v>
      </c>
      <c r="J15" s="661">
        <f t="shared" si="12"/>
        <v>9.3357699980984574E-2</v>
      </c>
      <c r="K15" s="664">
        <f t="shared" si="12"/>
        <v>1742842.9</v>
      </c>
      <c r="L15" s="650">
        <f t="shared" si="12"/>
        <v>9.0690478912203956E-2</v>
      </c>
      <c r="M15" s="664">
        <f t="shared" si="4"/>
        <v>95330.09999999986</v>
      </c>
      <c r="N15" s="665">
        <f t="shared" si="5"/>
        <v>1.057863040578501</v>
      </c>
      <c r="O15" s="649">
        <f t="shared" si="6"/>
        <v>100589</v>
      </c>
      <c r="P15" s="650">
        <f t="shared" si="7"/>
        <v>1.0612505776360159</v>
      </c>
      <c r="Q15" s="664">
        <f>Q16</f>
        <v>1871802.9</v>
      </c>
      <c r="R15" s="650">
        <f>R16</f>
        <v>8.9751662573603577E-2</v>
      </c>
      <c r="S15" s="664">
        <f>S16</f>
        <v>2005310.7</v>
      </c>
      <c r="T15" s="650">
        <f>T16</f>
        <v>9.0560188277297532E-2</v>
      </c>
    </row>
    <row r="16" spans="1:20" ht="26.25" customHeight="1" x14ac:dyDescent="0.25">
      <c r="A16" s="208" t="s">
        <v>489</v>
      </c>
      <c r="B16" s="209" t="s">
        <v>245</v>
      </c>
      <c r="C16" s="666">
        <v>1197094.3999999999</v>
      </c>
      <c r="D16" s="667">
        <f>C16/C8</f>
        <v>8.6896246108160907E-2</v>
      </c>
      <c r="E16" s="555">
        <v>1367350</v>
      </c>
      <c r="F16" s="673">
        <f>E16/E8</f>
        <v>8.6268752751754607E-2</v>
      </c>
      <c r="G16" s="662">
        <v>1647512.8</v>
      </c>
      <c r="H16" s="663">
        <f>G16/G10</f>
        <v>9.4731079873538251E-2</v>
      </c>
      <c r="I16" s="662">
        <v>1642253.9</v>
      </c>
      <c r="J16" s="663">
        <f>I16/I10</f>
        <v>9.3357699980984574E-2</v>
      </c>
      <c r="K16" s="646">
        <f>'FB 0722-8006'!K166</f>
        <v>1742842.9</v>
      </c>
      <c r="L16" s="648">
        <f>K16/K10</f>
        <v>9.0690478912203956E-2</v>
      </c>
      <c r="M16" s="646">
        <f t="shared" si="4"/>
        <v>95330.09999999986</v>
      </c>
      <c r="N16" s="670">
        <f t="shared" si="5"/>
        <v>1.057863040578501</v>
      </c>
      <c r="O16" s="647">
        <f t="shared" si="6"/>
        <v>100589</v>
      </c>
      <c r="P16" s="648">
        <f t="shared" si="7"/>
        <v>1.0612505776360159</v>
      </c>
      <c r="Q16" s="646">
        <f>'FB 0722-8006'!M166</f>
        <v>1871802.9</v>
      </c>
      <c r="R16" s="648">
        <f>Q16/Q10</f>
        <v>8.9751662573603577E-2</v>
      </c>
      <c r="S16" s="646">
        <f>'FB 0722-8006'!O166</f>
        <v>2005310.7</v>
      </c>
      <c r="T16" s="648">
        <f>S16/S10</f>
        <v>9.0560188277297532E-2</v>
      </c>
    </row>
    <row r="17" spans="1:20" ht="27" customHeight="1" x14ac:dyDescent="0.25">
      <c r="A17" s="210" t="s">
        <v>480</v>
      </c>
      <c r="B17" s="211" t="s">
        <v>354</v>
      </c>
      <c r="C17" s="658">
        <f t="shared" ref="C17:E17" si="13">C18</f>
        <v>104773.5</v>
      </c>
      <c r="D17" s="659">
        <f>D18</f>
        <v>8.0000000000000002E-3</v>
      </c>
      <c r="E17" s="658">
        <f t="shared" si="13"/>
        <v>119348.5</v>
      </c>
      <c r="F17" s="659">
        <f t="shared" ref="F17:L17" si="14">F18</f>
        <v>7.5299274054139642E-3</v>
      </c>
      <c r="G17" s="660">
        <f t="shared" si="14"/>
        <v>147062.20000000001</v>
      </c>
      <c r="H17" s="661">
        <f t="shared" si="14"/>
        <v>8.455995616287933E-3</v>
      </c>
      <c r="I17" s="660">
        <f t="shared" si="14"/>
        <v>147062.20000000001</v>
      </c>
      <c r="J17" s="661">
        <f t="shared" si="14"/>
        <v>8.3600889887632795E-3</v>
      </c>
      <c r="K17" s="664">
        <f t="shared" si="14"/>
        <v>39088.800000000003</v>
      </c>
      <c r="L17" s="650">
        <f t="shared" si="14"/>
        <v>2.0340226833430361E-3</v>
      </c>
      <c r="M17" s="664">
        <f t="shared" si="4"/>
        <v>-107973.40000000001</v>
      </c>
      <c r="N17" s="665">
        <f t="shared" si="5"/>
        <v>0.26579773728395195</v>
      </c>
      <c r="O17" s="649">
        <f t="shared" si="6"/>
        <v>-107973.40000000001</v>
      </c>
      <c r="P17" s="650">
        <f t="shared" si="7"/>
        <v>0.26579773728395195</v>
      </c>
      <c r="Q17" s="664">
        <f>Q18</f>
        <v>41981.1</v>
      </c>
      <c r="R17" s="650">
        <f>R18</f>
        <v>2.0129648915859191E-3</v>
      </c>
      <c r="S17" s="664">
        <f>S18</f>
        <v>44975.5</v>
      </c>
      <c r="T17" s="650">
        <f>S17/S10</f>
        <v>2.0311015883302248E-3</v>
      </c>
    </row>
    <row r="18" spans="1:20" ht="18" customHeight="1" x14ac:dyDescent="0.25">
      <c r="A18" s="208" t="s">
        <v>253</v>
      </c>
      <c r="B18" s="209" t="s">
        <v>258</v>
      </c>
      <c r="C18" s="666">
        <v>104773.5</v>
      </c>
      <c r="D18" s="667">
        <v>8.0000000000000002E-3</v>
      </c>
      <c r="E18" s="555">
        <v>119348.5</v>
      </c>
      <c r="F18" s="673">
        <f>E18/E8</f>
        <v>7.5299274054139642E-3</v>
      </c>
      <c r="G18" s="662">
        <v>147062.20000000001</v>
      </c>
      <c r="H18" s="663">
        <f>G18/G10</f>
        <v>8.455995616287933E-3</v>
      </c>
      <c r="I18" s="662">
        <v>147062.20000000001</v>
      </c>
      <c r="J18" s="663">
        <f>I18/I10</f>
        <v>8.3600889887632795E-3</v>
      </c>
      <c r="K18" s="646">
        <f>'FB 0769-8008'!K167</f>
        <v>39088.800000000003</v>
      </c>
      <c r="L18" s="648">
        <f>K18/K10</f>
        <v>2.0340226833430361E-3</v>
      </c>
      <c r="M18" s="646">
        <f t="shared" si="4"/>
        <v>-107973.40000000001</v>
      </c>
      <c r="N18" s="670">
        <f t="shared" si="5"/>
        <v>0.26579773728395195</v>
      </c>
      <c r="O18" s="647">
        <f t="shared" si="6"/>
        <v>-107973.40000000001</v>
      </c>
      <c r="P18" s="648">
        <f t="shared" si="7"/>
        <v>0.26579773728395195</v>
      </c>
      <c r="Q18" s="646">
        <f>'FB 0769-8008'!M167</f>
        <v>41981.1</v>
      </c>
      <c r="R18" s="648">
        <f>Q18/Q10</f>
        <v>2.0129648915859191E-3</v>
      </c>
      <c r="S18" s="646">
        <f>'FB 0769-8008'!O167</f>
        <v>44975.5</v>
      </c>
      <c r="T18" s="648">
        <f>S18/S10</f>
        <v>2.0311015883302248E-3</v>
      </c>
    </row>
    <row r="19" spans="1:20" ht="30.75" customHeight="1" x14ac:dyDescent="0.25">
      <c r="A19" s="210" t="s">
        <v>481</v>
      </c>
      <c r="B19" s="211" t="s">
        <v>355</v>
      </c>
      <c r="C19" s="658">
        <f>C20</f>
        <v>1162105.3999999999</v>
      </c>
      <c r="D19" s="659">
        <f>C19/C10</f>
        <v>8.4356419044331651E-2</v>
      </c>
      <c r="E19" s="658">
        <f>E20</f>
        <v>1336304.3</v>
      </c>
      <c r="F19" s="659">
        <f>E19/E10</f>
        <v>8.4310019569098268E-2</v>
      </c>
      <c r="G19" s="660">
        <f t="shared" ref="G19:L19" si="15">G20</f>
        <v>1535197.1</v>
      </c>
      <c r="H19" s="661">
        <f t="shared" si="15"/>
        <v>8.827298889679297E-2</v>
      </c>
      <c r="I19" s="660">
        <f t="shared" si="15"/>
        <v>1835197.1</v>
      </c>
      <c r="J19" s="661">
        <f t="shared" si="15"/>
        <v>0.10432599993689951</v>
      </c>
      <c r="K19" s="664">
        <f t="shared" si="15"/>
        <v>2011025.6</v>
      </c>
      <c r="L19" s="650">
        <f t="shared" si="15"/>
        <v>0.10464561938927619</v>
      </c>
      <c r="M19" s="664">
        <f t="shared" si="4"/>
        <v>475828.5</v>
      </c>
      <c r="N19" s="665">
        <f t="shared" si="5"/>
        <v>1.3099461951823645</v>
      </c>
      <c r="O19" s="649">
        <f t="shared" si="6"/>
        <v>175828.5</v>
      </c>
      <c r="P19" s="650">
        <f t="shared" si="7"/>
        <v>1.0958090550600805</v>
      </c>
      <c r="Q19" s="664">
        <f>Q20</f>
        <v>2159829.6</v>
      </c>
      <c r="R19" s="650">
        <f>R20</f>
        <v>0.10356234487919706</v>
      </c>
      <c r="S19" s="664">
        <f>S20</f>
        <v>2313881.2000000002</v>
      </c>
      <c r="T19" s="650">
        <f>S19/S10</f>
        <v>0.10449528700131065</v>
      </c>
    </row>
    <row r="20" spans="1:20" ht="21" customHeight="1" x14ac:dyDescent="0.25">
      <c r="A20" s="208" t="s">
        <v>269</v>
      </c>
      <c r="B20" s="209" t="s">
        <v>270</v>
      </c>
      <c r="C20" s="666">
        <v>1162105.3999999999</v>
      </c>
      <c r="D20" s="667">
        <f>C20/C10</f>
        <v>8.4356419044331651E-2</v>
      </c>
      <c r="E20" s="555">
        <v>1336304.3</v>
      </c>
      <c r="F20" s="673">
        <f>E20/E10</f>
        <v>8.4310019569098268E-2</v>
      </c>
      <c r="G20" s="662">
        <v>1535197.1</v>
      </c>
      <c r="H20" s="663">
        <f>G20/G10</f>
        <v>8.827298889679297E-2</v>
      </c>
      <c r="I20" s="662">
        <v>1835197.1</v>
      </c>
      <c r="J20" s="663">
        <f>I20/I10</f>
        <v>0.10432599993689951</v>
      </c>
      <c r="K20" s="646">
        <f>'FB 0724-8009'!K112</f>
        <v>2011025.6</v>
      </c>
      <c r="L20" s="648">
        <f>K20/K10</f>
        <v>0.10464561938927619</v>
      </c>
      <c r="M20" s="646">
        <f t="shared" si="4"/>
        <v>475828.5</v>
      </c>
      <c r="N20" s="670">
        <f t="shared" si="5"/>
        <v>1.3099461951823645</v>
      </c>
      <c r="O20" s="647">
        <f t="shared" si="6"/>
        <v>175828.5</v>
      </c>
      <c r="P20" s="648">
        <f t="shared" si="7"/>
        <v>1.0958090550600805</v>
      </c>
      <c r="Q20" s="646">
        <f>'FB 0724-8009'!M112</f>
        <v>2159829.6</v>
      </c>
      <c r="R20" s="648">
        <f>Q20/Q10</f>
        <v>0.10356234487919706</v>
      </c>
      <c r="S20" s="646">
        <f>'FB 0724-8009'!O112</f>
        <v>2313881.2000000002</v>
      </c>
      <c r="T20" s="648">
        <f>S20/S10</f>
        <v>0.10449528700131065</v>
      </c>
    </row>
    <row r="21" spans="1:20" ht="25.5" customHeight="1" x14ac:dyDescent="0.25">
      <c r="A21" s="210" t="s">
        <v>482</v>
      </c>
      <c r="B21" s="211" t="s">
        <v>356</v>
      </c>
      <c r="C21" s="658">
        <f t="shared" ref="C21" si="16">C23</f>
        <v>7094052.0999999996</v>
      </c>
      <c r="D21" s="659">
        <f t="shared" ref="D21:L21" si="17">D23</f>
        <v>0.51495228545527882</v>
      </c>
      <c r="E21" s="658">
        <f t="shared" si="17"/>
        <v>8212823.2999999998</v>
      </c>
      <c r="F21" s="659">
        <f t="shared" si="17"/>
        <v>0.51816288635795471</v>
      </c>
      <c r="G21" s="660">
        <f t="shared" si="17"/>
        <v>8620499.6999999993</v>
      </c>
      <c r="H21" s="661">
        <f t="shared" si="17"/>
        <v>0.49567399150435276</v>
      </c>
      <c r="I21" s="660">
        <f t="shared" si="17"/>
        <v>8452659.0999999996</v>
      </c>
      <c r="J21" s="661">
        <f t="shared" si="17"/>
        <v>0.48051084689117746</v>
      </c>
      <c r="K21" s="664">
        <f>K22+K23</f>
        <v>8988710</v>
      </c>
      <c r="L21" s="650">
        <f t="shared" si="17"/>
        <v>0.46773602755757099</v>
      </c>
      <c r="M21" s="664">
        <f t="shared" si="4"/>
        <v>368210.30000000075</v>
      </c>
      <c r="N21" s="665">
        <f t="shared" si="5"/>
        <v>1.0427133359798157</v>
      </c>
      <c r="O21" s="649">
        <f t="shared" si="6"/>
        <v>536050.90000000037</v>
      </c>
      <c r="P21" s="650">
        <f t="shared" si="7"/>
        <v>1.063418019543696</v>
      </c>
      <c r="Q21" s="664">
        <f>Q23</f>
        <v>9655220.9000000004</v>
      </c>
      <c r="R21" s="650">
        <f>R23</f>
        <v>0.46296120616674175</v>
      </c>
      <c r="S21" s="664">
        <f>S23</f>
        <v>10350887.4</v>
      </c>
      <c r="T21" s="650">
        <f>T23</f>
        <v>0.46744791806132924</v>
      </c>
    </row>
    <row r="22" spans="1:20" ht="51" hidden="1" x14ac:dyDescent="0.25">
      <c r="A22" s="208" t="s">
        <v>545</v>
      </c>
      <c r="B22" s="613" t="s">
        <v>303</v>
      </c>
      <c r="C22" s="555"/>
      <c r="D22" s="673"/>
      <c r="E22" s="555"/>
      <c r="F22" s="673"/>
      <c r="G22" s="662"/>
      <c r="H22" s="663"/>
      <c r="I22" s="662"/>
      <c r="J22" s="663"/>
      <c r="K22" s="662"/>
      <c r="L22" s="663"/>
      <c r="M22" s="662"/>
      <c r="N22" s="674"/>
      <c r="O22" s="647"/>
      <c r="P22" s="648"/>
      <c r="Q22" s="662"/>
      <c r="R22" s="663"/>
      <c r="S22" s="662"/>
      <c r="T22" s="663"/>
    </row>
    <row r="23" spans="1:20" ht="18" customHeight="1" x14ac:dyDescent="0.25">
      <c r="A23" s="208" t="s">
        <v>282</v>
      </c>
      <c r="B23" s="209" t="s">
        <v>283</v>
      </c>
      <c r="C23" s="666">
        <v>7094052.0999999996</v>
      </c>
      <c r="D23" s="667">
        <f>C23/C10</f>
        <v>0.51495228545527882</v>
      </c>
      <c r="E23" s="555">
        <v>8212823.2999999998</v>
      </c>
      <c r="F23" s="673">
        <f>E23/E10</f>
        <v>0.51816288635795471</v>
      </c>
      <c r="G23" s="662">
        <v>8620499.6999999993</v>
      </c>
      <c r="H23" s="663">
        <f>G23/G10</f>
        <v>0.49567399150435276</v>
      </c>
      <c r="I23" s="662">
        <v>8452659.0999999996</v>
      </c>
      <c r="J23" s="663">
        <f>I23/I10</f>
        <v>0.48051084689117746</v>
      </c>
      <c r="K23" s="646">
        <f>'FB 0731-8010'!K125</f>
        <v>8988710</v>
      </c>
      <c r="L23" s="648">
        <f>K23/K10</f>
        <v>0.46773602755757099</v>
      </c>
      <c r="M23" s="646">
        <f t="shared" si="4"/>
        <v>368210.30000000075</v>
      </c>
      <c r="N23" s="670">
        <f t="shared" si="5"/>
        <v>1.0427133359798157</v>
      </c>
      <c r="O23" s="647">
        <f t="shared" si="6"/>
        <v>536050.90000000037</v>
      </c>
      <c r="P23" s="648">
        <f t="shared" si="7"/>
        <v>1.063418019543696</v>
      </c>
      <c r="Q23" s="646">
        <f>'FB 0731-8010'!M125</f>
        <v>9655220.9000000004</v>
      </c>
      <c r="R23" s="648">
        <f>Q23/Q10</f>
        <v>0.46296120616674175</v>
      </c>
      <c r="S23" s="646">
        <f>'FB 0731-8010'!O125</f>
        <v>10350887.4</v>
      </c>
      <c r="T23" s="648">
        <f>S23/S10</f>
        <v>0.46744791806132924</v>
      </c>
    </row>
    <row r="24" spans="1:20" ht="27" customHeight="1" x14ac:dyDescent="0.25">
      <c r="A24" s="210" t="s">
        <v>483</v>
      </c>
      <c r="B24" s="211" t="s">
        <v>357</v>
      </c>
      <c r="C24" s="658">
        <f t="shared" ref="C24:E24" si="18">C25</f>
        <v>244565</v>
      </c>
      <c r="D24" s="659">
        <f>D25</f>
        <v>1.775280247693279E-2</v>
      </c>
      <c r="E24" s="658">
        <f t="shared" si="18"/>
        <v>334332.7</v>
      </c>
      <c r="F24" s="659">
        <f t="shared" ref="F24:L24" si="19">F25</f>
        <v>2.1093695859236147E-2</v>
      </c>
      <c r="G24" s="660">
        <f t="shared" si="19"/>
        <v>423474</v>
      </c>
      <c r="H24" s="661">
        <f t="shared" si="19"/>
        <v>2.4349522090733822E-2</v>
      </c>
      <c r="I24" s="660">
        <f t="shared" si="19"/>
        <v>426474</v>
      </c>
      <c r="J24" s="661">
        <f t="shared" si="19"/>
        <v>2.4243895381640086E-2</v>
      </c>
      <c r="K24" s="664">
        <f t="shared" si="19"/>
        <v>428474</v>
      </c>
      <c r="L24" s="650">
        <f t="shared" si="19"/>
        <v>2.229604989722693E-2</v>
      </c>
      <c r="M24" s="664">
        <f t="shared" si="4"/>
        <v>5000</v>
      </c>
      <c r="N24" s="665">
        <f t="shared" si="5"/>
        <v>1.011807100317847</v>
      </c>
      <c r="O24" s="649">
        <f t="shared" si="6"/>
        <v>2000</v>
      </c>
      <c r="P24" s="650">
        <f t="shared" si="7"/>
        <v>1.0046896176554725</v>
      </c>
      <c r="Q24" s="664">
        <f>Q25</f>
        <v>460178.5</v>
      </c>
      <c r="R24" s="650">
        <f>R25</f>
        <v>2.2065242796464862E-2</v>
      </c>
      <c r="S24" s="664">
        <f>S25</f>
        <v>493001.1</v>
      </c>
      <c r="T24" s="650">
        <f>T25</f>
        <v>2.2264017459695789E-2</v>
      </c>
    </row>
    <row r="25" spans="1:20" ht="19.5" customHeight="1" x14ac:dyDescent="0.25">
      <c r="A25" s="208" t="s">
        <v>291</v>
      </c>
      <c r="B25" s="209" t="s">
        <v>292</v>
      </c>
      <c r="C25" s="666">
        <v>244565</v>
      </c>
      <c r="D25" s="667">
        <f>C25/C10</f>
        <v>1.775280247693279E-2</v>
      </c>
      <c r="E25" s="555">
        <v>334332.7</v>
      </c>
      <c r="F25" s="673">
        <f>E25/E10</f>
        <v>2.1093695859236147E-2</v>
      </c>
      <c r="G25" s="662">
        <v>423474</v>
      </c>
      <c r="H25" s="663">
        <f>G25/G10</f>
        <v>2.4349522090733822E-2</v>
      </c>
      <c r="I25" s="662">
        <v>426474</v>
      </c>
      <c r="J25" s="663">
        <f>I25/I10</f>
        <v>2.4243895381640086E-2</v>
      </c>
      <c r="K25" s="646">
        <f>'FB 0722-8011'!K111</f>
        <v>428474</v>
      </c>
      <c r="L25" s="648">
        <f>K25/K10</f>
        <v>2.229604989722693E-2</v>
      </c>
      <c r="M25" s="646">
        <f t="shared" si="4"/>
        <v>5000</v>
      </c>
      <c r="N25" s="670">
        <f t="shared" si="5"/>
        <v>1.011807100317847</v>
      </c>
      <c r="O25" s="647">
        <f t="shared" si="6"/>
        <v>2000</v>
      </c>
      <c r="P25" s="648">
        <f t="shared" si="7"/>
        <v>1.0046896176554725</v>
      </c>
      <c r="Q25" s="646">
        <f>'FB 0722-8011'!M111</f>
        <v>460178.5</v>
      </c>
      <c r="R25" s="648">
        <f>Q25/Q10</f>
        <v>2.2065242796464862E-2</v>
      </c>
      <c r="S25" s="646">
        <f>'FB 0722-8011'!O111</f>
        <v>493001.1</v>
      </c>
      <c r="T25" s="648">
        <f>S25/S10</f>
        <v>2.2264017459695789E-2</v>
      </c>
    </row>
    <row r="26" spans="1:20" ht="23.25" customHeight="1" x14ac:dyDescent="0.25">
      <c r="A26" s="210" t="s">
        <v>500</v>
      </c>
      <c r="B26" s="211" t="s">
        <v>414</v>
      </c>
      <c r="C26" s="658">
        <f>C27</f>
        <v>70566.7</v>
      </c>
      <c r="D26" s="659">
        <f>D27</f>
        <v>5.1223874493446448E-3</v>
      </c>
      <c r="E26" s="658">
        <f>E27</f>
        <v>90818.2</v>
      </c>
      <c r="F26" s="659">
        <f>F27</f>
        <v>5.7298956676486634E-3</v>
      </c>
      <c r="G26" s="660">
        <f t="shared" ref="C26:K28" si="20">G27</f>
        <v>100146</v>
      </c>
      <c r="H26" s="661">
        <f>H27</f>
        <v>5.75833992003908E-3</v>
      </c>
      <c r="I26" s="660">
        <f t="shared" si="20"/>
        <v>100146</v>
      </c>
      <c r="J26" s="661">
        <f>J27</f>
        <v>5.6930296967452367E-3</v>
      </c>
      <c r="K26" s="664">
        <f t="shared" si="20"/>
        <v>110146</v>
      </c>
      <c r="L26" s="650">
        <f>L27</f>
        <v>5.7315513006155738E-3</v>
      </c>
      <c r="M26" s="664">
        <f t="shared" ref="M26:M27" si="21">K26-G26</f>
        <v>10000</v>
      </c>
      <c r="N26" s="665">
        <f t="shared" si="5"/>
        <v>1.0998542128492401</v>
      </c>
      <c r="O26" s="649">
        <f t="shared" si="6"/>
        <v>10000</v>
      </c>
      <c r="P26" s="650">
        <f t="shared" si="7"/>
        <v>1.0998542128492401</v>
      </c>
      <c r="Q26" s="664">
        <f t="shared" ref="Q26:Q28" si="22">Q27</f>
        <v>118296.1</v>
      </c>
      <c r="R26" s="650">
        <f>R27</f>
        <v>5.6722166906426246E-3</v>
      </c>
      <c r="S26" s="664">
        <f t="shared" ref="S26:S28" si="23">S27</f>
        <v>126733.7</v>
      </c>
      <c r="T26" s="650">
        <f>T27</f>
        <v>5.7233164581820374E-3</v>
      </c>
    </row>
    <row r="27" spans="1:20" ht="18.75" customHeight="1" x14ac:dyDescent="0.25">
      <c r="A27" s="208" t="s">
        <v>502</v>
      </c>
      <c r="B27" s="209" t="s">
        <v>417</v>
      </c>
      <c r="C27" s="666">
        <v>70566.7</v>
      </c>
      <c r="D27" s="667">
        <f>C27/C10</f>
        <v>5.1223874493446448E-3</v>
      </c>
      <c r="E27" s="555">
        <v>90818.2</v>
      </c>
      <c r="F27" s="673">
        <f>E27/E10</f>
        <v>5.7298956676486634E-3</v>
      </c>
      <c r="G27" s="662">
        <v>100146</v>
      </c>
      <c r="H27" s="663">
        <f>G27/G10</f>
        <v>5.75833992003908E-3</v>
      </c>
      <c r="I27" s="662">
        <v>100146</v>
      </c>
      <c r="J27" s="663">
        <f>I27/I10</f>
        <v>5.6930296967452367E-3</v>
      </c>
      <c r="K27" s="672">
        <f>'FB 0769-8015'!K168</f>
        <v>110146</v>
      </c>
      <c r="L27" s="648">
        <f>K27/K8</f>
        <v>5.7315513006155738E-3</v>
      </c>
      <c r="M27" s="646">
        <f t="shared" si="21"/>
        <v>10000</v>
      </c>
      <c r="N27" s="670">
        <f t="shared" si="5"/>
        <v>1.0998542128492401</v>
      </c>
      <c r="O27" s="647">
        <f t="shared" si="6"/>
        <v>10000</v>
      </c>
      <c r="P27" s="648">
        <f t="shared" si="7"/>
        <v>1.0998542128492401</v>
      </c>
      <c r="Q27" s="646">
        <f>'FB 0769-8015'!M168</f>
        <v>118296.1</v>
      </c>
      <c r="R27" s="648">
        <f>Q27/Q8</f>
        <v>5.6722166906426246E-3</v>
      </c>
      <c r="S27" s="646">
        <f>'FB 0769-8015'!O168</f>
        <v>126733.7</v>
      </c>
      <c r="T27" s="648">
        <f>S27/S8</f>
        <v>5.7233164581820374E-3</v>
      </c>
    </row>
    <row r="28" spans="1:20" ht="30.75" customHeight="1" x14ac:dyDescent="0.25">
      <c r="A28" s="210" t="s">
        <v>484</v>
      </c>
      <c r="B28" s="211" t="s">
        <v>358</v>
      </c>
      <c r="C28" s="658">
        <f t="shared" si="20"/>
        <v>0</v>
      </c>
      <c r="D28" s="659">
        <f>D29</f>
        <v>0</v>
      </c>
      <c r="E28" s="658">
        <f t="shared" si="20"/>
        <v>0</v>
      </c>
      <c r="F28" s="659">
        <f>F29</f>
        <v>0</v>
      </c>
      <c r="G28" s="660">
        <f t="shared" si="20"/>
        <v>10000</v>
      </c>
      <c r="H28" s="661">
        <f>H29</f>
        <v>5.7499450003385862E-4</v>
      </c>
      <c r="I28" s="660">
        <f t="shared" si="20"/>
        <v>10000</v>
      </c>
      <c r="J28" s="661">
        <f>J29</f>
        <v>5.684729990958437E-4</v>
      </c>
      <c r="K28" s="664">
        <f t="shared" si="20"/>
        <v>10000</v>
      </c>
      <c r="L28" s="650">
        <f>L29</f>
        <v>5.2035945931904685E-4</v>
      </c>
      <c r="M28" s="664">
        <f t="shared" si="4"/>
        <v>0</v>
      </c>
      <c r="N28" s="665">
        <f t="shared" ref="N28:N36" si="24">K28/G28</f>
        <v>1</v>
      </c>
      <c r="O28" s="649">
        <f t="shared" si="6"/>
        <v>0</v>
      </c>
      <c r="P28" s="650">
        <f t="shared" si="7"/>
        <v>1</v>
      </c>
      <c r="Q28" s="664">
        <f t="shared" si="22"/>
        <v>10000</v>
      </c>
      <c r="R28" s="650">
        <f>R29</f>
        <v>4.7949312704667559E-4</v>
      </c>
      <c r="S28" s="664">
        <f t="shared" si="23"/>
        <v>10000</v>
      </c>
      <c r="T28" s="650">
        <f>T29</f>
        <v>4.5160178059837575E-4</v>
      </c>
    </row>
    <row r="29" spans="1:20" ht="25.5" x14ac:dyDescent="0.25">
      <c r="A29" s="208" t="s">
        <v>359</v>
      </c>
      <c r="B29" s="209" t="s">
        <v>303</v>
      </c>
      <c r="C29" s="666">
        <v>0</v>
      </c>
      <c r="D29" s="667">
        <f>C29/C10</f>
        <v>0</v>
      </c>
      <c r="E29" s="555">
        <v>0</v>
      </c>
      <c r="F29" s="673">
        <f>E29/E10</f>
        <v>0</v>
      </c>
      <c r="G29" s="662">
        <v>10000</v>
      </c>
      <c r="H29" s="663">
        <f>G29/G10</f>
        <v>5.7499450003385862E-4</v>
      </c>
      <c r="I29" s="662">
        <v>10000</v>
      </c>
      <c r="J29" s="663">
        <f>I29/I10</f>
        <v>5.684729990958437E-4</v>
      </c>
      <c r="K29" s="646">
        <f>'FR 0769 - 8017'!K110</f>
        <v>10000</v>
      </c>
      <c r="L29" s="648">
        <f>K29/K10</f>
        <v>5.2035945931904685E-4</v>
      </c>
      <c r="M29" s="646">
        <f t="shared" si="4"/>
        <v>0</v>
      </c>
      <c r="N29" s="670">
        <f t="shared" si="24"/>
        <v>1</v>
      </c>
      <c r="O29" s="647">
        <f t="shared" si="6"/>
        <v>0</v>
      </c>
      <c r="P29" s="648">
        <f t="shared" si="7"/>
        <v>1</v>
      </c>
      <c r="Q29" s="646">
        <f>'FR 0769 - 8017'!M110</f>
        <v>10000</v>
      </c>
      <c r="R29" s="648">
        <f>Q29/Q10</f>
        <v>4.7949312704667559E-4</v>
      </c>
      <c r="S29" s="646">
        <f>'FR 0769 - 8017'!O110</f>
        <v>10000</v>
      </c>
      <c r="T29" s="648">
        <f>S29/S10</f>
        <v>4.5160178059837575E-4</v>
      </c>
    </row>
    <row r="30" spans="1:20" ht="31.5" customHeight="1" x14ac:dyDescent="0.25">
      <c r="A30" s="210" t="s">
        <v>485</v>
      </c>
      <c r="B30" s="211" t="s">
        <v>360</v>
      </c>
      <c r="C30" s="658">
        <f t="shared" ref="C30:L30" si="25">C31</f>
        <v>38973.9</v>
      </c>
      <c r="D30" s="659">
        <f t="shared" si="25"/>
        <v>2.829088170652918E-3</v>
      </c>
      <c r="E30" s="658">
        <f t="shared" si="25"/>
        <v>43257.3</v>
      </c>
      <c r="F30" s="659">
        <f t="shared" si="25"/>
        <v>2.7291866152839247E-3</v>
      </c>
      <c r="G30" s="660">
        <f t="shared" si="25"/>
        <v>55000</v>
      </c>
      <c r="H30" s="661">
        <f t="shared" si="25"/>
        <v>3.162469750186222E-3</v>
      </c>
      <c r="I30" s="660">
        <f t="shared" si="25"/>
        <v>60000</v>
      </c>
      <c r="J30" s="661">
        <f t="shared" si="25"/>
        <v>3.410837994575062E-3</v>
      </c>
      <c r="K30" s="664">
        <f t="shared" si="25"/>
        <v>70000</v>
      </c>
      <c r="L30" s="650">
        <f t="shared" si="25"/>
        <v>3.6425162152333283E-3</v>
      </c>
      <c r="M30" s="664">
        <f t="shared" si="4"/>
        <v>15000</v>
      </c>
      <c r="N30" s="665">
        <f t="shared" si="24"/>
        <v>1.2727272727272727</v>
      </c>
      <c r="O30" s="649">
        <f t="shared" si="6"/>
        <v>10000</v>
      </c>
      <c r="P30" s="650">
        <f t="shared" si="7"/>
        <v>1.1666666666666667</v>
      </c>
      <c r="Q30" s="664">
        <f>Q31</f>
        <v>70000</v>
      </c>
      <c r="R30" s="650">
        <f>R31</f>
        <v>3.3564518893267293E-3</v>
      </c>
      <c r="S30" s="664">
        <f>S31</f>
        <v>70000</v>
      </c>
      <c r="T30" s="650">
        <f>T31</f>
        <v>3.1612124641886303E-3</v>
      </c>
    </row>
    <row r="31" spans="1:20" ht="19.5" customHeight="1" x14ac:dyDescent="0.25">
      <c r="A31" s="208" t="s">
        <v>361</v>
      </c>
      <c r="B31" s="209" t="s">
        <v>362</v>
      </c>
      <c r="C31" s="666">
        <v>38973.9</v>
      </c>
      <c r="D31" s="667">
        <f>C31/C10</f>
        <v>2.829088170652918E-3</v>
      </c>
      <c r="E31" s="555">
        <v>43257.3</v>
      </c>
      <c r="F31" s="673">
        <f>E31/E10</f>
        <v>2.7291866152839247E-3</v>
      </c>
      <c r="G31" s="662">
        <v>55000</v>
      </c>
      <c r="H31" s="663">
        <f>G31/G10</f>
        <v>3.162469750186222E-3</v>
      </c>
      <c r="I31" s="662">
        <v>60000</v>
      </c>
      <c r="J31" s="663">
        <f>I31/I10</f>
        <v>3.410837994575062E-3</v>
      </c>
      <c r="K31" s="672">
        <f>'FMP 0740-8018'!K112</f>
        <v>70000</v>
      </c>
      <c r="L31" s="648">
        <f>K31/K10</f>
        <v>3.6425162152333283E-3</v>
      </c>
      <c r="M31" s="646">
        <f t="shared" si="4"/>
        <v>15000</v>
      </c>
      <c r="N31" s="670">
        <f t="shared" si="24"/>
        <v>1.2727272727272727</v>
      </c>
      <c r="O31" s="647">
        <f t="shared" si="6"/>
        <v>10000</v>
      </c>
      <c r="P31" s="648">
        <f t="shared" si="7"/>
        <v>1.1666666666666667</v>
      </c>
      <c r="Q31" s="646">
        <f>'FMP 0740-8018'!M112</f>
        <v>70000</v>
      </c>
      <c r="R31" s="648">
        <f>Q31/Q8</f>
        <v>3.3564518893267293E-3</v>
      </c>
      <c r="S31" s="646">
        <f>'FMP 0740-8018'!O112</f>
        <v>70000</v>
      </c>
      <c r="T31" s="648">
        <f>S31/S8</f>
        <v>3.1612124641886303E-3</v>
      </c>
    </row>
    <row r="32" spans="1:20" ht="34.5" customHeight="1" x14ac:dyDescent="0.25">
      <c r="A32" s="210" t="s">
        <v>486</v>
      </c>
      <c r="B32" s="211" t="s">
        <v>363</v>
      </c>
      <c r="C32" s="658">
        <f t="shared" ref="C32:L32" si="26">C33</f>
        <v>24837.1</v>
      </c>
      <c r="D32" s="659">
        <f t="shared" si="26"/>
        <v>1.8029077357750594E-3</v>
      </c>
      <c r="E32" s="658">
        <f t="shared" si="26"/>
        <v>48901.8</v>
      </c>
      <c r="F32" s="659">
        <f t="shared" si="26"/>
        <v>3.0853090235241553E-3</v>
      </c>
      <c r="G32" s="660">
        <f>G33</f>
        <v>92000</v>
      </c>
      <c r="H32" s="661">
        <f t="shared" si="26"/>
        <v>5.2899494003114987E-3</v>
      </c>
      <c r="I32" s="660">
        <f>I33</f>
        <v>97000</v>
      </c>
      <c r="J32" s="661">
        <f t="shared" si="26"/>
        <v>5.5141880912296841E-3</v>
      </c>
      <c r="K32" s="664">
        <f t="shared" si="26"/>
        <v>340209</v>
      </c>
      <c r="L32" s="650">
        <f t="shared" si="26"/>
        <v>1.770309712954736E-2</v>
      </c>
      <c r="M32" s="664">
        <f t="shared" si="4"/>
        <v>248209</v>
      </c>
      <c r="N32" s="665">
        <f t="shared" si="24"/>
        <v>3.6979239130434784</v>
      </c>
      <c r="O32" s="649">
        <f t="shared" si="6"/>
        <v>243209</v>
      </c>
      <c r="P32" s="650">
        <f t="shared" si="7"/>
        <v>3.5073092783505153</v>
      </c>
      <c r="Q32" s="664">
        <f>Q33</f>
        <v>594024</v>
      </c>
      <c r="R32" s="650">
        <f>R33</f>
        <v>2.8483042530077444E-2</v>
      </c>
      <c r="S32" s="664">
        <f>S33</f>
        <v>445947</v>
      </c>
      <c r="T32" s="650">
        <f>T33</f>
        <v>2.0139045925250388E-2</v>
      </c>
    </row>
    <row r="33" spans="1:21" ht="21" customHeight="1" x14ac:dyDescent="0.25">
      <c r="A33" s="212" t="s">
        <v>364</v>
      </c>
      <c r="B33" s="209" t="s">
        <v>365</v>
      </c>
      <c r="C33" s="666">
        <v>24837.1</v>
      </c>
      <c r="D33" s="667">
        <f>C33/C10</f>
        <v>1.8029077357750594E-3</v>
      </c>
      <c r="E33" s="555">
        <v>48901.8</v>
      </c>
      <c r="F33" s="673">
        <f>E33/E10</f>
        <v>3.0853090235241553E-3</v>
      </c>
      <c r="G33" s="662">
        <v>92000</v>
      </c>
      <c r="H33" s="663">
        <f>G33/G10</f>
        <v>5.2899494003114987E-3</v>
      </c>
      <c r="I33" s="662">
        <v>97000</v>
      </c>
      <c r="J33" s="663">
        <f>I33/I10</f>
        <v>5.5141880912296841E-3</v>
      </c>
      <c r="K33" s="646">
        <f>'FD 0769 - 8019'!K77</f>
        <v>340209</v>
      </c>
      <c r="L33" s="648">
        <f>K33/K10</f>
        <v>1.770309712954736E-2</v>
      </c>
      <c r="M33" s="646">
        <f t="shared" si="4"/>
        <v>248209</v>
      </c>
      <c r="N33" s="670">
        <f t="shared" si="24"/>
        <v>3.6979239130434784</v>
      </c>
      <c r="O33" s="647">
        <f t="shared" si="6"/>
        <v>243209</v>
      </c>
      <c r="P33" s="648">
        <f t="shared" si="7"/>
        <v>3.5073092783505153</v>
      </c>
      <c r="Q33" s="646">
        <f>'FD 0769 - 8019'!M77</f>
        <v>594024</v>
      </c>
      <c r="R33" s="648">
        <f>Q33/Q10</f>
        <v>2.8483042530077444E-2</v>
      </c>
      <c r="S33" s="646">
        <f>'FD 0769 - 8019'!O77</f>
        <v>445947</v>
      </c>
      <c r="T33" s="648">
        <f>S33/S10</f>
        <v>2.0139045925250388E-2</v>
      </c>
    </row>
    <row r="34" spans="1:21" ht="34.5" customHeight="1" x14ac:dyDescent="0.25">
      <c r="A34" s="210" t="s">
        <v>487</v>
      </c>
      <c r="B34" s="211" t="s">
        <v>424</v>
      </c>
      <c r="C34" s="658">
        <f t="shared" ref="C34" si="27">C35+C36</f>
        <v>914907</v>
      </c>
      <c r="D34" s="659">
        <f t="shared" ref="D34" si="28">D35+D36</f>
        <v>6.6412459901307022E-2</v>
      </c>
      <c r="E34" s="658">
        <f t="shared" ref="E34:J34" si="29">E35+E36</f>
        <v>1144590.1000000001</v>
      </c>
      <c r="F34" s="659">
        <f t="shared" si="29"/>
        <v>7.2214400364943934E-2</v>
      </c>
      <c r="G34" s="660">
        <f t="shared" si="29"/>
        <v>1204260.3999999999</v>
      </c>
      <c r="H34" s="661">
        <f t="shared" si="29"/>
        <v>6.9244310660857442E-2</v>
      </c>
      <c r="I34" s="660">
        <f t="shared" si="29"/>
        <v>1234260.3999999999</v>
      </c>
      <c r="J34" s="661">
        <f t="shared" si="29"/>
        <v>7.016437112532356E-2</v>
      </c>
      <c r="K34" s="664">
        <f>'FB 0769-8022 '!K163</f>
        <v>1436731.4000000001</v>
      </c>
      <c r="L34" s="650">
        <f>K34/K10</f>
        <v>7.4761677449069738E-2</v>
      </c>
      <c r="M34" s="664">
        <f t="shared" ref="M34:M36" si="30">K34-G34</f>
        <v>232471.00000000023</v>
      </c>
      <c r="N34" s="665">
        <f t="shared" si="24"/>
        <v>1.1930404752991963</v>
      </c>
      <c r="O34" s="649">
        <f t="shared" si="6"/>
        <v>202471.00000000023</v>
      </c>
      <c r="P34" s="650">
        <f t="shared" si="7"/>
        <v>1.1640423690171056</v>
      </c>
      <c r="Q34" s="664">
        <f>'FB 0769-8022 '!M167</f>
        <v>1543040.9834</v>
      </c>
      <c r="R34" s="650">
        <f>Q34/Q10</f>
        <v>7.3987754629164348E-2</v>
      </c>
      <c r="S34" s="664">
        <f>'FB 0769-8022 '!O163</f>
        <v>1653099.6055214</v>
      </c>
      <c r="T34" s="650">
        <f>S34/S10</f>
        <v>7.4654272535993674E-2</v>
      </c>
    </row>
    <row r="35" spans="1:21" ht="21.75" customHeight="1" x14ac:dyDescent="0.25">
      <c r="A35" s="352" t="s">
        <v>420</v>
      </c>
      <c r="B35" s="353" t="s">
        <v>426</v>
      </c>
      <c r="C35" s="666">
        <v>43916</v>
      </c>
      <c r="D35" s="667">
        <f>C35/C10</f>
        <v>3.1878317566985484E-3</v>
      </c>
      <c r="E35" s="555">
        <v>66908</v>
      </c>
      <c r="F35" s="673">
        <f>E35/E10</f>
        <v>4.2213549633337453E-3</v>
      </c>
      <c r="G35" s="662">
        <v>75600</v>
      </c>
      <c r="H35" s="663">
        <f>G35/G8</f>
        <v>4.3469584202559712E-3</v>
      </c>
      <c r="I35" s="662">
        <v>79200</v>
      </c>
      <c r="J35" s="663">
        <f>I35/I8</f>
        <v>4.5023061528390819E-3</v>
      </c>
      <c r="K35" s="671">
        <f>'FB 0769-8022 '!K168</f>
        <v>108624.1</v>
      </c>
      <c r="L35" s="668">
        <f>K35/K8</f>
        <v>5.6523577945018083E-3</v>
      </c>
      <c r="M35" s="662">
        <f t="shared" ref="M35" si="31">K35-G35</f>
        <v>33024.100000000006</v>
      </c>
      <c r="N35" s="674">
        <f t="shared" si="24"/>
        <v>1.4368267195767197</v>
      </c>
      <c r="O35" s="647">
        <f t="shared" si="6"/>
        <v>29424.100000000006</v>
      </c>
      <c r="P35" s="648">
        <f t="shared" si="7"/>
        <v>1.3715164141414142</v>
      </c>
      <c r="Q35" s="662">
        <f>'FB 0769-8022 '!M168</f>
        <v>116662.28340000001</v>
      </c>
      <c r="R35" s="663">
        <f>Q35/Q10</f>
        <v>5.5938763075871478E-3</v>
      </c>
      <c r="S35" s="662">
        <f>'FB 0769-8022 '!O168</f>
        <v>124945.30552140001</v>
      </c>
      <c r="T35" s="663">
        <f>S35/S10</f>
        <v>5.6425522450872312E-3</v>
      </c>
    </row>
    <row r="36" spans="1:21" ht="23.25" customHeight="1" x14ac:dyDescent="0.25">
      <c r="A36" s="352" t="s">
        <v>419</v>
      </c>
      <c r="B36" s="353" t="s">
        <v>425</v>
      </c>
      <c r="C36" s="666">
        <v>870991</v>
      </c>
      <c r="D36" s="667">
        <f>C36/C10</f>
        <v>6.3224628144608469E-2</v>
      </c>
      <c r="E36" s="555">
        <v>1077682.1000000001</v>
      </c>
      <c r="F36" s="673">
        <f>E36/E10</f>
        <v>6.7993045401610192E-2</v>
      </c>
      <c r="G36" s="662">
        <v>1128660.3999999999</v>
      </c>
      <c r="H36" s="663">
        <f>G36/G8</f>
        <v>6.4897352240601475E-2</v>
      </c>
      <c r="I36" s="662">
        <v>1155060.3999999999</v>
      </c>
      <c r="J36" s="663">
        <f>I36/I8</f>
        <v>6.5662064972484474E-2</v>
      </c>
      <c r="K36" s="671">
        <f>'FB 0769-8022 '!K173</f>
        <v>1328107.3</v>
      </c>
      <c r="L36" s="668">
        <f>K36/K8</f>
        <v>6.9109319654567916E-2</v>
      </c>
      <c r="M36" s="662">
        <f t="shared" si="30"/>
        <v>199446.90000000014</v>
      </c>
      <c r="N36" s="674">
        <f t="shared" si="24"/>
        <v>1.1767111701624333</v>
      </c>
      <c r="O36" s="647">
        <f t="shared" si="6"/>
        <v>173046.90000000014</v>
      </c>
      <c r="P36" s="648">
        <f t="shared" si="7"/>
        <v>1.1498163212936745</v>
      </c>
      <c r="Q36" s="662">
        <f>'FB 0769-8022 '!M173</f>
        <v>1426378.7</v>
      </c>
      <c r="R36" s="663">
        <f>Q36/Q10</f>
        <v>6.8393878321577201E-2</v>
      </c>
      <c r="S36" s="662">
        <f>'FB 0769-8022 '!O173</f>
        <v>1528154.3</v>
      </c>
      <c r="T36" s="663">
        <f>S36/S10</f>
        <v>6.901172029090645E-2</v>
      </c>
    </row>
    <row r="37" spans="1:21" x14ac:dyDescent="0.25">
      <c r="C37" s="588"/>
      <c r="D37" s="588"/>
      <c r="E37" s="213"/>
      <c r="F37" s="213"/>
      <c r="G37" s="213"/>
      <c r="H37" s="213"/>
      <c r="I37" s="213"/>
      <c r="J37" s="213"/>
      <c r="K37" s="427"/>
      <c r="L37" s="427"/>
    </row>
    <row r="38" spans="1:21" x14ac:dyDescent="0.25">
      <c r="D38" s="334"/>
      <c r="F38" s="334"/>
    </row>
    <row r="41" spans="1:21" x14ac:dyDescent="0.25">
      <c r="K41" s="198"/>
      <c r="L41" s="198"/>
      <c r="M41" s="198"/>
      <c r="N41" s="198"/>
      <c r="O41" s="198"/>
      <c r="P41" s="198"/>
      <c r="Q41" s="198"/>
      <c r="R41" s="198"/>
      <c r="S41" s="198"/>
      <c r="T41" s="198"/>
      <c r="U41" s="198"/>
    </row>
  </sheetData>
  <mergeCells count="20">
    <mergeCell ref="I4:J4"/>
    <mergeCell ref="I5:J5"/>
    <mergeCell ref="O4:P5"/>
    <mergeCell ref="G5:H5"/>
    <mergeCell ref="S1:T1"/>
    <mergeCell ref="A2:T2"/>
    <mergeCell ref="A3:N3"/>
    <mergeCell ref="A4:A6"/>
    <mergeCell ref="C4:D4"/>
    <mergeCell ref="E4:F4"/>
    <mergeCell ref="G4:H4"/>
    <mergeCell ref="C5:D5"/>
    <mergeCell ref="E5:F5"/>
    <mergeCell ref="K5:L5"/>
    <mergeCell ref="Q5:R5"/>
    <mergeCell ref="S5:T5"/>
    <mergeCell ref="K4:L4"/>
    <mergeCell ref="M4:N5"/>
    <mergeCell ref="Q4:R4"/>
    <mergeCell ref="S4:T4"/>
  </mergeCells>
  <printOptions horizontalCentered="1"/>
  <pageMargins left="0" right="0" top="0" bottom="0" header="0" footer="0"/>
  <pageSetup paperSize="9" scale="61" orientation="landscape" r:id="rId1"/>
  <rowBreaks count="1" manualBreakCount="1">
    <brk id="36"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451"/>
  <sheetViews>
    <sheetView showZeros="0" workbookViewId="0">
      <selection activeCell="AC77" sqref="AC77"/>
    </sheetView>
  </sheetViews>
  <sheetFormatPr defaultColWidth="8.85546875" defaultRowHeight="15.75" x14ac:dyDescent="0.25"/>
  <cols>
    <col min="1" max="1" width="10.42578125" style="3" customWidth="1"/>
    <col min="2" max="2" width="10" style="3" customWidth="1"/>
    <col min="3" max="3" width="7.42578125" style="3" customWidth="1"/>
    <col min="4" max="4" width="8" style="3" customWidth="1"/>
    <col min="5" max="5" width="7" style="1" customWidth="1"/>
    <col min="6" max="6" width="7.28515625" style="1" customWidth="1"/>
    <col min="7" max="7" width="7.140625" style="1" customWidth="1"/>
    <col min="8" max="8" width="4.5703125" style="1" customWidth="1"/>
    <col min="9" max="9" width="11.7109375" style="1" customWidth="1"/>
    <col min="10" max="10" width="11.85546875" style="1" customWidth="1"/>
    <col min="11" max="11" width="10.42578125" style="1" customWidth="1"/>
    <col min="12" max="12" width="9.42578125" style="1" customWidth="1"/>
    <col min="13" max="15" width="8.85546875" style="1" customWidth="1"/>
    <col min="16" max="16" width="9.7109375" style="1" customWidth="1"/>
    <col min="17" max="17" width="11.85546875" style="1" hidden="1" customWidth="1"/>
    <col min="18" max="18" width="12.140625" style="1" hidden="1" customWidth="1"/>
    <col min="19" max="24" width="8.85546875" style="1" hidden="1" customWidth="1"/>
    <col min="25" max="27" width="8.85546875" style="1" customWidth="1"/>
    <col min="28" max="16384" width="8.85546875" style="1"/>
  </cols>
  <sheetData>
    <row r="1" spans="1:16" x14ac:dyDescent="0.25">
      <c r="N1" s="743" t="s">
        <v>0</v>
      </c>
      <c r="O1" s="743"/>
      <c r="P1" s="743"/>
    </row>
    <row r="2" spans="1:16" ht="18.75" x14ac:dyDescent="0.25">
      <c r="D2" s="744" t="s">
        <v>1</v>
      </c>
      <c r="E2" s="744"/>
      <c r="F2" s="744"/>
      <c r="G2" s="744"/>
      <c r="H2" s="744"/>
      <c r="I2" s="744"/>
      <c r="J2" s="744"/>
      <c r="K2" s="744"/>
      <c r="L2" s="744"/>
      <c r="M2" s="744"/>
    </row>
    <row r="3" spans="1:16" ht="18.75" hidden="1" x14ac:dyDescent="0.25">
      <c r="D3" s="164"/>
      <c r="E3" s="4"/>
      <c r="F3" s="4"/>
      <c r="G3" s="4"/>
      <c r="H3" s="4"/>
      <c r="I3" s="4"/>
      <c r="J3" s="4"/>
      <c r="K3" s="4"/>
      <c r="L3" s="4"/>
    </row>
    <row r="4" spans="1:16" hidden="1" x14ac:dyDescent="0.25">
      <c r="P4" s="30" t="s">
        <v>2</v>
      </c>
    </row>
    <row r="5" spans="1:16" s="95" customFormat="1" ht="23.45" hidden="1" customHeight="1" x14ac:dyDescent="0.25">
      <c r="A5" s="745" t="s">
        <v>3</v>
      </c>
      <c r="B5" s="745"/>
      <c r="C5" s="745"/>
      <c r="D5" s="746" t="s">
        <v>4</v>
      </c>
      <c r="E5" s="747"/>
      <c r="F5" s="747"/>
      <c r="G5" s="747"/>
      <c r="H5" s="747"/>
      <c r="I5" s="747"/>
      <c r="J5" s="747"/>
      <c r="K5" s="747"/>
      <c r="L5" s="747"/>
      <c r="M5" s="747"/>
      <c r="N5" s="747"/>
      <c r="O5" s="748"/>
      <c r="P5" s="105">
        <v>11</v>
      </c>
    </row>
    <row r="6" spans="1:16" s="95" customFormat="1" ht="23.45" hidden="1" customHeight="1" x14ac:dyDescent="0.25">
      <c r="A6" s="745" t="s">
        <v>5</v>
      </c>
      <c r="B6" s="745"/>
      <c r="C6" s="745"/>
      <c r="D6" s="749" t="s">
        <v>6</v>
      </c>
      <c r="E6" s="749"/>
      <c r="F6" s="749"/>
      <c r="G6" s="749"/>
      <c r="H6" s="749"/>
      <c r="I6" s="749"/>
      <c r="J6" s="749"/>
      <c r="K6" s="749"/>
      <c r="L6" s="749"/>
      <c r="M6" s="749"/>
      <c r="N6" s="749"/>
      <c r="O6" s="749"/>
      <c r="P6" s="105">
        <v>215</v>
      </c>
    </row>
    <row r="7" spans="1:16" s="95" customFormat="1" ht="23.45" hidden="1" customHeight="1" x14ac:dyDescent="0.25">
      <c r="A7" s="745" t="s">
        <v>7</v>
      </c>
      <c r="B7" s="745"/>
      <c r="C7" s="745"/>
      <c r="D7" s="749"/>
      <c r="E7" s="749"/>
      <c r="F7" s="749"/>
      <c r="G7" s="749"/>
      <c r="H7" s="749"/>
      <c r="I7" s="749"/>
      <c r="J7" s="749"/>
      <c r="K7" s="749"/>
      <c r="L7" s="749"/>
      <c r="M7" s="749"/>
      <c r="N7" s="749"/>
      <c r="O7" s="749"/>
      <c r="P7" s="105"/>
    </row>
    <row r="8" spans="1:16" s="95" customFormat="1" hidden="1" x14ac:dyDescent="0.25">
      <c r="A8" s="103"/>
      <c r="B8" s="103"/>
      <c r="C8" s="103"/>
      <c r="D8" s="103"/>
    </row>
    <row r="9" spans="1:16" s="95" customFormat="1" hidden="1" x14ac:dyDescent="0.25">
      <c r="A9" s="746" t="s">
        <v>8</v>
      </c>
      <c r="B9" s="747"/>
      <c r="C9" s="747"/>
      <c r="D9" s="747"/>
      <c r="E9" s="747"/>
      <c r="F9" s="747"/>
      <c r="G9" s="747"/>
      <c r="H9" s="747"/>
      <c r="I9" s="747"/>
      <c r="J9" s="747"/>
      <c r="K9" s="747"/>
      <c r="L9" s="747"/>
      <c r="M9" s="747"/>
      <c r="N9" s="747"/>
      <c r="O9" s="747"/>
      <c r="P9" s="748"/>
    </row>
    <row r="10" spans="1:16" s="95" customFormat="1" hidden="1" x14ac:dyDescent="0.25">
      <c r="A10" s="104"/>
      <c r="B10" s="104"/>
      <c r="C10" s="104"/>
      <c r="D10" s="104"/>
      <c r="E10" s="104"/>
      <c r="F10" s="104"/>
      <c r="G10" s="104"/>
      <c r="H10" s="104"/>
      <c r="I10" s="104"/>
      <c r="J10" s="104"/>
      <c r="K10" s="104"/>
      <c r="L10" s="104"/>
      <c r="M10" s="104"/>
      <c r="N10" s="104"/>
      <c r="O10" s="104"/>
      <c r="P10" s="104"/>
    </row>
    <row r="11" spans="1:16" s="95" customFormat="1" ht="21.6" hidden="1" customHeight="1" x14ac:dyDescent="0.25">
      <c r="A11" s="754" t="s">
        <v>9</v>
      </c>
      <c r="B11" s="755"/>
      <c r="C11" s="755"/>
      <c r="D11" s="756"/>
      <c r="E11" s="750" t="s">
        <v>2</v>
      </c>
      <c r="F11" s="751"/>
      <c r="G11" s="752">
        <v>2013</v>
      </c>
      <c r="H11" s="752"/>
      <c r="I11" s="105">
        <v>2014</v>
      </c>
      <c r="J11" s="105">
        <v>2015</v>
      </c>
      <c r="K11" s="753">
        <v>2016</v>
      </c>
      <c r="L11" s="753"/>
      <c r="M11" s="753">
        <v>2017</v>
      </c>
      <c r="N11" s="753"/>
      <c r="O11" s="753">
        <v>2018</v>
      </c>
      <c r="P11" s="753"/>
    </row>
    <row r="12" spans="1:16" s="95" customFormat="1" ht="31.5" hidden="1" x14ac:dyDescent="0.25">
      <c r="A12" s="757"/>
      <c r="B12" s="758"/>
      <c r="C12" s="758"/>
      <c r="D12" s="759"/>
      <c r="E12" s="105" t="s">
        <v>10</v>
      </c>
      <c r="F12" s="106" t="s">
        <v>11</v>
      </c>
      <c r="G12" s="750" t="s">
        <v>12</v>
      </c>
      <c r="H12" s="751"/>
      <c r="I12" s="105" t="s">
        <v>12</v>
      </c>
      <c r="J12" s="105" t="s">
        <v>13</v>
      </c>
      <c r="K12" s="750" t="s">
        <v>14</v>
      </c>
      <c r="L12" s="751"/>
      <c r="M12" s="750" t="s">
        <v>15</v>
      </c>
      <c r="N12" s="751"/>
      <c r="O12" s="750" t="s">
        <v>15</v>
      </c>
      <c r="P12" s="751"/>
    </row>
    <row r="13" spans="1:16" s="95" customFormat="1" ht="23.45" hidden="1" customHeight="1" x14ac:dyDescent="0.25">
      <c r="A13" s="760" t="s">
        <v>16</v>
      </c>
      <c r="B13" s="760"/>
      <c r="C13" s="760"/>
      <c r="D13" s="760"/>
      <c r="E13" s="105"/>
      <c r="F13" s="105"/>
      <c r="G13" s="761" t="s">
        <v>17</v>
      </c>
      <c r="H13" s="762"/>
      <c r="I13" s="108" t="s">
        <v>17</v>
      </c>
      <c r="J13" s="124" t="e">
        <f>J14</f>
        <v>#REF!</v>
      </c>
      <c r="K13" s="763" t="e">
        <f>K14</f>
        <v>#REF!</v>
      </c>
      <c r="L13" s="762"/>
      <c r="M13" s="763" t="e">
        <f>M14</f>
        <v>#REF!</v>
      </c>
      <c r="N13" s="762"/>
      <c r="O13" s="763" t="e">
        <f>O14</f>
        <v>#REF!</v>
      </c>
      <c r="P13" s="762"/>
    </row>
    <row r="14" spans="1:16" s="95" customFormat="1" ht="23.45" hidden="1" customHeight="1" x14ac:dyDescent="0.25">
      <c r="A14" s="760"/>
      <c r="B14" s="760"/>
      <c r="C14" s="760"/>
      <c r="D14" s="760"/>
      <c r="E14" s="107" t="s">
        <v>18</v>
      </c>
      <c r="F14" s="108"/>
      <c r="G14" s="761" t="s">
        <v>17</v>
      </c>
      <c r="H14" s="762"/>
      <c r="I14" s="108" t="s">
        <v>17</v>
      </c>
      <c r="J14" s="124" t="e">
        <f>J15+J16+J17+J18+J19+J20</f>
        <v>#REF!</v>
      </c>
      <c r="K14" s="764" t="e">
        <f>K15+K16+K17+K18+K19+K20</f>
        <v>#REF!</v>
      </c>
      <c r="L14" s="765"/>
      <c r="M14" s="764" t="e">
        <f t="shared" ref="M14" si="0">M15+M16+M17+M18+M19+M20</f>
        <v>#REF!</v>
      </c>
      <c r="N14" s="765"/>
      <c r="O14" s="764" t="e">
        <f t="shared" ref="O14" si="1">O15+O16+O17+O18+O19+O20</f>
        <v>#REF!</v>
      </c>
      <c r="P14" s="765"/>
    </row>
    <row r="15" spans="1:16" s="95" customFormat="1" ht="23.45" hidden="1" customHeight="1" x14ac:dyDescent="0.25">
      <c r="A15" s="745" t="s">
        <v>19</v>
      </c>
      <c r="B15" s="745"/>
      <c r="C15" s="745"/>
      <c r="D15" s="745"/>
      <c r="E15" s="107" t="s">
        <v>18</v>
      </c>
      <c r="F15" s="109">
        <v>21</v>
      </c>
      <c r="G15" s="752" t="s">
        <v>17</v>
      </c>
      <c r="H15" s="752"/>
      <c r="I15" s="105" t="s">
        <v>17</v>
      </c>
      <c r="J15" s="125" t="e">
        <f>#REF!</f>
        <v>#REF!</v>
      </c>
      <c r="K15" s="766" t="e">
        <f>#REF!</f>
        <v>#REF!</v>
      </c>
      <c r="L15" s="752"/>
      <c r="M15" s="766" t="e">
        <f>#REF!</f>
        <v>#REF!</v>
      </c>
      <c r="N15" s="752"/>
      <c r="O15" s="766" t="e">
        <f>#REF!</f>
        <v>#REF!</v>
      </c>
      <c r="P15" s="752"/>
    </row>
    <row r="16" spans="1:16" s="95" customFormat="1" ht="23.45" hidden="1" customHeight="1" x14ac:dyDescent="0.25">
      <c r="A16" s="745" t="s">
        <v>20</v>
      </c>
      <c r="B16" s="745"/>
      <c r="C16" s="745"/>
      <c r="D16" s="745"/>
      <c r="E16" s="107" t="s">
        <v>18</v>
      </c>
      <c r="F16" s="109">
        <v>22</v>
      </c>
      <c r="G16" s="752" t="s">
        <v>17</v>
      </c>
      <c r="H16" s="752"/>
      <c r="I16" s="105" t="s">
        <v>17</v>
      </c>
      <c r="J16" s="125" t="e">
        <f>#REF!</f>
        <v>#REF!</v>
      </c>
      <c r="K16" s="766" t="e">
        <f>#REF!</f>
        <v>#REF!</v>
      </c>
      <c r="L16" s="752"/>
      <c r="M16" s="766" t="e">
        <f>#REF!</f>
        <v>#REF!</v>
      </c>
      <c r="N16" s="752"/>
      <c r="O16" s="766" t="e">
        <f>#REF!</f>
        <v>#REF!</v>
      </c>
      <c r="P16" s="752"/>
    </row>
    <row r="17" spans="1:16" s="95" customFormat="1" ht="23.45" hidden="1" customHeight="1" x14ac:dyDescent="0.25">
      <c r="A17" s="745" t="s">
        <v>21</v>
      </c>
      <c r="B17" s="745"/>
      <c r="C17" s="745"/>
      <c r="D17" s="745"/>
      <c r="E17" s="107" t="s">
        <v>18</v>
      </c>
      <c r="F17" s="105">
        <v>27</v>
      </c>
      <c r="G17" s="752" t="s">
        <v>17</v>
      </c>
      <c r="H17" s="752"/>
      <c r="I17" s="105" t="s">
        <v>17</v>
      </c>
      <c r="J17" s="125">
        <f>I93</f>
        <v>0</v>
      </c>
      <c r="K17" s="766">
        <f>K93</f>
        <v>0</v>
      </c>
      <c r="L17" s="752"/>
      <c r="M17" s="766">
        <f>M93</f>
        <v>0</v>
      </c>
      <c r="N17" s="752"/>
      <c r="O17" s="766">
        <f>O93</f>
        <v>0</v>
      </c>
      <c r="P17" s="752"/>
    </row>
    <row r="18" spans="1:16" s="95" customFormat="1" ht="23.45" hidden="1" customHeight="1" x14ac:dyDescent="0.25">
      <c r="A18" s="745" t="s">
        <v>22</v>
      </c>
      <c r="B18" s="745"/>
      <c r="C18" s="745"/>
      <c r="D18" s="745"/>
      <c r="E18" s="107" t="s">
        <v>18</v>
      </c>
      <c r="F18" s="105">
        <v>28</v>
      </c>
      <c r="G18" s="752" t="s">
        <v>17</v>
      </c>
      <c r="H18" s="752"/>
      <c r="I18" s="105" t="s">
        <v>17</v>
      </c>
      <c r="J18" s="125">
        <f>I96</f>
        <v>0</v>
      </c>
      <c r="K18" s="766">
        <f>K96</f>
        <v>0</v>
      </c>
      <c r="L18" s="752"/>
      <c r="M18" s="766">
        <f>M96</f>
        <v>0</v>
      </c>
      <c r="N18" s="752"/>
      <c r="O18" s="766">
        <f>O96</f>
        <v>0</v>
      </c>
      <c r="P18" s="752"/>
    </row>
    <row r="19" spans="1:16" s="95" customFormat="1" ht="23.45" hidden="1" customHeight="1" x14ac:dyDescent="0.25">
      <c r="A19" s="745" t="s">
        <v>23</v>
      </c>
      <c r="B19" s="745"/>
      <c r="C19" s="745"/>
      <c r="D19" s="745"/>
      <c r="E19" s="107" t="s">
        <v>18</v>
      </c>
      <c r="F19" s="105">
        <v>31</v>
      </c>
      <c r="G19" s="752" t="s">
        <v>17</v>
      </c>
      <c r="H19" s="752"/>
      <c r="I19" s="105" t="s">
        <v>17</v>
      </c>
      <c r="J19" s="125">
        <f>I116</f>
        <v>0</v>
      </c>
      <c r="K19" s="766">
        <f>K116</f>
        <v>0</v>
      </c>
      <c r="L19" s="752"/>
      <c r="M19" s="766">
        <f>M116</f>
        <v>0</v>
      </c>
      <c r="N19" s="752"/>
      <c r="O19" s="766">
        <f>O116</f>
        <v>0</v>
      </c>
      <c r="P19" s="752"/>
    </row>
    <row r="20" spans="1:16" s="95" customFormat="1" ht="23.45" hidden="1" customHeight="1" x14ac:dyDescent="0.25">
      <c r="A20" s="767" t="s">
        <v>24</v>
      </c>
      <c r="B20" s="768"/>
      <c r="C20" s="768"/>
      <c r="D20" s="769"/>
      <c r="E20" s="107" t="s">
        <v>18</v>
      </c>
      <c r="F20" s="109">
        <v>33</v>
      </c>
      <c r="G20" s="752" t="s">
        <v>17</v>
      </c>
      <c r="H20" s="752"/>
      <c r="I20" s="105" t="s">
        <v>17</v>
      </c>
      <c r="J20" s="125">
        <f>I147</f>
        <v>0</v>
      </c>
      <c r="K20" s="766">
        <f>K147</f>
        <v>0</v>
      </c>
      <c r="L20" s="752"/>
      <c r="M20" s="766">
        <f>M147</f>
        <v>0</v>
      </c>
      <c r="N20" s="752"/>
      <c r="O20" s="766">
        <f>O147</f>
        <v>0</v>
      </c>
      <c r="P20" s="752"/>
    </row>
    <row r="21" spans="1:16" s="95" customFormat="1" ht="14.45" hidden="1" customHeight="1" x14ac:dyDescent="0.25">
      <c r="A21" s="103"/>
      <c r="B21" s="103"/>
      <c r="C21" s="103"/>
      <c r="D21" s="103"/>
    </row>
    <row r="22" spans="1:16" s="95" customFormat="1" ht="18.600000000000001" hidden="1" customHeight="1" x14ac:dyDescent="0.25">
      <c r="A22" s="754" t="s">
        <v>9</v>
      </c>
      <c r="B22" s="756"/>
      <c r="C22" s="753" t="s">
        <v>2</v>
      </c>
      <c r="D22" s="753"/>
      <c r="E22" s="753"/>
      <c r="F22" s="753"/>
      <c r="G22" s="752">
        <v>2013</v>
      </c>
      <c r="H22" s="752"/>
      <c r="I22" s="105">
        <v>2014</v>
      </c>
      <c r="J22" s="105">
        <v>2015</v>
      </c>
      <c r="K22" s="753">
        <v>2016</v>
      </c>
      <c r="L22" s="753"/>
      <c r="M22" s="753">
        <v>2017</v>
      </c>
      <c r="N22" s="753"/>
      <c r="O22" s="753">
        <v>2018</v>
      </c>
      <c r="P22" s="753"/>
    </row>
    <row r="23" spans="1:16" s="95" customFormat="1" ht="35.450000000000003" hidden="1" customHeight="1" x14ac:dyDescent="0.25">
      <c r="A23" s="757"/>
      <c r="B23" s="759"/>
      <c r="C23" s="102" t="s">
        <v>25</v>
      </c>
      <c r="D23" s="102" t="s">
        <v>26</v>
      </c>
      <c r="E23" s="105" t="s">
        <v>10</v>
      </c>
      <c r="F23" s="106" t="s">
        <v>11</v>
      </c>
      <c r="G23" s="750" t="s">
        <v>12</v>
      </c>
      <c r="H23" s="751"/>
      <c r="I23" s="105" t="s">
        <v>12</v>
      </c>
      <c r="J23" s="105" t="s">
        <v>13</v>
      </c>
      <c r="K23" s="750" t="s">
        <v>14</v>
      </c>
      <c r="L23" s="751"/>
      <c r="M23" s="750" t="s">
        <v>15</v>
      </c>
      <c r="N23" s="751"/>
      <c r="O23" s="750" t="s">
        <v>15</v>
      </c>
      <c r="P23" s="751"/>
    </row>
    <row r="24" spans="1:16" s="95" customFormat="1" ht="34.5" hidden="1" customHeight="1" x14ac:dyDescent="0.25">
      <c r="A24" s="770" t="s">
        <v>27</v>
      </c>
      <c r="B24" s="771"/>
      <c r="C24" s="110"/>
      <c r="D24" s="110"/>
      <c r="E24" s="111"/>
      <c r="F24" s="111"/>
      <c r="G24" s="765" t="s">
        <v>17</v>
      </c>
      <c r="H24" s="765"/>
      <c r="I24" s="108" t="s">
        <v>17</v>
      </c>
      <c r="J24" s="126" t="e">
        <f>J25+J29+J33</f>
        <v>#REF!</v>
      </c>
      <c r="K24" s="772" t="e">
        <f t="shared" ref="K24" si="2">K25+K29+K33</f>
        <v>#REF!</v>
      </c>
      <c r="L24" s="773"/>
      <c r="M24" s="772" t="e">
        <f t="shared" ref="M24" si="3">M25+M29+M33</f>
        <v>#REF!</v>
      </c>
      <c r="N24" s="773"/>
      <c r="O24" s="772" t="e">
        <f t="shared" ref="O24" si="4">O25+O29+O33</f>
        <v>#REF!</v>
      </c>
      <c r="P24" s="773"/>
    </row>
    <row r="25" spans="1:16" s="95" customFormat="1" ht="32.450000000000003" hidden="1" customHeight="1" x14ac:dyDescent="0.25">
      <c r="A25" s="770" t="s">
        <v>28</v>
      </c>
      <c r="B25" s="771"/>
      <c r="C25" s="112">
        <v>200</v>
      </c>
      <c r="D25" s="113"/>
      <c r="E25" s="113"/>
      <c r="F25" s="113"/>
      <c r="G25" s="765" t="s">
        <v>17</v>
      </c>
      <c r="H25" s="765"/>
      <c r="I25" s="108" t="s">
        <v>17</v>
      </c>
      <c r="J25" s="127">
        <f>J26+J27</f>
        <v>0</v>
      </c>
      <c r="K25" s="774">
        <f>K26+K27</f>
        <v>0</v>
      </c>
      <c r="L25" s="774"/>
      <c r="M25" s="774">
        <f t="shared" ref="M25" si="5">M26+M27</f>
        <v>0</v>
      </c>
      <c r="N25" s="774"/>
      <c r="O25" s="774">
        <f t="shared" ref="O25" si="6">O26+O27</f>
        <v>0</v>
      </c>
      <c r="P25" s="774"/>
    </row>
    <row r="26" spans="1:16" s="95" customFormat="1" hidden="1" x14ac:dyDescent="0.25">
      <c r="A26" s="775" t="s">
        <v>29</v>
      </c>
      <c r="B26" s="776"/>
      <c r="C26" s="109">
        <v>200</v>
      </c>
      <c r="D26" s="109">
        <v>1</v>
      </c>
      <c r="E26" s="114" t="s">
        <v>18</v>
      </c>
      <c r="F26" s="109">
        <v>14</v>
      </c>
      <c r="G26" s="752" t="s">
        <v>17</v>
      </c>
      <c r="H26" s="752"/>
      <c r="I26" s="105" t="s">
        <v>17</v>
      </c>
      <c r="J26" s="128"/>
      <c r="K26" s="777"/>
      <c r="L26" s="777"/>
      <c r="M26" s="777"/>
      <c r="N26" s="777"/>
      <c r="O26" s="777"/>
      <c r="P26" s="777"/>
    </row>
    <row r="27" spans="1:16" s="95" customFormat="1" ht="18.600000000000001" hidden="1" customHeight="1" x14ac:dyDescent="0.25">
      <c r="A27" s="775" t="s">
        <v>30</v>
      </c>
      <c r="B27" s="776"/>
      <c r="C27" s="109">
        <v>200</v>
      </c>
      <c r="D27" s="109">
        <v>1</v>
      </c>
      <c r="E27" s="114" t="s">
        <v>18</v>
      </c>
      <c r="F27" s="109">
        <v>14</v>
      </c>
      <c r="G27" s="752" t="s">
        <v>17</v>
      </c>
      <c r="H27" s="752"/>
      <c r="I27" s="105" t="s">
        <v>17</v>
      </c>
      <c r="J27" s="128"/>
      <c r="K27" s="777"/>
      <c r="L27" s="777"/>
      <c r="M27" s="777"/>
      <c r="N27" s="777"/>
      <c r="O27" s="777"/>
      <c r="P27" s="777"/>
    </row>
    <row r="28" spans="1:16" s="95" customFormat="1" ht="18.600000000000001" hidden="1" customHeight="1" x14ac:dyDescent="0.25">
      <c r="A28" s="778"/>
      <c r="B28" s="778"/>
      <c r="C28" s="110"/>
      <c r="D28" s="110"/>
      <c r="E28" s="111"/>
      <c r="F28" s="111"/>
      <c r="G28" s="752" t="s">
        <v>17</v>
      </c>
      <c r="H28" s="752"/>
      <c r="I28" s="105" t="s">
        <v>17</v>
      </c>
      <c r="J28" s="128"/>
      <c r="K28" s="777"/>
      <c r="L28" s="777"/>
      <c r="M28" s="777"/>
      <c r="N28" s="777"/>
      <c r="O28" s="777"/>
      <c r="P28" s="777"/>
    </row>
    <row r="29" spans="1:16" s="95" customFormat="1" ht="28.5" hidden="1" customHeight="1" x14ac:dyDescent="0.25">
      <c r="A29" s="779" t="s">
        <v>31</v>
      </c>
      <c r="B29" s="780"/>
      <c r="C29" s="115">
        <v>200</v>
      </c>
      <c r="D29" s="109">
        <v>2</v>
      </c>
      <c r="E29" s="111"/>
      <c r="F29" s="111"/>
      <c r="G29" s="752" t="s">
        <v>17</v>
      </c>
      <c r="H29" s="752"/>
      <c r="I29" s="105" t="s">
        <v>17</v>
      </c>
      <c r="J29" s="128"/>
      <c r="K29" s="777"/>
      <c r="L29" s="777"/>
      <c r="M29" s="777"/>
      <c r="N29" s="777"/>
      <c r="O29" s="777"/>
      <c r="P29" s="777"/>
    </row>
    <row r="30" spans="1:16" s="95" customFormat="1" ht="19.149999999999999" hidden="1" customHeight="1" x14ac:dyDescent="0.25">
      <c r="A30" s="778"/>
      <c r="B30" s="778"/>
      <c r="C30" s="109"/>
      <c r="D30" s="110"/>
      <c r="E30" s="111"/>
      <c r="F30" s="111"/>
      <c r="G30" s="752" t="s">
        <v>17</v>
      </c>
      <c r="H30" s="752"/>
      <c r="I30" s="105" t="s">
        <v>17</v>
      </c>
      <c r="J30" s="128"/>
      <c r="K30" s="777"/>
      <c r="L30" s="777"/>
      <c r="M30" s="777"/>
      <c r="N30" s="777"/>
      <c r="O30" s="777"/>
      <c r="P30" s="777"/>
    </row>
    <row r="31" spans="1:16" s="95" customFormat="1" ht="19.149999999999999" hidden="1" customHeight="1" x14ac:dyDescent="0.25">
      <c r="A31" s="775"/>
      <c r="B31" s="776"/>
      <c r="C31" s="109"/>
      <c r="D31" s="110"/>
      <c r="E31" s="111"/>
      <c r="F31" s="111"/>
      <c r="G31" s="750" t="s">
        <v>17</v>
      </c>
      <c r="H31" s="751"/>
      <c r="I31" s="105" t="s">
        <v>17</v>
      </c>
      <c r="J31" s="128"/>
      <c r="K31" s="781"/>
      <c r="L31" s="782"/>
      <c r="M31" s="781"/>
      <c r="N31" s="782"/>
      <c r="O31" s="781"/>
      <c r="P31" s="782"/>
    </row>
    <row r="32" spans="1:16" s="95" customFormat="1" ht="19.149999999999999" hidden="1" customHeight="1" x14ac:dyDescent="0.25">
      <c r="A32" s="775"/>
      <c r="B32" s="776"/>
      <c r="C32" s="109"/>
      <c r="D32" s="110"/>
      <c r="E32" s="111"/>
      <c r="F32" s="111"/>
      <c r="G32" s="750" t="s">
        <v>17</v>
      </c>
      <c r="H32" s="751"/>
      <c r="I32" s="105" t="s">
        <v>17</v>
      </c>
      <c r="J32" s="128"/>
      <c r="K32" s="781"/>
      <c r="L32" s="782"/>
      <c r="M32" s="781"/>
      <c r="N32" s="782"/>
      <c r="O32" s="781"/>
      <c r="P32" s="782"/>
    </row>
    <row r="33" spans="1:16" s="95" customFormat="1" ht="43.5" hidden="1" customHeight="1" x14ac:dyDescent="0.25">
      <c r="A33" s="779" t="s">
        <v>32</v>
      </c>
      <c r="B33" s="780"/>
      <c r="C33" s="115">
        <v>100</v>
      </c>
      <c r="D33" s="109" t="s">
        <v>33</v>
      </c>
      <c r="E33" s="111"/>
      <c r="F33" s="111"/>
      <c r="G33" s="750" t="s">
        <v>17</v>
      </c>
      <c r="H33" s="751"/>
      <c r="I33" s="105" t="s">
        <v>17</v>
      </c>
      <c r="J33" s="126" t="e">
        <f>J13-(J25+J29)</f>
        <v>#REF!</v>
      </c>
      <c r="K33" s="772" t="e">
        <f t="shared" ref="K33:O33" si="7">K13-(K25+K29)</f>
        <v>#REF!</v>
      </c>
      <c r="L33" s="773"/>
      <c r="M33" s="772" t="e">
        <f t="shared" si="7"/>
        <v>#REF!</v>
      </c>
      <c r="N33" s="773"/>
      <c r="O33" s="772" t="e">
        <f t="shared" si="7"/>
        <v>#REF!</v>
      </c>
      <c r="P33" s="773"/>
    </row>
    <row r="34" spans="1:16" s="95" customFormat="1" ht="20.45" hidden="1" customHeight="1" x14ac:dyDescent="0.25">
      <c r="A34" s="767"/>
      <c r="B34" s="769"/>
      <c r="C34" s="110"/>
      <c r="D34" s="110"/>
      <c r="E34" s="111"/>
      <c r="F34" s="111"/>
      <c r="G34" s="750" t="s">
        <v>17</v>
      </c>
      <c r="H34" s="751"/>
      <c r="I34" s="105" t="s">
        <v>17</v>
      </c>
      <c r="J34" s="111"/>
      <c r="K34" s="783"/>
      <c r="L34" s="784"/>
      <c r="M34" s="783"/>
      <c r="N34" s="784"/>
      <c r="O34" s="783"/>
      <c r="P34" s="784"/>
    </row>
    <row r="35" spans="1:16" s="95" customFormat="1" ht="14.45" hidden="1" customHeight="1" x14ac:dyDescent="0.25">
      <c r="A35" s="103"/>
      <c r="B35" s="103"/>
      <c r="C35" s="103"/>
      <c r="D35" s="103"/>
    </row>
    <row r="36" spans="1:16" s="95" customFormat="1" ht="14.45" hidden="1" customHeight="1" x14ac:dyDescent="0.25">
      <c r="A36" s="785" t="s">
        <v>34</v>
      </c>
      <c r="B36" s="768"/>
      <c r="C36" s="768"/>
      <c r="D36" s="768"/>
      <c r="E36" s="768"/>
      <c r="F36" s="768"/>
      <c r="G36" s="768"/>
      <c r="H36" s="768"/>
      <c r="I36" s="768"/>
      <c r="J36" s="768"/>
      <c r="K36" s="768"/>
      <c r="L36" s="768"/>
      <c r="M36" s="768"/>
      <c r="N36" s="768"/>
      <c r="O36" s="768"/>
      <c r="P36" s="769"/>
    </row>
    <row r="37" spans="1:16" s="95" customFormat="1" ht="25.15" hidden="1" customHeight="1" x14ac:dyDescent="0.25">
      <c r="A37" s="745" t="s">
        <v>9</v>
      </c>
      <c r="B37" s="745"/>
      <c r="C37" s="745"/>
      <c r="D37" s="752" t="s">
        <v>2</v>
      </c>
      <c r="E37" s="752"/>
      <c r="F37" s="752"/>
      <c r="G37" s="752" t="s">
        <v>35</v>
      </c>
      <c r="H37" s="752"/>
      <c r="I37" s="752"/>
      <c r="J37" s="752"/>
      <c r="K37" s="752" t="s">
        <v>36</v>
      </c>
      <c r="L37" s="752"/>
      <c r="M37" s="752"/>
      <c r="N37" s="752" t="s">
        <v>37</v>
      </c>
      <c r="O37" s="752"/>
      <c r="P37" s="752"/>
    </row>
    <row r="38" spans="1:16" s="95" customFormat="1" ht="64.150000000000006" hidden="1" customHeight="1" x14ac:dyDescent="0.25">
      <c r="A38" s="745"/>
      <c r="B38" s="745"/>
      <c r="C38" s="745"/>
      <c r="D38" s="102" t="s">
        <v>10</v>
      </c>
      <c r="E38" s="786" t="s">
        <v>38</v>
      </c>
      <c r="F38" s="786"/>
      <c r="G38" s="787" t="s">
        <v>39</v>
      </c>
      <c r="H38" s="787"/>
      <c r="I38" s="116" t="s">
        <v>40</v>
      </c>
      <c r="J38" s="116" t="s">
        <v>41</v>
      </c>
      <c r="K38" s="116" t="s">
        <v>39</v>
      </c>
      <c r="L38" s="116" t="s">
        <v>40</v>
      </c>
      <c r="M38" s="116" t="s">
        <v>41</v>
      </c>
      <c r="N38" s="116" t="s">
        <v>39</v>
      </c>
      <c r="O38" s="116" t="s">
        <v>40</v>
      </c>
      <c r="P38" s="116" t="s">
        <v>41</v>
      </c>
    </row>
    <row r="39" spans="1:16" s="95" customFormat="1" ht="20.45" hidden="1" customHeight="1" x14ac:dyDescent="0.25">
      <c r="A39" s="745" t="s">
        <v>42</v>
      </c>
      <c r="B39" s="745"/>
      <c r="C39" s="745"/>
      <c r="D39" s="110"/>
      <c r="E39" s="752"/>
      <c r="F39" s="752"/>
      <c r="G39" s="752"/>
      <c r="H39" s="752"/>
      <c r="I39" s="105"/>
      <c r="J39" s="105"/>
      <c r="K39" s="105"/>
      <c r="L39" s="105"/>
      <c r="M39" s="105"/>
      <c r="N39" s="105"/>
      <c r="O39" s="105"/>
      <c r="P39" s="105"/>
    </row>
    <row r="40" spans="1:16" s="101" customFormat="1" ht="20.45" hidden="1" customHeight="1" x14ac:dyDescent="0.25">
      <c r="A40" s="788" t="s">
        <v>43</v>
      </c>
      <c r="B40" s="788"/>
      <c r="C40" s="788"/>
      <c r="D40" s="117" t="s">
        <v>44</v>
      </c>
      <c r="E40" s="789" t="s">
        <v>45</v>
      </c>
      <c r="F40" s="790"/>
      <c r="G40" s="791">
        <f>G44+G45</f>
        <v>0</v>
      </c>
      <c r="H40" s="791"/>
      <c r="I40" s="129" t="e">
        <f>J40-G40</f>
        <v>#REF!</v>
      </c>
      <c r="J40" s="129" t="e">
        <f>K24</f>
        <v>#REF!</v>
      </c>
      <c r="K40" s="118">
        <f>K44+K45</f>
        <v>0</v>
      </c>
      <c r="L40" s="129" t="e">
        <f>M40-K40</f>
        <v>#REF!</v>
      </c>
      <c r="M40" s="129" t="e">
        <f>M24</f>
        <v>#REF!</v>
      </c>
      <c r="N40" s="118"/>
      <c r="O40" s="129"/>
      <c r="P40" s="129" t="e">
        <f>O24</f>
        <v>#REF!</v>
      </c>
    </row>
    <row r="41" spans="1:16" s="101" customFormat="1" ht="20.45" hidden="1" customHeight="1" x14ac:dyDescent="0.25">
      <c r="A41" s="788" t="s">
        <v>46</v>
      </c>
      <c r="B41" s="788"/>
      <c r="C41" s="788"/>
      <c r="D41" s="117" t="s">
        <v>44</v>
      </c>
      <c r="E41" s="789" t="s">
        <v>47</v>
      </c>
      <c r="F41" s="790"/>
      <c r="G41" s="791"/>
      <c r="H41" s="791"/>
      <c r="I41" s="129">
        <f t="shared" ref="I41:I46" si="8">G41-J41</f>
        <v>0</v>
      </c>
      <c r="J41" s="118"/>
      <c r="K41" s="118"/>
      <c r="L41" s="129">
        <f t="shared" ref="L41:L44" si="9">M41-K41</f>
        <v>0</v>
      </c>
      <c r="M41" s="118"/>
      <c r="N41" s="118"/>
      <c r="O41" s="129">
        <f t="shared" ref="O41:O44" si="10">P41-N41</f>
        <v>0</v>
      </c>
      <c r="P41" s="118"/>
    </row>
    <row r="42" spans="1:16" s="95" customFormat="1" ht="20.45" hidden="1" customHeight="1" x14ac:dyDescent="0.25">
      <c r="A42" s="745"/>
      <c r="B42" s="745"/>
      <c r="C42" s="745"/>
      <c r="D42" s="110"/>
      <c r="E42" s="752"/>
      <c r="F42" s="752"/>
      <c r="G42" s="791"/>
      <c r="H42" s="791"/>
      <c r="I42" s="129">
        <f t="shared" si="8"/>
        <v>0</v>
      </c>
      <c r="J42" s="118"/>
      <c r="K42" s="118"/>
      <c r="L42" s="129">
        <f t="shared" si="9"/>
        <v>0</v>
      </c>
      <c r="M42" s="118"/>
      <c r="N42" s="118"/>
      <c r="O42" s="129">
        <f t="shared" si="10"/>
        <v>0</v>
      </c>
      <c r="P42" s="118"/>
    </row>
    <row r="43" spans="1:16" s="95" customFormat="1" ht="20.45" hidden="1" customHeight="1" x14ac:dyDescent="0.25">
      <c r="A43" s="745" t="s">
        <v>42</v>
      </c>
      <c r="B43" s="745"/>
      <c r="C43" s="745"/>
      <c r="D43" s="110"/>
      <c r="E43" s="752"/>
      <c r="F43" s="752"/>
      <c r="G43" s="791">
        <f>G45+G44</f>
        <v>0</v>
      </c>
      <c r="H43" s="791"/>
      <c r="I43" s="129" t="e">
        <f>J43-G43</f>
        <v>#REF!</v>
      </c>
      <c r="J43" s="129" t="e">
        <f>J44+J45</f>
        <v>#REF!</v>
      </c>
      <c r="K43" s="118">
        <f>K44+K45</f>
        <v>0</v>
      </c>
      <c r="L43" s="129" t="e">
        <f t="shared" si="9"/>
        <v>#REF!</v>
      </c>
      <c r="M43" s="129" t="e">
        <f>M44+M45</f>
        <v>#REF!</v>
      </c>
      <c r="N43" s="118">
        <f>N44+N45</f>
        <v>0</v>
      </c>
      <c r="O43" s="129" t="e">
        <f t="shared" si="10"/>
        <v>#REF!</v>
      </c>
      <c r="P43" s="129" t="e">
        <f>P44+P45</f>
        <v>#REF!</v>
      </c>
    </row>
    <row r="44" spans="1:16" s="101" customFormat="1" ht="20.45" hidden="1" customHeight="1" x14ac:dyDescent="0.25">
      <c r="A44" s="788" t="s">
        <v>48</v>
      </c>
      <c r="B44" s="788"/>
      <c r="C44" s="788"/>
      <c r="D44" s="119"/>
      <c r="E44" s="792">
        <v>2</v>
      </c>
      <c r="F44" s="792"/>
      <c r="G44" s="791"/>
      <c r="H44" s="791"/>
      <c r="I44" s="129">
        <f>J44-G44</f>
        <v>0</v>
      </c>
      <c r="J44" s="129">
        <f>K25</f>
        <v>0</v>
      </c>
      <c r="K44" s="118"/>
      <c r="L44" s="129">
        <f t="shared" si="9"/>
        <v>0</v>
      </c>
      <c r="M44" s="129">
        <f>M25</f>
        <v>0</v>
      </c>
      <c r="N44" s="118"/>
      <c r="O44" s="129">
        <f t="shared" si="10"/>
        <v>0</v>
      </c>
      <c r="P44" s="129">
        <f>O25</f>
        <v>0</v>
      </c>
    </row>
    <row r="45" spans="1:16" s="101" customFormat="1" ht="20.45" hidden="1" customHeight="1" x14ac:dyDescent="0.25">
      <c r="A45" s="788" t="s">
        <v>49</v>
      </c>
      <c r="B45" s="788"/>
      <c r="C45" s="788"/>
      <c r="D45" s="119"/>
      <c r="E45" s="792">
        <v>1</v>
      </c>
      <c r="F45" s="792"/>
      <c r="G45" s="791"/>
      <c r="H45" s="791"/>
      <c r="I45" s="129" t="e">
        <f t="shared" si="8"/>
        <v>#REF!</v>
      </c>
      <c r="J45" s="129" t="e">
        <f>K33</f>
        <v>#REF!</v>
      </c>
      <c r="K45" s="118"/>
      <c r="L45" s="129" t="e">
        <f t="shared" ref="L45" si="11">K45-M45</f>
        <v>#REF!</v>
      </c>
      <c r="M45" s="129" t="e">
        <f>M33</f>
        <v>#REF!</v>
      </c>
      <c r="N45" s="118"/>
      <c r="O45" s="129" t="e">
        <f t="shared" ref="O45" si="12">N45-P45</f>
        <v>#REF!</v>
      </c>
      <c r="P45" s="129" t="e">
        <f>O33</f>
        <v>#REF!</v>
      </c>
    </row>
    <row r="46" spans="1:16" s="95" customFormat="1" ht="20.45" hidden="1" customHeight="1" x14ac:dyDescent="0.25">
      <c r="A46" s="745"/>
      <c r="B46" s="745"/>
      <c r="C46" s="745"/>
      <c r="D46" s="110"/>
      <c r="E46" s="752"/>
      <c r="F46" s="752"/>
      <c r="G46" s="752"/>
      <c r="H46" s="752"/>
      <c r="I46" s="129">
        <f t="shared" si="8"/>
        <v>0</v>
      </c>
      <c r="J46" s="105"/>
      <c r="K46" s="105"/>
      <c r="L46" s="105"/>
      <c r="M46" s="105"/>
      <c r="N46" s="105"/>
      <c r="O46" s="105"/>
      <c r="P46" s="105"/>
    </row>
    <row r="47" spans="1:16" s="95" customFormat="1" ht="19.149999999999999" hidden="1" customHeight="1" x14ac:dyDescent="0.25">
      <c r="A47" s="103"/>
      <c r="B47" s="103"/>
      <c r="C47" s="103"/>
      <c r="D47" s="103"/>
    </row>
    <row r="48" spans="1:16" hidden="1" x14ac:dyDescent="0.25">
      <c r="A48" s="793" t="s">
        <v>50</v>
      </c>
      <c r="B48" s="793"/>
      <c r="C48" s="793"/>
      <c r="D48" s="793"/>
      <c r="E48" s="793"/>
      <c r="F48" s="793"/>
      <c r="G48" s="793"/>
      <c r="H48" s="793"/>
      <c r="I48" s="793"/>
      <c r="J48" s="793"/>
      <c r="K48" s="793"/>
      <c r="L48" s="793"/>
      <c r="M48" s="793"/>
      <c r="N48" s="793"/>
      <c r="O48" s="793"/>
      <c r="P48" s="793"/>
    </row>
    <row r="49" spans="1:16" hidden="1" x14ac:dyDescent="0.25">
      <c r="A49" s="803" t="s">
        <v>9</v>
      </c>
      <c r="B49" s="803"/>
      <c r="C49" s="794" t="s">
        <v>2</v>
      </c>
      <c r="D49" s="794"/>
      <c r="E49" s="794"/>
      <c r="F49" s="794"/>
      <c r="G49" s="794"/>
      <c r="H49" s="794"/>
      <c r="I49" s="808" t="s">
        <v>51</v>
      </c>
      <c r="J49" s="809"/>
      <c r="K49" s="66">
        <v>2013</v>
      </c>
      <c r="L49" s="66">
        <v>2014</v>
      </c>
      <c r="M49" s="66">
        <v>2015</v>
      </c>
      <c r="N49" s="66">
        <v>2016</v>
      </c>
      <c r="O49" s="66">
        <v>2017</v>
      </c>
      <c r="P49" s="66">
        <v>2018</v>
      </c>
    </row>
    <row r="50" spans="1:16" ht="51.6" hidden="1" customHeight="1" x14ac:dyDescent="0.25">
      <c r="A50" s="803"/>
      <c r="B50" s="803"/>
      <c r="C50" s="90" t="s">
        <v>52</v>
      </c>
      <c r="D50" s="90" t="s">
        <v>53</v>
      </c>
      <c r="E50" s="68" t="s">
        <v>54</v>
      </c>
      <c r="F50" s="68" t="s">
        <v>55</v>
      </c>
      <c r="G50" s="68" t="s">
        <v>56</v>
      </c>
      <c r="H50" s="68" t="s">
        <v>57</v>
      </c>
      <c r="I50" s="810"/>
      <c r="J50" s="811"/>
      <c r="K50" s="67" t="s">
        <v>12</v>
      </c>
      <c r="L50" s="67" t="s">
        <v>12</v>
      </c>
      <c r="M50" s="67" t="s">
        <v>13</v>
      </c>
      <c r="N50" s="67" t="s">
        <v>14</v>
      </c>
      <c r="O50" s="67" t="s">
        <v>15</v>
      </c>
      <c r="P50" s="67" t="s">
        <v>15</v>
      </c>
    </row>
    <row r="51" spans="1:16" hidden="1" x14ac:dyDescent="0.25">
      <c r="A51" s="795" t="s">
        <v>42</v>
      </c>
      <c r="B51" s="796"/>
      <c r="C51" s="120"/>
      <c r="D51" s="120"/>
      <c r="E51" s="121"/>
      <c r="F51" s="121"/>
      <c r="G51" s="121"/>
      <c r="H51" s="121"/>
      <c r="I51" s="797"/>
      <c r="J51" s="798"/>
      <c r="K51" s="132" t="s">
        <v>17</v>
      </c>
      <c r="L51" s="132" t="s">
        <v>17</v>
      </c>
      <c r="M51" s="133">
        <f>M52+M53+M54+M55</f>
        <v>0</v>
      </c>
      <c r="N51" s="133">
        <f>N52+N53+N54+N55</f>
        <v>0</v>
      </c>
      <c r="O51" s="133">
        <f t="shared" ref="O51:P51" si="13">O52+O53+O54+O55</f>
        <v>0</v>
      </c>
      <c r="P51" s="133">
        <f t="shared" si="13"/>
        <v>0</v>
      </c>
    </row>
    <row r="52" spans="1:16" ht="31.5" hidden="1" customHeight="1" x14ac:dyDescent="0.25">
      <c r="A52" s="799" t="s">
        <v>29</v>
      </c>
      <c r="B52" s="800"/>
      <c r="C52" s="122">
        <v>297</v>
      </c>
      <c r="D52" s="122">
        <v>1</v>
      </c>
      <c r="E52" s="122" t="s">
        <v>33</v>
      </c>
      <c r="F52" s="123"/>
      <c r="G52" s="123"/>
      <c r="H52" s="122">
        <v>142310</v>
      </c>
      <c r="I52" s="130"/>
      <c r="J52" s="131"/>
      <c r="K52" s="132" t="s">
        <v>17</v>
      </c>
      <c r="L52" s="132" t="s">
        <v>17</v>
      </c>
      <c r="M52" s="134"/>
      <c r="N52" s="134"/>
      <c r="O52" s="134"/>
      <c r="P52" s="134"/>
    </row>
    <row r="53" spans="1:16" ht="30.75" hidden="1" customHeight="1" x14ac:dyDescent="0.25">
      <c r="A53" s="799" t="s">
        <v>30</v>
      </c>
      <c r="B53" s="800"/>
      <c r="C53" s="122">
        <v>297</v>
      </c>
      <c r="D53" s="122">
        <v>1</v>
      </c>
      <c r="E53" s="122" t="s">
        <v>33</v>
      </c>
      <c r="F53" s="123"/>
      <c r="G53" s="123"/>
      <c r="H53" s="122">
        <v>142320</v>
      </c>
      <c r="I53" s="130"/>
      <c r="J53" s="131"/>
      <c r="K53" s="132" t="s">
        <v>17</v>
      </c>
      <c r="L53" s="132" t="s">
        <v>17</v>
      </c>
      <c r="M53" s="134"/>
      <c r="N53" s="134"/>
      <c r="O53" s="134"/>
      <c r="P53" s="134"/>
    </row>
    <row r="54" spans="1:16" ht="30.75" hidden="1" customHeight="1" x14ac:dyDescent="0.25">
      <c r="A54" s="799" t="s">
        <v>29</v>
      </c>
      <c r="B54" s="800"/>
      <c r="C54" s="122">
        <v>297</v>
      </c>
      <c r="D54" s="122">
        <v>1</v>
      </c>
      <c r="E54" s="122" t="s">
        <v>33</v>
      </c>
      <c r="F54" s="123"/>
      <c r="G54" s="123"/>
      <c r="H54" s="122">
        <v>142310</v>
      </c>
      <c r="I54" s="130"/>
      <c r="J54" s="131"/>
      <c r="K54" s="132" t="s">
        <v>17</v>
      </c>
      <c r="L54" s="132" t="s">
        <v>17</v>
      </c>
      <c r="M54" s="134"/>
      <c r="N54" s="134"/>
      <c r="O54" s="134"/>
      <c r="P54" s="134"/>
    </row>
    <row r="55" spans="1:16" ht="23.45" hidden="1" customHeight="1" x14ac:dyDescent="0.25">
      <c r="A55" s="799" t="s">
        <v>30</v>
      </c>
      <c r="B55" s="800"/>
      <c r="C55" s="122">
        <v>297</v>
      </c>
      <c r="D55" s="122">
        <v>1</v>
      </c>
      <c r="E55" s="122" t="s">
        <v>33</v>
      </c>
      <c r="F55" s="123"/>
      <c r="G55" s="123"/>
      <c r="H55" s="122">
        <v>142320</v>
      </c>
      <c r="I55" s="130"/>
      <c r="J55" s="131"/>
      <c r="K55" s="132" t="s">
        <v>17</v>
      </c>
      <c r="L55" s="132" t="s">
        <v>17</v>
      </c>
      <c r="M55" s="134"/>
      <c r="N55" s="134"/>
      <c r="O55" s="134"/>
      <c r="P55" s="134"/>
    </row>
    <row r="56" spans="1:16" ht="21.6" customHeight="1" x14ac:dyDescent="0.25">
      <c r="A56" s="801"/>
      <c r="B56" s="801"/>
      <c r="C56" s="801"/>
      <c r="D56" s="801"/>
      <c r="E56" s="801"/>
      <c r="F56" s="801"/>
      <c r="G56" s="801"/>
      <c r="H56" s="801"/>
      <c r="I56" s="801"/>
      <c r="J56" s="801"/>
      <c r="K56" s="801"/>
      <c r="L56" s="801"/>
      <c r="M56" s="801"/>
      <c r="N56" s="801"/>
      <c r="O56" s="802" t="s">
        <v>2</v>
      </c>
      <c r="P56" s="802"/>
    </row>
    <row r="57" spans="1:16" ht="21.6" customHeight="1" x14ac:dyDescent="0.25">
      <c r="A57" s="803" t="s">
        <v>58</v>
      </c>
      <c r="B57" s="803"/>
      <c r="C57" s="803" t="s">
        <v>59</v>
      </c>
      <c r="D57" s="803"/>
      <c r="E57" s="803"/>
      <c r="F57" s="803"/>
      <c r="G57" s="803"/>
      <c r="H57" s="803"/>
      <c r="I57" s="803"/>
      <c r="J57" s="803"/>
      <c r="K57" s="803"/>
      <c r="L57" s="803"/>
      <c r="M57" s="803"/>
      <c r="N57" s="803"/>
      <c r="O57" s="804" t="s">
        <v>60</v>
      </c>
      <c r="P57" s="804"/>
    </row>
    <row r="58" spans="1:16" ht="21.6" customHeight="1" x14ac:dyDescent="0.25">
      <c r="A58" s="803" t="s">
        <v>61</v>
      </c>
      <c r="B58" s="803"/>
      <c r="C58" s="805" t="s">
        <v>62</v>
      </c>
      <c r="D58" s="806"/>
      <c r="E58" s="806"/>
      <c r="F58" s="806"/>
      <c r="G58" s="806"/>
      <c r="H58" s="806"/>
      <c r="I58" s="806"/>
      <c r="J58" s="806"/>
      <c r="K58" s="806"/>
      <c r="L58" s="806"/>
      <c r="M58" s="806"/>
      <c r="N58" s="807"/>
      <c r="O58" s="802">
        <v>80</v>
      </c>
      <c r="P58" s="802"/>
    </row>
    <row r="59" spans="1:16" ht="21.6" customHeight="1" x14ac:dyDescent="0.25">
      <c r="A59" s="803" t="s">
        <v>63</v>
      </c>
      <c r="B59" s="803"/>
      <c r="C59" s="805" t="s">
        <v>64</v>
      </c>
      <c r="D59" s="806"/>
      <c r="E59" s="806"/>
      <c r="F59" s="806"/>
      <c r="G59" s="806"/>
      <c r="H59" s="806"/>
      <c r="I59" s="806"/>
      <c r="J59" s="806"/>
      <c r="K59" s="806"/>
      <c r="L59" s="806"/>
      <c r="M59" s="806"/>
      <c r="N59" s="807"/>
      <c r="O59" s="804" t="s">
        <v>65</v>
      </c>
      <c r="P59" s="804"/>
    </row>
    <row r="61" spans="1:16" ht="27" customHeight="1" x14ac:dyDescent="0.25">
      <c r="A61" s="812" t="s">
        <v>302</v>
      </c>
      <c r="B61" s="813"/>
      <c r="C61" s="813"/>
      <c r="D61" s="813"/>
      <c r="E61" s="813"/>
      <c r="F61" s="813"/>
      <c r="G61" s="813"/>
      <c r="H61" s="813"/>
      <c r="I61" s="813"/>
      <c r="J61" s="813"/>
      <c r="K61" s="813"/>
      <c r="L61" s="813"/>
      <c r="M61" s="813"/>
      <c r="N61" s="813"/>
      <c r="O61" s="813"/>
      <c r="P61" s="813"/>
    </row>
    <row r="62" spans="1:16" ht="23.25" customHeight="1" x14ac:dyDescent="0.25">
      <c r="A62" s="805" t="s">
        <v>66</v>
      </c>
      <c r="B62" s="806"/>
      <c r="C62" s="807"/>
      <c r="D62" s="814" t="s">
        <v>67</v>
      </c>
      <c r="E62" s="815"/>
      <c r="F62" s="815"/>
      <c r="G62" s="815"/>
      <c r="H62" s="815"/>
      <c r="I62" s="815"/>
      <c r="J62" s="815"/>
      <c r="K62" s="815"/>
      <c r="L62" s="815"/>
      <c r="M62" s="815"/>
      <c r="N62" s="815"/>
      <c r="O62" s="815"/>
      <c r="P62" s="816"/>
    </row>
    <row r="63" spans="1:16" ht="48.75" customHeight="1" x14ac:dyDescent="0.25">
      <c r="A63" s="814" t="s">
        <v>389</v>
      </c>
      <c r="B63" s="815"/>
      <c r="C63" s="816"/>
      <c r="D63" s="814" t="s">
        <v>647</v>
      </c>
      <c r="E63" s="815"/>
      <c r="F63" s="815"/>
      <c r="G63" s="815"/>
      <c r="H63" s="815"/>
      <c r="I63" s="815"/>
      <c r="J63" s="815"/>
      <c r="K63" s="815"/>
      <c r="L63" s="815"/>
      <c r="M63" s="815"/>
      <c r="N63" s="815"/>
      <c r="O63" s="815"/>
      <c r="P63" s="816"/>
    </row>
    <row r="64" spans="1:16" ht="39" customHeight="1" x14ac:dyDescent="0.25">
      <c r="A64" s="805" t="s">
        <v>68</v>
      </c>
      <c r="B64" s="806"/>
      <c r="C64" s="807"/>
      <c r="D64" s="817" t="s">
        <v>648</v>
      </c>
      <c r="E64" s="818"/>
      <c r="F64" s="818"/>
      <c r="G64" s="818"/>
      <c r="H64" s="818"/>
      <c r="I64" s="818"/>
      <c r="J64" s="818"/>
      <c r="K64" s="818"/>
      <c r="L64" s="818"/>
      <c r="M64" s="818"/>
      <c r="N64" s="818"/>
      <c r="O64" s="818"/>
      <c r="P64" s="819"/>
    </row>
    <row r="66" spans="1:28" x14ac:dyDescent="0.25">
      <c r="A66" s="820" t="s">
        <v>69</v>
      </c>
      <c r="B66" s="820"/>
      <c r="C66" s="820"/>
      <c r="D66" s="820"/>
      <c r="E66" s="820"/>
      <c r="F66" s="820"/>
      <c r="G66" s="820"/>
      <c r="H66" s="820"/>
      <c r="I66" s="820"/>
      <c r="J66" s="820"/>
      <c r="K66" s="820"/>
      <c r="L66" s="820"/>
      <c r="M66" s="820"/>
      <c r="N66" s="820"/>
      <c r="O66" s="820"/>
      <c r="P66" s="820"/>
      <c r="Q66" s="12"/>
      <c r="R66" s="12"/>
      <c r="S66" s="12"/>
      <c r="T66" s="12"/>
      <c r="U66" s="12"/>
    </row>
    <row r="67" spans="1:28" ht="24" customHeight="1" x14ac:dyDescent="0.25">
      <c r="A67" s="890" t="s">
        <v>70</v>
      </c>
      <c r="B67" s="891" t="s">
        <v>2</v>
      </c>
      <c r="C67" s="904" t="s">
        <v>9</v>
      </c>
      <c r="D67" s="905"/>
      <c r="E67" s="905"/>
      <c r="F67" s="905"/>
      <c r="G67" s="905"/>
      <c r="H67" s="905"/>
      <c r="I67" s="905"/>
      <c r="J67" s="895" t="s">
        <v>71</v>
      </c>
      <c r="K67" s="136">
        <v>2023</v>
      </c>
      <c r="L67" s="136">
        <v>2024</v>
      </c>
      <c r="M67" s="136">
        <v>2025</v>
      </c>
      <c r="N67" s="136">
        <v>2026</v>
      </c>
      <c r="O67" s="136">
        <v>2027</v>
      </c>
      <c r="P67" s="136">
        <v>2028</v>
      </c>
      <c r="Q67" s="12"/>
      <c r="R67" s="12"/>
      <c r="S67" s="12"/>
      <c r="T67" s="12"/>
      <c r="U67" s="12"/>
    </row>
    <row r="68" spans="1:28" ht="51" customHeight="1" x14ac:dyDescent="0.25">
      <c r="A68" s="890"/>
      <c r="B68" s="892"/>
      <c r="C68" s="906"/>
      <c r="D68" s="907"/>
      <c r="E68" s="907"/>
      <c r="F68" s="907"/>
      <c r="G68" s="907"/>
      <c r="H68" s="907"/>
      <c r="I68" s="907"/>
      <c r="J68" s="895"/>
      <c r="K68" s="137" t="s">
        <v>12</v>
      </c>
      <c r="L68" s="137" t="s">
        <v>12</v>
      </c>
      <c r="M68" s="138" t="s">
        <v>13</v>
      </c>
      <c r="N68" s="138" t="s">
        <v>14</v>
      </c>
      <c r="O68" s="138" t="s">
        <v>15</v>
      </c>
      <c r="P68" s="138" t="s">
        <v>15</v>
      </c>
      <c r="Q68" s="12"/>
      <c r="R68" s="12"/>
      <c r="S68" s="12"/>
      <c r="T68" s="12"/>
      <c r="U68" s="12"/>
    </row>
    <row r="69" spans="1:28" ht="37.5" hidden="1" customHeight="1" x14ac:dyDescent="0.25">
      <c r="A69" s="828" t="s">
        <v>72</v>
      </c>
      <c r="B69" s="8" t="s">
        <v>73</v>
      </c>
      <c r="C69" s="821" t="s">
        <v>562</v>
      </c>
      <c r="D69" s="821"/>
      <c r="E69" s="821"/>
      <c r="F69" s="821"/>
      <c r="G69" s="821"/>
      <c r="H69" s="821"/>
      <c r="I69" s="821"/>
      <c r="J69" s="9" t="s">
        <v>74</v>
      </c>
      <c r="K69" s="539">
        <v>75.5</v>
      </c>
      <c r="L69" s="539">
        <v>76.099999999999994</v>
      </c>
      <c r="M69" s="539">
        <v>76</v>
      </c>
      <c r="N69" s="687"/>
      <c r="O69" s="687"/>
      <c r="P69" s="687"/>
      <c r="Q69" s="12"/>
      <c r="R69" s="12"/>
      <c r="S69" s="12"/>
      <c r="T69" s="12"/>
      <c r="U69" s="12"/>
    </row>
    <row r="70" spans="1:28" ht="42" customHeight="1" x14ac:dyDescent="0.25">
      <c r="A70" s="829"/>
      <c r="B70" s="8" t="s">
        <v>73</v>
      </c>
      <c r="C70" s="821" t="s">
        <v>563</v>
      </c>
      <c r="D70" s="821"/>
      <c r="E70" s="821"/>
      <c r="F70" s="821"/>
      <c r="G70" s="821"/>
      <c r="H70" s="821"/>
      <c r="I70" s="821"/>
      <c r="J70" s="9" t="s">
        <v>74</v>
      </c>
      <c r="K70" s="541">
        <v>33.200000000000003</v>
      </c>
      <c r="L70" s="541">
        <v>31.2</v>
      </c>
      <c r="M70" s="541">
        <v>30</v>
      </c>
      <c r="N70" s="686">
        <v>30</v>
      </c>
      <c r="O70" s="686">
        <v>35</v>
      </c>
      <c r="P70" s="686">
        <v>35</v>
      </c>
      <c r="Q70" s="12"/>
      <c r="R70" s="12"/>
      <c r="S70" s="12"/>
      <c r="T70" s="12"/>
      <c r="U70" s="12"/>
    </row>
    <row r="71" spans="1:28" ht="45" hidden="1" customHeight="1" x14ac:dyDescent="0.25">
      <c r="A71" s="830"/>
      <c r="B71" s="8" t="s">
        <v>256</v>
      </c>
      <c r="C71" s="831" t="s">
        <v>564</v>
      </c>
      <c r="D71" s="832"/>
      <c r="E71" s="832"/>
      <c r="F71" s="832"/>
      <c r="G71" s="832"/>
      <c r="H71" s="832"/>
      <c r="I71" s="833"/>
      <c r="J71" s="540" t="s">
        <v>74</v>
      </c>
      <c r="K71" s="577"/>
      <c r="L71" s="577">
        <v>73.599999999999994</v>
      </c>
      <c r="M71" s="577">
        <v>68</v>
      </c>
      <c r="N71" s="687"/>
      <c r="O71" s="687"/>
      <c r="P71" s="687"/>
      <c r="Q71" s="12"/>
      <c r="R71" s="12"/>
      <c r="S71" s="12"/>
      <c r="T71" s="12"/>
      <c r="U71" s="12"/>
      <c r="V71" s="12"/>
      <c r="W71" s="12"/>
      <c r="X71" s="12"/>
      <c r="Y71" s="12"/>
      <c r="Z71" s="12"/>
      <c r="AA71" s="12"/>
      <c r="AB71" s="12"/>
    </row>
    <row r="72" spans="1:28" ht="27" customHeight="1" x14ac:dyDescent="0.25">
      <c r="A72" s="828" t="s">
        <v>76</v>
      </c>
      <c r="B72" s="165" t="s">
        <v>77</v>
      </c>
      <c r="C72" s="817" t="s">
        <v>565</v>
      </c>
      <c r="D72" s="818"/>
      <c r="E72" s="818"/>
      <c r="F72" s="818"/>
      <c r="G72" s="818"/>
      <c r="H72" s="818"/>
      <c r="I72" s="819"/>
      <c r="J72" s="9" t="s">
        <v>78</v>
      </c>
      <c r="K72" s="386">
        <v>10383484</v>
      </c>
      <c r="L72" s="386">
        <v>9849696</v>
      </c>
      <c r="M72" s="386">
        <v>10480646</v>
      </c>
      <c r="N72" s="688">
        <v>10480646</v>
      </c>
      <c r="O72" s="688">
        <v>10480646</v>
      </c>
      <c r="P72" s="688">
        <v>10480646</v>
      </c>
      <c r="Q72" s="12"/>
      <c r="R72" s="12"/>
      <c r="S72" s="12"/>
      <c r="T72" s="12"/>
      <c r="U72" s="12"/>
      <c r="V72" s="12"/>
      <c r="W72" s="12"/>
      <c r="X72" s="12"/>
      <c r="Y72" s="12"/>
      <c r="Z72" s="12"/>
      <c r="AA72" s="12"/>
      <c r="AB72" s="12"/>
    </row>
    <row r="73" spans="1:28" ht="24.75" customHeight="1" x14ac:dyDescent="0.25">
      <c r="A73" s="829"/>
      <c r="B73" s="9" t="s">
        <v>79</v>
      </c>
      <c r="C73" s="817" t="s">
        <v>566</v>
      </c>
      <c r="D73" s="818"/>
      <c r="E73" s="818"/>
      <c r="F73" s="818"/>
      <c r="G73" s="818"/>
      <c r="H73" s="818"/>
      <c r="I73" s="819"/>
      <c r="J73" s="9" t="s">
        <v>78</v>
      </c>
      <c r="K73" s="386">
        <v>3447828</v>
      </c>
      <c r="L73" s="386">
        <v>3072359</v>
      </c>
      <c r="M73" s="386">
        <v>3125067</v>
      </c>
      <c r="N73" s="688">
        <v>3125067</v>
      </c>
      <c r="O73" s="688">
        <v>3125067</v>
      </c>
      <c r="P73" s="688">
        <v>3125067</v>
      </c>
      <c r="Q73" s="167"/>
      <c r="R73" s="167"/>
      <c r="S73" s="167"/>
      <c r="T73" s="167"/>
      <c r="U73" s="167"/>
      <c r="V73" s="12"/>
      <c r="W73" s="12"/>
      <c r="X73" s="12"/>
      <c r="Y73" s="12"/>
      <c r="Z73" s="12"/>
      <c r="AA73" s="12"/>
      <c r="AB73" s="12"/>
    </row>
    <row r="74" spans="1:28" ht="31.5" hidden="1" customHeight="1" x14ac:dyDescent="0.25">
      <c r="A74" s="829"/>
      <c r="B74" s="9" t="s">
        <v>80</v>
      </c>
      <c r="C74" s="822" t="s">
        <v>567</v>
      </c>
      <c r="D74" s="823"/>
      <c r="E74" s="823"/>
      <c r="F74" s="823"/>
      <c r="G74" s="823"/>
      <c r="H74" s="823"/>
      <c r="I74" s="824"/>
      <c r="J74" s="9" t="s">
        <v>423</v>
      </c>
      <c r="K74" s="386">
        <v>1364</v>
      </c>
      <c r="L74" s="386">
        <v>1364</v>
      </c>
      <c r="M74" s="386">
        <v>1388</v>
      </c>
      <c r="N74" s="689"/>
      <c r="O74" s="689"/>
      <c r="P74" s="689"/>
      <c r="Q74" s="12"/>
      <c r="R74" s="12"/>
      <c r="S74" s="12"/>
      <c r="T74" s="12"/>
      <c r="U74" s="12"/>
      <c r="V74" s="12"/>
      <c r="W74" s="12"/>
      <c r="X74" s="12"/>
      <c r="Y74" s="12"/>
      <c r="Z74" s="12"/>
      <c r="AA74" s="12"/>
      <c r="AB74" s="12"/>
    </row>
    <row r="75" spans="1:28" ht="31.5" customHeight="1" x14ac:dyDescent="0.25">
      <c r="A75" s="830"/>
      <c r="B75" s="9" t="s">
        <v>80</v>
      </c>
      <c r="C75" s="831" t="s">
        <v>568</v>
      </c>
      <c r="D75" s="832"/>
      <c r="E75" s="832"/>
      <c r="F75" s="832"/>
      <c r="G75" s="832"/>
      <c r="H75" s="832"/>
      <c r="I75" s="833"/>
      <c r="J75" s="544" t="s">
        <v>423</v>
      </c>
      <c r="K75" s="542"/>
      <c r="L75" s="542">
        <v>2462424</v>
      </c>
      <c r="M75" s="542">
        <v>2325934</v>
      </c>
      <c r="N75" s="688">
        <v>2442230.7000000002</v>
      </c>
      <c r="O75" s="688">
        <v>2564342.2349999999</v>
      </c>
      <c r="P75" s="688">
        <v>2692559.34675</v>
      </c>
      <c r="Q75" s="12"/>
      <c r="R75" s="614"/>
      <c r="S75" s="614"/>
      <c r="T75" s="614"/>
      <c r="U75" s="614"/>
      <c r="V75" s="614"/>
      <c r="W75" s="614"/>
      <c r="X75" s="614"/>
      <c r="Y75" s="614"/>
      <c r="Z75" s="12"/>
      <c r="AA75" s="12"/>
      <c r="AB75" s="12"/>
    </row>
    <row r="76" spans="1:28" ht="32.25" customHeight="1" x14ac:dyDescent="0.25">
      <c r="A76" s="828" t="s">
        <v>81</v>
      </c>
      <c r="B76" s="9" t="s">
        <v>82</v>
      </c>
      <c r="C76" s="825" t="s">
        <v>569</v>
      </c>
      <c r="D76" s="826"/>
      <c r="E76" s="826"/>
      <c r="F76" s="826"/>
      <c r="G76" s="826"/>
      <c r="H76" s="826"/>
      <c r="I76" s="827"/>
      <c r="J76" s="9" t="s">
        <v>83</v>
      </c>
      <c r="K76" s="536">
        <v>820.1</v>
      </c>
      <c r="L76" s="536">
        <v>906.47</v>
      </c>
      <c r="M76" s="536">
        <v>1003.2</v>
      </c>
      <c r="N76" s="543">
        <f>K168/R76*1000</f>
        <v>1159.5765498993057</v>
      </c>
      <c r="O76" s="543">
        <f>M168/R76*1000</f>
        <v>1245.3783023890628</v>
      </c>
      <c r="P76" s="543">
        <f>O168/R76*1000</f>
        <v>1334.2059279334142</v>
      </c>
      <c r="Q76" s="12"/>
      <c r="R76" s="690">
        <v>3369606</v>
      </c>
      <c r="S76" s="690"/>
      <c r="T76" s="690" t="s">
        <v>637</v>
      </c>
      <c r="U76" s="614"/>
      <c r="V76" s="614"/>
      <c r="W76" s="614"/>
      <c r="X76" s="614"/>
      <c r="Y76" s="614"/>
      <c r="Z76" s="12"/>
      <c r="AA76" s="12"/>
      <c r="AB76" s="12"/>
    </row>
    <row r="77" spans="1:28" ht="23.25" customHeight="1" x14ac:dyDescent="0.25">
      <c r="A77" s="830"/>
      <c r="B77" s="9" t="s">
        <v>84</v>
      </c>
      <c r="C77" s="817" t="s">
        <v>570</v>
      </c>
      <c r="D77" s="818"/>
      <c r="E77" s="818"/>
      <c r="F77" s="818"/>
      <c r="G77" s="818"/>
      <c r="H77" s="818"/>
      <c r="I77" s="819"/>
      <c r="J77" s="9" t="s">
        <v>83</v>
      </c>
      <c r="K77" s="536">
        <v>271</v>
      </c>
      <c r="L77" s="536">
        <v>307.98</v>
      </c>
      <c r="M77" s="536">
        <v>326.60000000000002</v>
      </c>
      <c r="N77" s="543">
        <f>K168/N72*1000</f>
        <v>372.81252510579975</v>
      </c>
      <c r="O77" s="543">
        <f>M168/O72*1000</f>
        <v>400.39842963878374</v>
      </c>
      <c r="P77" s="543">
        <f>O168/P72*1000</f>
        <v>428.95717496803155</v>
      </c>
      <c r="Q77" s="12"/>
      <c r="R77" s="614"/>
      <c r="S77" s="614"/>
      <c r="T77" s="614"/>
      <c r="U77" s="614"/>
      <c r="V77" s="614"/>
      <c r="W77" s="614"/>
      <c r="X77" s="614"/>
      <c r="Y77" s="614"/>
      <c r="Z77" s="12"/>
      <c r="AA77" s="12"/>
      <c r="AB77" s="12"/>
    </row>
    <row r="78" spans="1:28" ht="19.899999999999999" customHeight="1" x14ac:dyDescent="0.25">
      <c r="R78" s="614"/>
      <c r="S78" s="614"/>
      <c r="T78" s="614"/>
      <c r="U78" s="614"/>
      <c r="V78" s="614"/>
      <c r="W78" s="614"/>
      <c r="X78" s="614"/>
      <c r="Y78" s="614"/>
      <c r="Z78" s="12"/>
      <c r="AA78" s="12"/>
      <c r="AB78" s="12"/>
    </row>
    <row r="79" spans="1:28" ht="18" customHeight="1" x14ac:dyDescent="0.25">
      <c r="A79" s="839" t="s">
        <v>85</v>
      </c>
      <c r="B79" s="840"/>
      <c r="C79" s="840"/>
      <c r="D79" s="840"/>
      <c r="E79" s="840"/>
      <c r="F79" s="840"/>
      <c r="G79" s="840"/>
      <c r="H79" s="840"/>
      <c r="I79" s="840"/>
      <c r="J79" s="840"/>
      <c r="K79" s="840"/>
      <c r="L79" s="840"/>
      <c r="M79" s="840"/>
      <c r="N79" s="840"/>
      <c r="O79" s="840"/>
      <c r="P79" s="841"/>
      <c r="R79" s="12"/>
      <c r="S79" s="12"/>
      <c r="T79" s="12"/>
      <c r="U79" s="12"/>
      <c r="V79" s="12"/>
      <c r="W79" s="12"/>
      <c r="X79" s="12"/>
      <c r="Y79" s="12"/>
      <c r="Z79" s="12"/>
      <c r="AA79" s="12"/>
      <c r="AB79" s="12"/>
    </row>
    <row r="80" spans="1:28" x14ac:dyDescent="0.25">
      <c r="A80" s="898" t="s">
        <v>9</v>
      </c>
      <c r="B80" s="899"/>
      <c r="C80" s="899"/>
      <c r="D80" s="900"/>
      <c r="E80" s="842" t="s">
        <v>2</v>
      </c>
      <c r="F80" s="843"/>
      <c r="G80" s="842">
        <v>2023</v>
      </c>
      <c r="H80" s="843"/>
      <c r="I80" s="14">
        <v>2024</v>
      </c>
      <c r="J80" s="37">
        <v>2025</v>
      </c>
      <c r="K80" s="844">
        <v>2026</v>
      </c>
      <c r="L80" s="844"/>
      <c r="M80" s="844">
        <v>2027</v>
      </c>
      <c r="N80" s="844"/>
      <c r="O80" s="844">
        <v>2028</v>
      </c>
      <c r="P80" s="844"/>
      <c r="R80" s="12"/>
      <c r="S80" s="12"/>
      <c r="T80" s="12"/>
      <c r="U80" s="12"/>
      <c r="V80" s="12"/>
      <c r="W80" s="12"/>
      <c r="X80" s="12"/>
      <c r="Y80" s="12"/>
      <c r="Z80" s="12"/>
      <c r="AA80" s="12"/>
      <c r="AB80" s="12"/>
    </row>
    <row r="81" spans="1:28" ht="31.5" x14ac:dyDescent="0.25">
      <c r="A81" s="901"/>
      <c r="B81" s="902"/>
      <c r="C81" s="902"/>
      <c r="D81" s="903"/>
      <c r="E81" s="14" t="s">
        <v>86</v>
      </c>
      <c r="F81" s="15" t="s">
        <v>87</v>
      </c>
      <c r="G81" s="842" t="s">
        <v>12</v>
      </c>
      <c r="H81" s="843"/>
      <c r="I81" s="14" t="s">
        <v>12</v>
      </c>
      <c r="J81" s="13" t="s">
        <v>13</v>
      </c>
      <c r="K81" s="845" t="s">
        <v>14</v>
      </c>
      <c r="L81" s="845"/>
      <c r="M81" s="845" t="s">
        <v>15</v>
      </c>
      <c r="N81" s="845"/>
      <c r="O81" s="845" t="s">
        <v>15</v>
      </c>
      <c r="P81" s="845"/>
      <c r="R81" s="12"/>
      <c r="S81" s="12"/>
      <c r="T81" s="12"/>
      <c r="U81" s="12"/>
      <c r="V81" s="12"/>
      <c r="W81" s="12"/>
      <c r="X81" s="12"/>
      <c r="Y81" s="12"/>
      <c r="Z81" s="12"/>
      <c r="AA81" s="12"/>
      <c r="AB81" s="12"/>
    </row>
    <row r="82" spans="1:28" ht="24" hidden="1" customHeight="1" x14ac:dyDescent="0.25">
      <c r="A82" s="834" t="s">
        <v>126</v>
      </c>
      <c r="B82" s="835"/>
      <c r="C82" s="835"/>
      <c r="D82" s="836"/>
      <c r="E82" s="28"/>
      <c r="F82" s="25">
        <v>222820</v>
      </c>
      <c r="G82" s="27" t="e">
        <f t="shared" ref="G82:G92" si="14">I212+I341</f>
        <v>#VALUE!</v>
      </c>
      <c r="H82" s="152"/>
      <c r="I82" s="27">
        <f t="shared" ref="I82:I92" si="15">J212+J341</f>
        <v>0</v>
      </c>
      <c r="J82" s="166">
        <f t="shared" ref="J82:K92" si="16">J212+J341</f>
        <v>0</v>
      </c>
      <c r="K82" s="837">
        <f t="shared" si="16"/>
        <v>0</v>
      </c>
      <c r="L82" s="837"/>
      <c r="M82" s="838">
        <f t="shared" ref="M82:M92" si="17">M212+M341</f>
        <v>0</v>
      </c>
      <c r="N82" s="838"/>
      <c r="O82" s="838">
        <f t="shared" ref="O82:O92" si="18">O212+O341</f>
        <v>0</v>
      </c>
      <c r="P82" s="838"/>
      <c r="R82" s="12"/>
      <c r="S82" s="12"/>
      <c r="T82" s="12"/>
      <c r="U82" s="12"/>
      <c r="V82" s="12"/>
      <c r="W82" s="12"/>
      <c r="X82" s="12"/>
      <c r="Y82" s="12"/>
      <c r="Z82" s="12"/>
      <c r="AA82" s="12"/>
      <c r="AB82" s="12"/>
    </row>
    <row r="83" spans="1:28" ht="15.75" hidden="1" customHeight="1" x14ac:dyDescent="0.25">
      <c r="A83" s="834" t="s">
        <v>127</v>
      </c>
      <c r="B83" s="835"/>
      <c r="C83" s="835"/>
      <c r="D83" s="836"/>
      <c r="E83" s="28"/>
      <c r="F83" s="25">
        <v>222900</v>
      </c>
      <c r="G83" s="27" t="e">
        <f t="shared" si="14"/>
        <v>#VALUE!</v>
      </c>
      <c r="H83" s="152"/>
      <c r="I83" s="27">
        <f t="shared" si="15"/>
        <v>0</v>
      </c>
      <c r="J83" s="166">
        <f t="shared" si="16"/>
        <v>0</v>
      </c>
      <c r="K83" s="838">
        <f t="shared" si="16"/>
        <v>0</v>
      </c>
      <c r="L83" s="838"/>
      <c r="M83" s="838">
        <f t="shared" si="17"/>
        <v>0</v>
      </c>
      <c r="N83" s="838"/>
      <c r="O83" s="838">
        <f t="shared" si="18"/>
        <v>0</v>
      </c>
      <c r="P83" s="838"/>
      <c r="R83" s="12"/>
      <c r="S83" s="12"/>
      <c r="T83" s="12"/>
      <c r="U83" s="12"/>
      <c r="V83" s="12"/>
      <c r="W83" s="12"/>
      <c r="X83" s="12"/>
      <c r="Y83" s="12"/>
      <c r="Z83" s="12"/>
      <c r="AA83" s="12"/>
      <c r="AB83" s="12"/>
    </row>
    <row r="84" spans="1:28" ht="15.75" hidden="1" customHeight="1" x14ac:dyDescent="0.25">
      <c r="A84" s="834" t="s">
        <v>128</v>
      </c>
      <c r="B84" s="835"/>
      <c r="C84" s="835"/>
      <c r="D84" s="836"/>
      <c r="E84" s="28"/>
      <c r="F84" s="25">
        <v>222910</v>
      </c>
      <c r="G84" s="27" t="e">
        <f t="shared" si="14"/>
        <v>#VALUE!</v>
      </c>
      <c r="H84" s="152"/>
      <c r="I84" s="27">
        <f t="shared" si="15"/>
        <v>0</v>
      </c>
      <c r="J84" s="166">
        <f t="shared" si="16"/>
        <v>0</v>
      </c>
      <c r="K84" s="837">
        <f t="shared" si="16"/>
        <v>0</v>
      </c>
      <c r="L84" s="837"/>
      <c r="M84" s="838">
        <f t="shared" si="17"/>
        <v>0</v>
      </c>
      <c r="N84" s="838"/>
      <c r="O84" s="838">
        <f t="shared" si="18"/>
        <v>0</v>
      </c>
      <c r="P84" s="838"/>
      <c r="R84" s="12"/>
      <c r="S84" s="12"/>
      <c r="T84" s="12"/>
      <c r="U84" s="12"/>
      <c r="V84" s="12"/>
      <c r="W84" s="12"/>
      <c r="X84" s="12"/>
      <c r="Y84" s="12"/>
      <c r="Z84" s="12"/>
      <c r="AA84" s="12"/>
      <c r="AB84" s="12"/>
    </row>
    <row r="85" spans="1:28" ht="15.75" hidden="1" customHeight="1" x14ac:dyDescent="0.25">
      <c r="A85" s="834" t="s">
        <v>129</v>
      </c>
      <c r="B85" s="835"/>
      <c r="C85" s="835"/>
      <c r="D85" s="836"/>
      <c r="E85" s="28"/>
      <c r="F85" s="25">
        <v>222920</v>
      </c>
      <c r="G85" s="27" t="e">
        <f t="shared" si="14"/>
        <v>#VALUE!</v>
      </c>
      <c r="H85" s="152"/>
      <c r="I85" s="27">
        <f t="shared" si="15"/>
        <v>0</v>
      </c>
      <c r="J85" s="166">
        <f t="shared" si="16"/>
        <v>0</v>
      </c>
      <c r="K85" s="838">
        <f t="shared" si="16"/>
        <v>0</v>
      </c>
      <c r="L85" s="838"/>
      <c r="M85" s="838">
        <f t="shared" si="17"/>
        <v>0</v>
      </c>
      <c r="N85" s="838"/>
      <c r="O85" s="838">
        <f t="shared" si="18"/>
        <v>0</v>
      </c>
      <c r="P85" s="838"/>
      <c r="R85" s="12"/>
      <c r="S85" s="12"/>
      <c r="T85" s="12"/>
      <c r="U85" s="12"/>
      <c r="V85" s="12"/>
      <c r="W85" s="12"/>
      <c r="X85" s="12"/>
      <c r="Y85" s="12"/>
      <c r="Z85" s="12"/>
      <c r="AA85" s="12"/>
      <c r="AB85" s="12"/>
    </row>
    <row r="86" spans="1:28" ht="15.75" hidden="1" customHeight="1" x14ac:dyDescent="0.25">
      <c r="A86" s="834" t="s">
        <v>130</v>
      </c>
      <c r="B86" s="835"/>
      <c r="C86" s="835"/>
      <c r="D86" s="836"/>
      <c r="E86" s="28"/>
      <c r="F86" s="25">
        <v>222930</v>
      </c>
      <c r="G86" s="27" t="e">
        <f t="shared" si="14"/>
        <v>#VALUE!</v>
      </c>
      <c r="H86" s="152"/>
      <c r="I86" s="27">
        <f t="shared" si="15"/>
        <v>0</v>
      </c>
      <c r="J86" s="166">
        <f t="shared" si="16"/>
        <v>0</v>
      </c>
      <c r="K86" s="837">
        <f t="shared" si="16"/>
        <v>0</v>
      </c>
      <c r="L86" s="837"/>
      <c r="M86" s="838">
        <f t="shared" si="17"/>
        <v>0</v>
      </c>
      <c r="N86" s="838"/>
      <c r="O86" s="838">
        <f t="shared" si="18"/>
        <v>0</v>
      </c>
      <c r="P86" s="838"/>
      <c r="R86" s="12"/>
      <c r="S86" s="12"/>
      <c r="T86" s="12"/>
      <c r="U86" s="12"/>
      <c r="V86" s="12"/>
      <c r="W86" s="12"/>
      <c r="X86" s="12"/>
      <c r="Y86" s="12"/>
      <c r="Z86" s="12"/>
      <c r="AA86" s="12"/>
      <c r="AB86" s="12"/>
    </row>
    <row r="87" spans="1:28" ht="15.75" hidden="1" customHeight="1" x14ac:dyDescent="0.25">
      <c r="A87" s="834" t="s">
        <v>131</v>
      </c>
      <c r="B87" s="835"/>
      <c r="C87" s="835"/>
      <c r="D87" s="836"/>
      <c r="E87" s="28"/>
      <c r="F87" s="25">
        <v>222940</v>
      </c>
      <c r="G87" s="27" t="e">
        <f t="shared" si="14"/>
        <v>#VALUE!</v>
      </c>
      <c r="H87" s="152"/>
      <c r="I87" s="27">
        <f t="shared" si="15"/>
        <v>0</v>
      </c>
      <c r="J87" s="166">
        <f t="shared" si="16"/>
        <v>0</v>
      </c>
      <c r="K87" s="838">
        <f t="shared" si="16"/>
        <v>0</v>
      </c>
      <c r="L87" s="838"/>
      <c r="M87" s="838">
        <f t="shared" si="17"/>
        <v>0</v>
      </c>
      <c r="N87" s="838"/>
      <c r="O87" s="838">
        <f t="shared" si="18"/>
        <v>0</v>
      </c>
      <c r="P87" s="838"/>
      <c r="R87" s="12"/>
      <c r="S87" s="12"/>
      <c r="T87" s="12"/>
      <c r="U87" s="12"/>
      <c r="V87" s="12"/>
      <c r="W87" s="12"/>
      <c r="X87" s="12"/>
      <c r="Y87" s="12"/>
      <c r="Z87" s="12"/>
      <c r="AA87" s="12"/>
      <c r="AB87" s="12"/>
    </row>
    <row r="88" spans="1:28" ht="15.75" hidden="1" customHeight="1" x14ac:dyDescent="0.25">
      <c r="A88" s="834" t="s">
        <v>132</v>
      </c>
      <c r="B88" s="835"/>
      <c r="C88" s="835"/>
      <c r="D88" s="836"/>
      <c r="E88" s="28"/>
      <c r="F88" s="25">
        <v>222950</v>
      </c>
      <c r="G88" s="27" t="e">
        <f t="shared" si="14"/>
        <v>#VALUE!</v>
      </c>
      <c r="H88" s="152"/>
      <c r="I88" s="27">
        <f t="shared" si="15"/>
        <v>0</v>
      </c>
      <c r="J88" s="166">
        <f t="shared" si="16"/>
        <v>0</v>
      </c>
      <c r="K88" s="837">
        <f t="shared" si="16"/>
        <v>0</v>
      </c>
      <c r="L88" s="837"/>
      <c r="M88" s="838">
        <f t="shared" si="17"/>
        <v>0</v>
      </c>
      <c r="N88" s="838"/>
      <c r="O88" s="838">
        <f t="shared" si="18"/>
        <v>0</v>
      </c>
      <c r="P88" s="838"/>
      <c r="R88" s="12"/>
      <c r="S88" s="12"/>
      <c r="T88" s="12"/>
      <c r="U88" s="12"/>
      <c r="V88" s="12"/>
      <c r="W88" s="12"/>
      <c r="X88" s="12"/>
      <c r="Y88" s="12"/>
      <c r="Z88" s="12"/>
      <c r="AA88" s="12"/>
      <c r="AB88" s="12"/>
    </row>
    <row r="89" spans="1:28" ht="15.75" hidden="1" customHeight="1" x14ac:dyDescent="0.25">
      <c r="A89" s="834" t="s">
        <v>133</v>
      </c>
      <c r="B89" s="835"/>
      <c r="C89" s="835"/>
      <c r="D89" s="836"/>
      <c r="E89" s="28"/>
      <c r="F89" s="25">
        <v>222960</v>
      </c>
      <c r="G89" s="27" t="e">
        <f t="shared" si="14"/>
        <v>#VALUE!</v>
      </c>
      <c r="H89" s="152"/>
      <c r="I89" s="27">
        <f t="shared" si="15"/>
        <v>0</v>
      </c>
      <c r="J89" s="166">
        <f t="shared" si="16"/>
        <v>0</v>
      </c>
      <c r="K89" s="838">
        <f t="shared" si="16"/>
        <v>0</v>
      </c>
      <c r="L89" s="838"/>
      <c r="M89" s="838">
        <f t="shared" si="17"/>
        <v>0</v>
      </c>
      <c r="N89" s="838"/>
      <c r="O89" s="838">
        <f t="shared" si="18"/>
        <v>0</v>
      </c>
      <c r="P89" s="838"/>
      <c r="R89" s="12"/>
      <c r="S89" s="12"/>
      <c r="T89" s="12"/>
      <c r="U89" s="12"/>
      <c r="V89" s="12"/>
      <c r="W89" s="12"/>
      <c r="X89" s="12"/>
      <c r="Y89" s="12"/>
      <c r="Z89" s="12"/>
      <c r="AA89" s="12"/>
      <c r="AB89" s="12"/>
    </row>
    <row r="90" spans="1:28" ht="15.75" hidden="1" customHeight="1" x14ac:dyDescent="0.25">
      <c r="A90" s="834" t="s">
        <v>134</v>
      </c>
      <c r="B90" s="835"/>
      <c r="C90" s="835"/>
      <c r="D90" s="836"/>
      <c r="E90" s="28"/>
      <c r="F90" s="25">
        <v>222970</v>
      </c>
      <c r="G90" s="27" t="e">
        <f t="shared" si="14"/>
        <v>#VALUE!</v>
      </c>
      <c r="H90" s="152"/>
      <c r="I90" s="27">
        <f t="shared" si="15"/>
        <v>0</v>
      </c>
      <c r="J90" s="166">
        <f t="shared" si="16"/>
        <v>0</v>
      </c>
      <c r="K90" s="837">
        <f t="shared" si="16"/>
        <v>0</v>
      </c>
      <c r="L90" s="837"/>
      <c r="M90" s="838">
        <f t="shared" si="17"/>
        <v>0</v>
      </c>
      <c r="N90" s="838"/>
      <c r="O90" s="838">
        <f t="shared" si="18"/>
        <v>0</v>
      </c>
      <c r="P90" s="838"/>
      <c r="R90" s="12"/>
      <c r="S90" s="12"/>
      <c r="T90" s="12"/>
      <c r="U90" s="12"/>
      <c r="V90" s="12"/>
      <c r="W90" s="12"/>
      <c r="X90" s="12"/>
      <c r="Y90" s="12"/>
      <c r="Z90" s="12"/>
      <c r="AA90" s="12"/>
      <c r="AB90" s="12"/>
    </row>
    <row r="91" spans="1:28" ht="15.75" hidden="1" customHeight="1" x14ac:dyDescent="0.25">
      <c r="A91" s="834" t="s">
        <v>135</v>
      </c>
      <c r="B91" s="835"/>
      <c r="C91" s="835"/>
      <c r="D91" s="836"/>
      <c r="E91" s="28"/>
      <c r="F91" s="25">
        <v>222980</v>
      </c>
      <c r="G91" s="27" t="e">
        <f t="shared" si="14"/>
        <v>#VALUE!</v>
      </c>
      <c r="H91" s="152"/>
      <c r="I91" s="27">
        <f t="shared" si="15"/>
        <v>0</v>
      </c>
      <c r="J91" s="166">
        <f t="shared" si="16"/>
        <v>0</v>
      </c>
      <c r="K91" s="838">
        <f t="shared" si="16"/>
        <v>0</v>
      </c>
      <c r="L91" s="838"/>
      <c r="M91" s="838">
        <f t="shared" si="17"/>
        <v>0</v>
      </c>
      <c r="N91" s="838"/>
      <c r="O91" s="838">
        <f t="shared" si="18"/>
        <v>0</v>
      </c>
      <c r="P91" s="838"/>
      <c r="R91" s="12"/>
      <c r="S91" s="12"/>
      <c r="T91" s="12"/>
      <c r="U91" s="12"/>
      <c r="V91" s="12"/>
      <c r="W91" s="12"/>
      <c r="X91" s="12"/>
      <c r="Y91" s="12"/>
      <c r="Z91" s="12"/>
      <c r="AA91" s="12"/>
      <c r="AB91" s="12"/>
    </row>
    <row r="92" spans="1:28" ht="15.75" hidden="1" customHeight="1" x14ac:dyDescent="0.25">
      <c r="A92" s="834" t="s">
        <v>136</v>
      </c>
      <c r="B92" s="835"/>
      <c r="C92" s="835"/>
      <c r="D92" s="836"/>
      <c r="E92" s="28"/>
      <c r="F92" s="25">
        <v>222990</v>
      </c>
      <c r="G92" s="27" t="e">
        <f t="shared" si="14"/>
        <v>#VALUE!</v>
      </c>
      <c r="H92" s="152"/>
      <c r="I92" s="27">
        <f t="shared" si="15"/>
        <v>0</v>
      </c>
      <c r="J92" s="166">
        <f t="shared" si="16"/>
        <v>0</v>
      </c>
      <c r="K92" s="837">
        <f t="shared" si="16"/>
        <v>0</v>
      </c>
      <c r="L92" s="837"/>
      <c r="M92" s="838">
        <f t="shared" si="17"/>
        <v>0</v>
      </c>
      <c r="N92" s="838"/>
      <c r="O92" s="838">
        <f t="shared" si="18"/>
        <v>0</v>
      </c>
      <c r="P92" s="838"/>
      <c r="R92" s="12"/>
      <c r="S92" s="12"/>
      <c r="T92" s="12"/>
      <c r="U92" s="12"/>
      <c r="V92" s="12"/>
      <c r="W92" s="12"/>
      <c r="X92" s="12"/>
      <c r="Y92" s="12"/>
      <c r="Z92" s="12"/>
      <c r="AA92" s="12"/>
      <c r="AB92" s="12"/>
    </row>
    <row r="93" spans="1:28" ht="15.75" hidden="1" customHeight="1" x14ac:dyDescent="0.25">
      <c r="A93" s="846" t="s">
        <v>137</v>
      </c>
      <c r="B93" s="847"/>
      <c r="C93" s="847"/>
      <c r="D93" s="848"/>
      <c r="E93" s="19"/>
      <c r="F93" s="19">
        <v>270000</v>
      </c>
      <c r="G93" s="21" t="e">
        <f>G94+G95</f>
        <v>#VALUE!</v>
      </c>
      <c r="H93" s="150"/>
      <c r="I93" s="21">
        <f>I94+I95</f>
        <v>0</v>
      </c>
      <c r="J93" s="166">
        <f>J94+J95</f>
        <v>0</v>
      </c>
      <c r="K93" s="838">
        <f>K94+K95</f>
        <v>0</v>
      </c>
      <c r="L93" s="838"/>
      <c r="M93" s="838">
        <f>M94+M95</f>
        <v>0</v>
      </c>
      <c r="N93" s="838"/>
      <c r="O93" s="838">
        <f>O94+O95</f>
        <v>0</v>
      </c>
      <c r="P93" s="838"/>
      <c r="R93" s="12"/>
      <c r="S93" s="12"/>
      <c r="T93" s="12"/>
      <c r="U93" s="12"/>
      <c r="V93" s="12"/>
      <c r="W93" s="12"/>
      <c r="X93" s="12"/>
      <c r="Y93" s="12"/>
      <c r="Z93" s="12"/>
      <c r="AA93" s="12"/>
      <c r="AB93" s="12"/>
    </row>
    <row r="94" spans="1:28" ht="15.75" hidden="1" customHeight="1" x14ac:dyDescent="0.25">
      <c r="A94" s="834" t="s">
        <v>138</v>
      </c>
      <c r="B94" s="835"/>
      <c r="C94" s="835"/>
      <c r="D94" s="836"/>
      <c r="E94" s="28"/>
      <c r="F94" s="25">
        <v>271000</v>
      </c>
      <c r="G94" s="27" t="e">
        <f>I224+I353</f>
        <v>#VALUE!</v>
      </c>
      <c r="H94" s="152"/>
      <c r="I94" s="27">
        <f>J224+J353</f>
        <v>0</v>
      </c>
      <c r="J94" s="166">
        <f>J224+J353</f>
        <v>0</v>
      </c>
      <c r="K94" s="837">
        <f>K224+K353</f>
        <v>0</v>
      </c>
      <c r="L94" s="837"/>
      <c r="M94" s="838">
        <f>M224+M353</f>
        <v>0</v>
      </c>
      <c r="N94" s="838"/>
      <c r="O94" s="838">
        <f>O224+O353</f>
        <v>0</v>
      </c>
      <c r="P94" s="838"/>
      <c r="R94" s="12"/>
      <c r="S94" s="12"/>
      <c r="T94" s="12"/>
      <c r="U94" s="12"/>
      <c r="V94" s="12"/>
      <c r="W94" s="12"/>
      <c r="X94" s="12"/>
      <c r="Y94" s="12"/>
      <c r="Z94" s="12"/>
      <c r="AA94" s="12"/>
      <c r="AB94" s="12"/>
    </row>
    <row r="95" spans="1:28" ht="22.5" hidden="1" customHeight="1" x14ac:dyDescent="0.25">
      <c r="A95" s="834" t="s">
        <v>139</v>
      </c>
      <c r="B95" s="835"/>
      <c r="C95" s="835"/>
      <c r="D95" s="836"/>
      <c r="E95" s="43"/>
      <c r="F95" s="43">
        <v>273500</v>
      </c>
      <c r="G95" s="27" t="e">
        <f>I225+I354</f>
        <v>#VALUE!</v>
      </c>
      <c r="H95" s="152"/>
      <c r="I95" s="27">
        <f>J225+J354</f>
        <v>0</v>
      </c>
      <c r="J95" s="166">
        <f>J225+J354</f>
        <v>0</v>
      </c>
      <c r="K95" s="838">
        <f>K225+K354</f>
        <v>0</v>
      </c>
      <c r="L95" s="838"/>
      <c r="M95" s="838">
        <f>M225+M354</f>
        <v>0</v>
      </c>
      <c r="N95" s="838"/>
      <c r="O95" s="838">
        <f>O225+O354</f>
        <v>0</v>
      </c>
      <c r="P95" s="838"/>
      <c r="R95" s="12"/>
      <c r="S95" s="12"/>
      <c r="T95" s="12"/>
      <c r="U95" s="12"/>
      <c r="V95" s="12"/>
      <c r="W95" s="12"/>
      <c r="X95" s="12"/>
      <c r="Y95" s="12"/>
      <c r="Z95" s="12"/>
      <c r="AA95" s="12"/>
      <c r="AB95" s="12"/>
    </row>
    <row r="96" spans="1:28" ht="15.75" hidden="1" customHeight="1" x14ac:dyDescent="0.25">
      <c r="A96" s="846" t="s">
        <v>140</v>
      </c>
      <c r="B96" s="847"/>
      <c r="C96" s="847"/>
      <c r="D96" s="848"/>
      <c r="E96" s="44"/>
      <c r="F96" s="45">
        <v>280000</v>
      </c>
      <c r="G96" s="21" t="e">
        <f>SUM(G97:G109)</f>
        <v>#VALUE!</v>
      </c>
      <c r="H96" s="150"/>
      <c r="I96" s="21">
        <f>SUM(I97:I109)</f>
        <v>0</v>
      </c>
      <c r="J96" s="166">
        <f>SUM(J97:K109)</f>
        <v>0</v>
      </c>
      <c r="K96" s="837">
        <f>SUM(K97:K109)</f>
        <v>0</v>
      </c>
      <c r="L96" s="837"/>
      <c r="M96" s="838">
        <f>SUM(M97:M109)</f>
        <v>0</v>
      </c>
      <c r="N96" s="838"/>
      <c r="O96" s="838">
        <f>SUM(O97:O109)</f>
        <v>0</v>
      </c>
      <c r="P96" s="838"/>
      <c r="R96" s="12"/>
      <c r="S96" s="12"/>
      <c r="T96" s="12"/>
      <c r="U96" s="12"/>
      <c r="V96" s="12"/>
      <c r="W96" s="12"/>
      <c r="X96" s="12"/>
      <c r="Y96" s="12"/>
      <c r="Z96" s="12"/>
      <c r="AA96" s="12"/>
      <c r="AB96" s="12"/>
    </row>
    <row r="97" spans="1:28" ht="15.75" hidden="1" customHeight="1" x14ac:dyDescent="0.25">
      <c r="A97" s="834" t="s">
        <v>141</v>
      </c>
      <c r="B97" s="835"/>
      <c r="C97" s="835"/>
      <c r="D97" s="836"/>
      <c r="E97" s="28"/>
      <c r="F97" s="25">
        <v>281000</v>
      </c>
      <c r="G97" s="27" t="e">
        <f t="shared" ref="G97:G115" si="19">I227+I356</f>
        <v>#VALUE!</v>
      </c>
      <c r="H97" s="152"/>
      <c r="I97" s="27">
        <f t="shared" ref="I97:I115" si="20">J227+J356</f>
        <v>0</v>
      </c>
      <c r="J97" s="166">
        <f t="shared" ref="J97:K112" si="21">J227+J356</f>
        <v>0</v>
      </c>
      <c r="K97" s="838">
        <f t="shared" si="21"/>
        <v>0</v>
      </c>
      <c r="L97" s="838"/>
      <c r="M97" s="838">
        <f t="shared" ref="M97:M115" si="22">M227+M356</f>
        <v>0</v>
      </c>
      <c r="N97" s="838"/>
      <c r="O97" s="838">
        <f t="shared" ref="O97:O115" si="23">O227+O356</f>
        <v>0</v>
      </c>
      <c r="P97" s="838"/>
      <c r="R97" s="12"/>
      <c r="S97" s="12"/>
      <c r="T97" s="12"/>
      <c r="U97" s="12"/>
      <c r="V97" s="12"/>
      <c r="W97" s="12"/>
      <c r="X97" s="12"/>
      <c r="Y97" s="12"/>
      <c r="Z97" s="12"/>
      <c r="AA97" s="12"/>
      <c r="AB97" s="12"/>
    </row>
    <row r="98" spans="1:28" ht="15.75" hidden="1" customHeight="1" x14ac:dyDescent="0.25">
      <c r="A98" s="834" t="s">
        <v>142</v>
      </c>
      <c r="B98" s="835"/>
      <c r="C98" s="835"/>
      <c r="D98" s="836"/>
      <c r="E98" s="28"/>
      <c r="F98" s="25">
        <v>281200</v>
      </c>
      <c r="G98" s="27" t="e">
        <f t="shared" si="19"/>
        <v>#VALUE!</v>
      </c>
      <c r="H98" s="152"/>
      <c r="I98" s="27">
        <f t="shared" si="20"/>
        <v>0</v>
      </c>
      <c r="J98" s="166">
        <f t="shared" si="21"/>
        <v>0</v>
      </c>
      <c r="K98" s="837">
        <f t="shared" si="21"/>
        <v>0</v>
      </c>
      <c r="L98" s="837"/>
      <c r="M98" s="838">
        <f t="shared" si="22"/>
        <v>0</v>
      </c>
      <c r="N98" s="838"/>
      <c r="O98" s="838">
        <f t="shared" si="23"/>
        <v>0</v>
      </c>
      <c r="P98" s="838"/>
      <c r="R98" s="12"/>
      <c r="S98" s="12"/>
      <c r="T98" s="12"/>
      <c r="U98" s="12"/>
      <c r="V98" s="12"/>
      <c r="W98" s="12"/>
      <c r="X98" s="12"/>
      <c r="Y98" s="12"/>
      <c r="Z98" s="12"/>
      <c r="AA98" s="12"/>
      <c r="AB98" s="12"/>
    </row>
    <row r="99" spans="1:28" ht="15.75" hidden="1" customHeight="1" x14ac:dyDescent="0.25">
      <c r="A99" s="834" t="s">
        <v>143</v>
      </c>
      <c r="B99" s="835"/>
      <c r="C99" s="835"/>
      <c r="D99" s="836"/>
      <c r="E99" s="28"/>
      <c r="F99" s="25">
        <v>281210</v>
      </c>
      <c r="G99" s="27" t="e">
        <f t="shared" si="19"/>
        <v>#VALUE!</v>
      </c>
      <c r="H99" s="152"/>
      <c r="I99" s="27">
        <f t="shared" si="20"/>
        <v>0</v>
      </c>
      <c r="J99" s="166">
        <f t="shared" si="21"/>
        <v>0</v>
      </c>
      <c r="K99" s="838">
        <f t="shared" si="21"/>
        <v>0</v>
      </c>
      <c r="L99" s="838"/>
      <c r="M99" s="838">
        <f t="shared" si="22"/>
        <v>0</v>
      </c>
      <c r="N99" s="838"/>
      <c r="O99" s="838">
        <f t="shared" si="23"/>
        <v>0</v>
      </c>
      <c r="P99" s="838"/>
      <c r="R99" s="12"/>
      <c r="S99" s="12"/>
      <c r="T99" s="12"/>
      <c r="U99" s="12"/>
      <c r="V99" s="12"/>
      <c r="W99" s="12"/>
      <c r="X99" s="12"/>
      <c r="Y99" s="12"/>
      <c r="Z99" s="12"/>
      <c r="AA99" s="12"/>
      <c r="AB99" s="12"/>
    </row>
    <row r="100" spans="1:28" ht="15.75" hidden="1" customHeight="1" x14ac:dyDescent="0.25">
      <c r="A100" s="834" t="s">
        <v>144</v>
      </c>
      <c r="B100" s="835"/>
      <c r="C100" s="835"/>
      <c r="D100" s="836"/>
      <c r="E100" s="28"/>
      <c r="F100" s="25">
        <v>281211</v>
      </c>
      <c r="G100" s="27" t="e">
        <f t="shared" si="19"/>
        <v>#VALUE!</v>
      </c>
      <c r="H100" s="152"/>
      <c r="I100" s="27">
        <f t="shared" si="20"/>
        <v>0</v>
      </c>
      <c r="J100" s="166">
        <f t="shared" si="21"/>
        <v>0</v>
      </c>
      <c r="K100" s="837">
        <f t="shared" si="21"/>
        <v>0</v>
      </c>
      <c r="L100" s="837"/>
      <c r="M100" s="838">
        <f t="shared" si="22"/>
        <v>0</v>
      </c>
      <c r="N100" s="838"/>
      <c r="O100" s="838">
        <f t="shared" si="23"/>
        <v>0</v>
      </c>
      <c r="P100" s="838"/>
      <c r="R100" s="12"/>
      <c r="S100" s="12"/>
      <c r="T100" s="12"/>
      <c r="U100" s="12"/>
      <c r="V100" s="12"/>
      <c r="W100" s="12"/>
      <c r="X100" s="12"/>
      <c r="Y100" s="12"/>
      <c r="Z100" s="12"/>
      <c r="AA100" s="12"/>
      <c r="AB100" s="12"/>
    </row>
    <row r="101" spans="1:28" ht="15.75" hidden="1" customHeight="1" x14ac:dyDescent="0.25">
      <c r="A101" s="834" t="s">
        <v>145</v>
      </c>
      <c r="B101" s="835"/>
      <c r="C101" s="835"/>
      <c r="D101" s="836"/>
      <c r="E101" s="28"/>
      <c r="F101" s="25">
        <v>281212</v>
      </c>
      <c r="G101" s="27" t="e">
        <f t="shared" si="19"/>
        <v>#VALUE!</v>
      </c>
      <c r="H101" s="152"/>
      <c r="I101" s="27">
        <f t="shared" si="20"/>
        <v>0</v>
      </c>
      <c r="J101" s="166">
        <f t="shared" si="21"/>
        <v>0</v>
      </c>
      <c r="K101" s="838">
        <f t="shared" si="21"/>
        <v>0</v>
      </c>
      <c r="L101" s="838"/>
      <c r="M101" s="838">
        <f t="shared" si="22"/>
        <v>0</v>
      </c>
      <c r="N101" s="838"/>
      <c r="O101" s="838">
        <f t="shared" si="23"/>
        <v>0</v>
      </c>
      <c r="P101" s="838"/>
      <c r="R101" s="12"/>
      <c r="S101" s="12"/>
      <c r="T101" s="12"/>
      <c r="U101" s="12"/>
      <c r="V101" s="12"/>
      <c r="W101" s="12"/>
      <c r="X101" s="12"/>
      <c r="Y101" s="12"/>
      <c r="Z101" s="12"/>
      <c r="AA101" s="12"/>
      <c r="AB101" s="12"/>
    </row>
    <row r="102" spans="1:28" ht="15.75" hidden="1" customHeight="1" x14ac:dyDescent="0.25">
      <c r="A102" s="834" t="s">
        <v>146</v>
      </c>
      <c r="B102" s="835"/>
      <c r="C102" s="835"/>
      <c r="D102" s="836"/>
      <c r="E102" s="28"/>
      <c r="F102" s="25">
        <v>281220</v>
      </c>
      <c r="G102" s="27" t="e">
        <f t="shared" si="19"/>
        <v>#VALUE!</v>
      </c>
      <c r="H102" s="152"/>
      <c r="I102" s="27">
        <f t="shared" si="20"/>
        <v>0</v>
      </c>
      <c r="J102" s="166">
        <f t="shared" si="21"/>
        <v>0</v>
      </c>
      <c r="K102" s="837">
        <f t="shared" si="21"/>
        <v>0</v>
      </c>
      <c r="L102" s="837"/>
      <c r="M102" s="838">
        <f t="shared" si="22"/>
        <v>0</v>
      </c>
      <c r="N102" s="838"/>
      <c r="O102" s="838">
        <f t="shared" si="23"/>
        <v>0</v>
      </c>
      <c r="P102" s="838"/>
      <c r="R102" s="12"/>
      <c r="S102" s="12"/>
      <c r="T102" s="12"/>
      <c r="U102" s="12"/>
      <c r="V102" s="12"/>
      <c r="W102" s="12"/>
      <c r="X102" s="12"/>
      <c r="Y102" s="12"/>
      <c r="Z102" s="12"/>
      <c r="AA102" s="12"/>
      <c r="AB102" s="12"/>
    </row>
    <row r="103" spans="1:28" ht="15.75" hidden="1" customHeight="1" x14ac:dyDescent="0.25">
      <c r="A103" s="834" t="s">
        <v>147</v>
      </c>
      <c r="B103" s="835"/>
      <c r="C103" s="835"/>
      <c r="D103" s="836"/>
      <c r="E103" s="28"/>
      <c r="F103" s="25">
        <v>281221</v>
      </c>
      <c r="G103" s="27" t="e">
        <f t="shared" si="19"/>
        <v>#VALUE!</v>
      </c>
      <c r="H103" s="152"/>
      <c r="I103" s="27">
        <f t="shared" si="20"/>
        <v>0</v>
      </c>
      <c r="J103" s="166">
        <f t="shared" si="21"/>
        <v>0</v>
      </c>
      <c r="K103" s="838">
        <f t="shared" si="21"/>
        <v>0</v>
      </c>
      <c r="L103" s="838"/>
      <c r="M103" s="838">
        <f t="shared" si="22"/>
        <v>0</v>
      </c>
      <c r="N103" s="838"/>
      <c r="O103" s="838">
        <f t="shared" si="23"/>
        <v>0</v>
      </c>
      <c r="P103" s="838"/>
      <c r="R103" s="12"/>
      <c r="S103" s="12"/>
      <c r="T103" s="12"/>
      <c r="U103" s="12"/>
      <c r="V103" s="12"/>
      <c r="W103" s="12"/>
      <c r="X103" s="12"/>
      <c r="Y103" s="12"/>
      <c r="Z103" s="12"/>
      <c r="AA103" s="12"/>
      <c r="AB103" s="12"/>
    </row>
    <row r="104" spans="1:28" ht="15.75" hidden="1" customHeight="1" x14ac:dyDescent="0.25">
      <c r="A104" s="834" t="s">
        <v>148</v>
      </c>
      <c r="B104" s="835"/>
      <c r="C104" s="835"/>
      <c r="D104" s="836"/>
      <c r="E104" s="28"/>
      <c r="F104" s="25">
        <v>281222</v>
      </c>
      <c r="G104" s="27" t="e">
        <f t="shared" si="19"/>
        <v>#VALUE!</v>
      </c>
      <c r="H104" s="152"/>
      <c r="I104" s="27">
        <f t="shared" si="20"/>
        <v>0</v>
      </c>
      <c r="J104" s="166">
        <f t="shared" si="21"/>
        <v>0</v>
      </c>
      <c r="K104" s="837">
        <f t="shared" si="21"/>
        <v>0</v>
      </c>
      <c r="L104" s="837"/>
      <c r="M104" s="838">
        <f t="shared" si="22"/>
        <v>0</v>
      </c>
      <c r="N104" s="838"/>
      <c r="O104" s="838">
        <f t="shared" si="23"/>
        <v>0</v>
      </c>
      <c r="P104" s="838"/>
      <c r="R104" s="12"/>
      <c r="S104" s="12"/>
      <c r="T104" s="12"/>
      <c r="U104" s="12"/>
      <c r="V104" s="12"/>
      <c r="W104" s="12"/>
      <c r="X104" s="12"/>
      <c r="Y104" s="12"/>
      <c r="Z104" s="12"/>
      <c r="AA104" s="12"/>
      <c r="AB104" s="12"/>
    </row>
    <row r="105" spans="1:28" ht="15.75" hidden="1" customHeight="1" x14ac:dyDescent="0.25">
      <c r="A105" s="834" t="s">
        <v>149</v>
      </c>
      <c r="B105" s="835"/>
      <c r="C105" s="835"/>
      <c r="D105" s="836"/>
      <c r="E105" s="28"/>
      <c r="F105" s="25">
        <v>281230</v>
      </c>
      <c r="G105" s="27" t="e">
        <f t="shared" si="19"/>
        <v>#VALUE!</v>
      </c>
      <c r="H105" s="152"/>
      <c r="I105" s="27">
        <f t="shared" si="20"/>
        <v>0</v>
      </c>
      <c r="J105" s="166">
        <f t="shared" si="21"/>
        <v>0</v>
      </c>
      <c r="K105" s="838">
        <f t="shared" si="21"/>
        <v>0</v>
      </c>
      <c r="L105" s="838"/>
      <c r="M105" s="838">
        <f t="shared" si="22"/>
        <v>0</v>
      </c>
      <c r="N105" s="838"/>
      <c r="O105" s="838">
        <f t="shared" si="23"/>
        <v>0</v>
      </c>
      <c r="P105" s="838"/>
      <c r="R105" s="12"/>
      <c r="S105" s="12"/>
      <c r="T105" s="12"/>
      <c r="U105" s="12"/>
      <c r="V105" s="12"/>
      <c r="W105" s="12"/>
      <c r="X105" s="12"/>
      <c r="Y105" s="12"/>
      <c r="Z105" s="12"/>
      <c r="AA105" s="12"/>
      <c r="AB105" s="12"/>
    </row>
    <row r="106" spans="1:28" ht="15.75" hidden="1" customHeight="1" x14ac:dyDescent="0.25">
      <c r="A106" s="834" t="s">
        <v>150</v>
      </c>
      <c r="B106" s="835"/>
      <c r="C106" s="835"/>
      <c r="D106" s="836"/>
      <c r="E106" s="28"/>
      <c r="F106" s="25">
        <v>281800</v>
      </c>
      <c r="G106" s="27" t="e">
        <f t="shared" si="19"/>
        <v>#VALUE!</v>
      </c>
      <c r="H106" s="152"/>
      <c r="I106" s="27">
        <f t="shared" si="20"/>
        <v>0</v>
      </c>
      <c r="J106" s="166">
        <f t="shared" si="21"/>
        <v>0</v>
      </c>
      <c r="K106" s="837">
        <f t="shared" si="21"/>
        <v>0</v>
      </c>
      <c r="L106" s="837"/>
      <c r="M106" s="838">
        <f t="shared" si="22"/>
        <v>0</v>
      </c>
      <c r="N106" s="838"/>
      <c r="O106" s="838">
        <f t="shared" si="23"/>
        <v>0</v>
      </c>
      <c r="P106" s="838"/>
      <c r="R106" s="12"/>
      <c r="S106" s="12"/>
      <c r="T106" s="12"/>
      <c r="U106" s="12"/>
      <c r="V106" s="12"/>
      <c r="W106" s="12"/>
      <c r="X106" s="12"/>
      <c r="Y106" s="12"/>
      <c r="Z106" s="12"/>
      <c r="AA106" s="12"/>
      <c r="AB106" s="12"/>
    </row>
    <row r="107" spans="1:28" ht="15.75" hidden="1" customHeight="1" x14ac:dyDescent="0.25">
      <c r="A107" s="834" t="s">
        <v>151</v>
      </c>
      <c r="B107" s="835"/>
      <c r="C107" s="835"/>
      <c r="D107" s="836"/>
      <c r="E107" s="28"/>
      <c r="F107" s="25">
        <v>281900</v>
      </c>
      <c r="G107" s="27" t="e">
        <f t="shared" si="19"/>
        <v>#VALUE!</v>
      </c>
      <c r="H107" s="152"/>
      <c r="I107" s="27">
        <f t="shared" si="20"/>
        <v>0</v>
      </c>
      <c r="J107" s="166">
        <f t="shared" si="21"/>
        <v>0</v>
      </c>
      <c r="K107" s="838">
        <f t="shared" si="21"/>
        <v>0</v>
      </c>
      <c r="L107" s="838"/>
      <c r="M107" s="838">
        <f t="shared" si="22"/>
        <v>0</v>
      </c>
      <c r="N107" s="838"/>
      <c r="O107" s="838">
        <f t="shared" si="23"/>
        <v>0</v>
      </c>
      <c r="P107" s="838"/>
      <c r="R107" s="12"/>
      <c r="S107" s="12"/>
      <c r="T107" s="12"/>
      <c r="U107" s="12"/>
      <c r="V107" s="12"/>
      <c r="W107" s="12"/>
      <c r="X107" s="12"/>
      <c r="Y107" s="12"/>
      <c r="Z107" s="12"/>
      <c r="AA107" s="12"/>
      <c r="AB107" s="12"/>
    </row>
    <row r="108" spans="1:28" ht="15.75" hidden="1" customHeight="1" x14ac:dyDescent="0.25">
      <c r="A108" s="834" t="s">
        <v>152</v>
      </c>
      <c r="B108" s="835"/>
      <c r="C108" s="835"/>
      <c r="D108" s="836"/>
      <c r="E108" s="28"/>
      <c r="F108" s="25">
        <v>282000</v>
      </c>
      <c r="G108" s="27" t="e">
        <f t="shared" si="19"/>
        <v>#VALUE!</v>
      </c>
      <c r="H108" s="152"/>
      <c r="I108" s="27">
        <f t="shared" si="20"/>
        <v>0</v>
      </c>
      <c r="J108" s="166">
        <f t="shared" si="21"/>
        <v>0</v>
      </c>
      <c r="K108" s="837">
        <f t="shared" si="21"/>
        <v>0</v>
      </c>
      <c r="L108" s="837"/>
      <c r="M108" s="838">
        <f t="shared" si="22"/>
        <v>0</v>
      </c>
      <c r="N108" s="838"/>
      <c r="O108" s="838">
        <f t="shared" si="23"/>
        <v>0</v>
      </c>
      <c r="P108" s="838"/>
      <c r="R108" s="12"/>
      <c r="S108" s="12"/>
      <c r="T108" s="12"/>
      <c r="U108" s="12"/>
      <c r="V108" s="12"/>
      <c r="W108" s="12"/>
      <c r="X108" s="12"/>
      <c r="Y108" s="12"/>
      <c r="Z108" s="12"/>
      <c r="AA108" s="12"/>
      <c r="AB108" s="12"/>
    </row>
    <row r="109" spans="1:28" ht="15.75" hidden="1" customHeight="1" x14ac:dyDescent="0.25">
      <c r="A109" s="834" t="s">
        <v>153</v>
      </c>
      <c r="B109" s="835"/>
      <c r="C109" s="835"/>
      <c r="D109" s="836"/>
      <c r="E109" s="28"/>
      <c r="F109" s="25">
        <v>282100</v>
      </c>
      <c r="G109" s="27" t="e">
        <f t="shared" si="19"/>
        <v>#VALUE!</v>
      </c>
      <c r="H109" s="152"/>
      <c r="I109" s="27">
        <f t="shared" si="20"/>
        <v>0</v>
      </c>
      <c r="J109" s="166">
        <f t="shared" si="21"/>
        <v>0</v>
      </c>
      <c r="K109" s="838">
        <f t="shared" si="21"/>
        <v>0</v>
      </c>
      <c r="L109" s="838"/>
      <c r="M109" s="838">
        <f t="shared" si="22"/>
        <v>0</v>
      </c>
      <c r="N109" s="838"/>
      <c r="O109" s="838">
        <f t="shared" si="23"/>
        <v>0</v>
      </c>
      <c r="P109" s="838"/>
      <c r="R109" s="12"/>
      <c r="S109" s="12"/>
      <c r="T109" s="12"/>
      <c r="U109" s="12"/>
      <c r="V109" s="12"/>
      <c r="W109" s="12"/>
      <c r="X109" s="12"/>
      <c r="Y109" s="12"/>
      <c r="Z109" s="12"/>
      <c r="AA109" s="12"/>
      <c r="AB109" s="12"/>
    </row>
    <row r="110" spans="1:28" ht="15.75" hidden="1" customHeight="1" x14ac:dyDescent="0.25">
      <c r="A110" s="846" t="s">
        <v>154</v>
      </c>
      <c r="B110" s="847"/>
      <c r="C110" s="847"/>
      <c r="D110" s="848"/>
      <c r="E110" s="20"/>
      <c r="F110" s="19">
        <v>290000</v>
      </c>
      <c r="G110" s="21" t="e">
        <f t="shared" si="19"/>
        <v>#VALUE!</v>
      </c>
      <c r="H110" s="150"/>
      <c r="I110" s="21">
        <f t="shared" si="20"/>
        <v>0</v>
      </c>
      <c r="J110" s="166">
        <f t="shared" si="21"/>
        <v>0</v>
      </c>
      <c r="K110" s="837">
        <f t="shared" si="21"/>
        <v>0</v>
      </c>
      <c r="L110" s="837"/>
      <c r="M110" s="838">
        <f t="shared" si="22"/>
        <v>0</v>
      </c>
      <c r="N110" s="838"/>
      <c r="O110" s="838">
        <f t="shared" si="23"/>
        <v>0</v>
      </c>
      <c r="P110" s="838"/>
      <c r="R110" s="12"/>
      <c r="S110" s="12"/>
      <c r="T110" s="12"/>
      <c r="U110" s="12"/>
      <c r="V110" s="12"/>
      <c r="W110" s="12"/>
      <c r="X110" s="12"/>
      <c r="Y110" s="12"/>
      <c r="Z110" s="12"/>
      <c r="AA110" s="12"/>
      <c r="AB110" s="12"/>
    </row>
    <row r="111" spans="1:28" ht="15.75" hidden="1" customHeight="1" x14ac:dyDescent="0.25">
      <c r="A111" s="834" t="s">
        <v>155</v>
      </c>
      <c r="B111" s="835"/>
      <c r="C111" s="835"/>
      <c r="D111" s="836"/>
      <c r="E111" s="28"/>
      <c r="F111" s="25">
        <v>292220</v>
      </c>
      <c r="G111" s="27" t="e">
        <f t="shared" si="19"/>
        <v>#VALUE!</v>
      </c>
      <c r="H111" s="152"/>
      <c r="I111" s="27">
        <f t="shared" si="20"/>
        <v>0</v>
      </c>
      <c r="J111" s="166">
        <f t="shared" si="21"/>
        <v>0</v>
      </c>
      <c r="K111" s="838">
        <f t="shared" si="21"/>
        <v>0</v>
      </c>
      <c r="L111" s="838"/>
      <c r="M111" s="838">
        <f t="shared" si="22"/>
        <v>0</v>
      </c>
      <c r="N111" s="838"/>
      <c r="O111" s="838">
        <f t="shared" si="23"/>
        <v>0</v>
      </c>
      <c r="P111" s="838"/>
      <c r="R111" s="12"/>
      <c r="S111" s="12"/>
      <c r="T111" s="12"/>
      <c r="U111" s="12"/>
      <c r="V111" s="12"/>
      <c r="W111" s="12"/>
      <c r="X111" s="12"/>
      <c r="Y111" s="12"/>
      <c r="Z111" s="12"/>
      <c r="AA111" s="12"/>
      <c r="AB111" s="12"/>
    </row>
    <row r="112" spans="1:28" ht="15.75" hidden="1" customHeight="1" x14ac:dyDescent="0.25">
      <c r="A112" s="834" t="s">
        <v>156</v>
      </c>
      <c r="B112" s="835"/>
      <c r="C112" s="835"/>
      <c r="D112" s="836"/>
      <c r="E112" s="29"/>
      <c r="F112" s="25">
        <v>300000</v>
      </c>
      <c r="G112" s="27" t="e">
        <f t="shared" si="19"/>
        <v>#VALUE!</v>
      </c>
      <c r="H112" s="152"/>
      <c r="I112" s="27">
        <f t="shared" si="20"/>
        <v>0</v>
      </c>
      <c r="J112" s="166">
        <f t="shared" si="21"/>
        <v>0</v>
      </c>
      <c r="K112" s="837">
        <f t="shared" si="21"/>
        <v>0</v>
      </c>
      <c r="L112" s="837"/>
      <c r="M112" s="838">
        <f t="shared" si="22"/>
        <v>0</v>
      </c>
      <c r="N112" s="838"/>
      <c r="O112" s="838">
        <f t="shared" si="23"/>
        <v>0</v>
      </c>
      <c r="P112" s="838"/>
      <c r="R112" s="12"/>
      <c r="S112" s="12"/>
      <c r="T112" s="12"/>
      <c r="U112" s="12"/>
      <c r="V112" s="12"/>
      <c r="W112" s="12"/>
      <c r="X112" s="12"/>
      <c r="Y112" s="12"/>
      <c r="Z112" s="12"/>
      <c r="AA112" s="12"/>
      <c r="AB112" s="12"/>
    </row>
    <row r="113" spans="1:28" ht="15.75" hidden="1" customHeight="1" x14ac:dyDescent="0.25">
      <c r="A113" s="834" t="s">
        <v>157</v>
      </c>
      <c r="B113" s="835"/>
      <c r="C113" s="835"/>
      <c r="D113" s="836"/>
      <c r="E113" s="46"/>
      <c r="F113" s="25">
        <v>300000</v>
      </c>
      <c r="G113" s="27" t="e">
        <f t="shared" si="19"/>
        <v>#VALUE!</v>
      </c>
      <c r="H113" s="152"/>
      <c r="I113" s="27">
        <f t="shared" si="20"/>
        <v>0</v>
      </c>
      <c r="J113" s="166">
        <f t="shared" ref="J113:K115" si="24">J243+J372</f>
        <v>0</v>
      </c>
      <c r="K113" s="838">
        <f t="shared" si="24"/>
        <v>0</v>
      </c>
      <c r="L113" s="838"/>
      <c r="M113" s="838">
        <f t="shared" si="22"/>
        <v>0</v>
      </c>
      <c r="N113" s="838"/>
      <c r="O113" s="838">
        <f t="shared" si="23"/>
        <v>0</v>
      </c>
      <c r="P113" s="838"/>
      <c r="R113" s="12"/>
      <c r="S113" s="12"/>
      <c r="T113" s="12"/>
      <c r="U113" s="12"/>
      <c r="V113" s="12"/>
      <c r="W113" s="12"/>
      <c r="X113" s="12"/>
      <c r="Y113" s="12"/>
      <c r="Z113" s="12"/>
      <c r="AA113" s="12"/>
      <c r="AB113" s="12"/>
    </row>
    <row r="114" spans="1:28" ht="15.75" hidden="1" customHeight="1" x14ac:dyDescent="0.25">
      <c r="A114" s="834" t="s">
        <v>158</v>
      </c>
      <c r="B114" s="835"/>
      <c r="C114" s="835"/>
      <c r="D114" s="836"/>
      <c r="E114" s="46"/>
      <c r="F114" s="25">
        <v>319000</v>
      </c>
      <c r="G114" s="27" t="e">
        <f t="shared" si="19"/>
        <v>#VALUE!</v>
      </c>
      <c r="H114" s="152"/>
      <c r="I114" s="27">
        <f t="shared" si="20"/>
        <v>0</v>
      </c>
      <c r="J114" s="166">
        <f t="shared" si="24"/>
        <v>0</v>
      </c>
      <c r="K114" s="837">
        <f t="shared" si="24"/>
        <v>0</v>
      </c>
      <c r="L114" s="837"/>
      <c r="M114" s="838">
        <f t="shared" si="22"/>
        <v>0</v>
      </c>
      <c r="N114" s="838"/>
      <c r="O114" s="838">
        <f t="shared" si="23"/>
        <v>0</v>
      </c>
      <c r="P114" s="838"/>
      <c r="R114" s="12"/>
      <c r="S114" s="12"/>
      <c r="T114" s="12"/>
      <c r="U114" s="12"/>
      <c r="V114" s="12"/>
      <c r="W114" s="12"/>
      <c r="X114" s="12"/>
      <c r="Y114" s="12"/>
      <c r="Z114" s="12"/>
      <c r="AA114" s="12"/>
      <c r="AB114" s="12"/>
    </row>
    <row r="115" spans="1:28" ht="15.75" hidden="1" customHeight="1" x14ac:dyDescent="0.25">
      <c r="A115" s="834" t="s">
        <v>159</v>
      </c>
      <c r="B115" s="835"/>
      <c r="C115" s="835"/>
      <c r="D115" s="836"/>
      <c r="E115" s="28"/>
      <c r="F115" s="25">
        <v>350000</v>
      </c>
      <c r="G115" s="27" t="e">
        <f t="shared" si="19"/>
        <v>#VALUE!</v>
      </c>
      <c r="H115" s="152"/>
      <c r="I115" s="27">
        <f t="shared" si="20"/>
        <v>0</v>
      </c>
      <c r="J115" s="166">
        <f t="shared" si="24"/>
        <v>0</v>
      </c>
      <c r="K115" s="838">
        <f t="shared" si="24"/>
        <v>0</v>
      </c>
      <c r="L115" s="838"/>
      <c r="M115" s="838">
        <f t="shared" si="22"/>
        <v>0</v>
      </c>
      <c r="N115" s="838"/>
      <c r="O115" s="838">
        <f t="shared" si="23"/>
        <v>0</v>
      </c>
      <c r="P115" s="838"/>
      <c r="R115" s="12"/>
      <c r="S115" s="12"/>
      <c r="T115" s="12"/>
      <c r="U115" s="12"/>
      <c r="V115" s="12"/>
      <c r="W115" s="12"/>
      <c r="X115" s="12"/>
      <c r="Y115" s="12"/>
      <c r="Z115" s="12"/>
      <c r="AA115" s="12"/>
      <c r="AB115" s="12"/>
    </row>
    <row r="116" spans="1:28" ht="15.75" hidden="1" customHeight="1" x14ac:dyDescent="0.25">
      <c r="A116" s="846" t="s">
        <v>160</v>
      </c>
      <c r="B116" s="847"/>
      <c r="C116" s="847"/>
      <c r="D116" s="848"/>
      <c r="E116" s="20"/>
      <c r="F116" s="19">
        <v>310000</v>
      </c>
      <c r="G116" s="21" t="e">
        <f>SUM(G117:G146)</f>
        <v>#VALUE!</v>
      </c>
      <c r="H116" s="150"/>
      <c r="I116" s="21">
        <f>SUM(I117:I146)</f>
        <v>0</v>
      </c>
      <c r="J116" s="166">
        <f>SUM(J117:K146)</f>
        <v>0</v>
      </c>
      <c r="K116" s="837">
        <f>SUM(K117:K146)</f>
        <v>0</v>
      </c>
      <c r="L116" s="837"/>
      <c r="M116" s="838">
        <f>SUM(M117:M146)</f>
        <v>0</v>
      </c>
      <c r="N116" s="838"/>
      <c r="O116" s="838">
        <f>SUM(O117:O146)</f>
        <v>0</v>
      </c>
      <c r="P116" s="838"/>
      <c r="R116" s="12"/>
      <c r="S116" s="12"/>
      <c r="T116" s="12"/>
      <c r="U116" s="12"/>
      <c r="V116" s="12"/>
      <c r="W116" s="12"/>
      <c r="X116" s="12"/>
      <c r="Y116" s="12"/>
      <c r="Z116" s="12"/>
      <c r="AA116" s="12"/>
      <c r="AB116" s="12"/>
    </row>
    <row r="117" spans="1:28" ht="15.75" hidden="1" customHeight="1" x14ac:dyDescent="0.25">
      <c r="A117" s="834" t="s">
        <v>161</v>
      </c>
      <c r="B117" s="835"/>
      <c r="C117" s="835"/>
      <c r="D117" s="836"/>
      <c r="E117" s="28"/>
      <c r="F117" s="25">
        <v>311000</v>
      </c>
      <c r="G117" s="27" t="e">
        <f t="shared" ref="G117:G146" si="25">I247+I376</f>
        <v>#VALUE!</v>
      </c>
      <c r="H117" s="152"/>
      <c r="I117" s="27">
        <f t="shared" ref="I117:I146" si="26">J247+J376</f>
        <v>0</v>
      </c>
      <c r="J117" s="166">
        <f t="shared" ref="J117:K132" si="27">J247+J376</f>
        <v>0</v>
      </c>
      <c r="K117" s="838">
        <f t="shared" si="27"/>
        <v>0</v>
      </c>
      <c r="L117" s="838"/>
      <c r="M117" s="838">
        <f t="shared" ref="M117:M146" si="28">M247+M376</f>
        <v>0</v>
      </c>
      <c r="N117" s="838"/>
      <c r="O117" s="838">
        <f t="shared" ref="O117:O146" si="29">O247+O376</f>
        <v>0</v>
      </c>
      <c r="P117" s="838"/>
      <c r="R117" s="12"/>
      <c r="S117" s="12"/>
      <c r="T117" s="12"/>
      <c r="U117" s="12"/>
      <c r="V117" s="12"/>
      <c r="W117" s="12"/>
      <c r="X117" s="12"/>
      <c r="Y117" s="12"/>
      <c r="Z117" s="12"/>
      <c r="AA117" s="12"/>
      <c r="AB117" s="12"/>
    </row>
    <row r="118" spans="1:28" ht="15.75" hidden="1" customHeight="1" x14ac:dyDescent="0.25">
      <c r="A118" s="834" t="s">
        <v>162</v>
      </c>
      <c r="B118" s="835"/>
      <c r="C118" s="835"/>
      <c r="D118" s="836"/>
      <c r="E118" s="28"/>
      <c r="F118" s="25">
        <v>311100</v>
      </c>
      <c r="G118" s="27" t="e">
        <f t="shared" si="25"/>
        <v>#VALUE!</v>
      </c>
      <c r="H118" s="152"/>
      <c r="I118" s="27">
        <f t="shared" si="26"/>
        <v>0</v>
      </c>
      <c r="J118" s="166">
        <f t="shared" si="27"/>
        <v>0</v>
      </c>
      <c r="K118" s="837">
        <f t="shared" si="27"/>
        <v>0</v>
      </c>
      <c r="L118" s="837"/>
      <c r="M118" s="838">
        <f t="shared" si="28"/>
        <v>0</v>
      </c>
      <c r="N118" s="838"/>
      <c r="O118" s="838">
        <f t="shared" si="29"/>
        <v>0</v>
      </c>
      <c r="P118" s="838"/>
      <c r="R118" s="12"/>
      <c r="S118" s="12"/>
      <c r="T118" s="12"/>
      <c r="U118" s="12"/>
      <c r="V118" s="12"/>
      <c r="W118" s="12"/>
      <c r="X118" s="12"/>
      <c r="Y118" s="12"/>
      <c r="Z118" s="12"/>
      <c r="AA118" s="12"/>
      <c r="AB118" s="12"/>
    </row>
    <row r="119" spans="1:28" ht="15.75" hidden="1" customHeight="1" x14ac:dyDescent="0.25">
      <c r="A119" s="834" t="s">
        <v>163</v>
      </c>
      <c r="B119" s="835"/>
      <c r="C119" s="835"/>
      <c r="D119" s="836"/>
      <c r="E119" s="28"/>
      <c r="F119" s="25">
        <v>311110</v>
      </c>
      <c r="G119" s="27" t="e">
        <f t="shared" si="25"/>
        <v>#VALUE!</v>
      </c>
      <c r="H119" s="152"/>
      <c r="I119" s="27">
        <f t="shared" si="26"/>
        <v>0</v>
      </c>
      <c r="J119" s="166">
        <f t="shared" si="27"/>
        <v>0</v>
      </c>
      <c r="K119" s="838">
        <f t="shared" si="27"/>
        <v>0</v>
      </c>
      <c r="L119" s="838"/>
      <c r="M119" s="838">
        <f t="shared" si="28"/>
        <v>0</v>
      </c>
      <c r="N119" s="838"/>
      <c r="O119" s="838">
        <f t="shared" si="29"/>
        <v>0</v>
      </c>
      <c r="P119" s="838"/>
      <c r="R119" s="12"/>
      <c r="S119" s="12"/>
      <c r="T119" s="12"/>
      <c r="U119" s="12"/>
      <c r="V119" s="12"/>
      <c r="W119" s="12"/>
      <c r="X119" s="12"/>
      <c r="Y119" s="12"/>
      <c r="Z119" s="12"/>
      <c r="AA119" s="12"/>
      <c r="AB119" s="12"/>
    </row>
    <row r="120" spans="1:28" ht="15.75" hidden="1" customHeight="1" x14ac:dyDescent="0.25">
      <c r="A120" s="834" t="s">
        <v>164</v>
      </c>
      <c r="B120" s="835"/>
      <c r="C120" s="835"/>
      <c r="D120" s="836"/>
      <c r="E120" s="28"/>
      <c r="F120" s="25">
        <v>311120</v>
      </c>
      <c r="G120" s="27" t="e">
        <f t="shared" si="25"/>
        <v>#VALUE!</v>
      </c>
      <c r="H120" s="152"/>
      <c r="I120" s="27">
        <f t="shared" si="26"/>
        <v>0</v>
      </c>
      <c r="J120" s="166">
        <f t="shared" si="27"/>
        <v>0</v>
      </c>
      <c r="K120" s="837">
        <f t="shared" si="27"/>
        <v>0</v>
      </c>
      <c r="L120" s="837"/>
      <c r="M120" s="838">
        <f t="shared" si="28"/>
        <v>0</v>
      </c>
      <c r="N120" s="838"/>
      <c r="O120" s="838">
        <f t="shared" si="29"/>
        <v>0</v>
      </c>
      <c r="P120" s="838"/>
      <c r="R120" s="12"/>
      <c r="S120" s="12"/>
      <c r="T120" s="12"/>
      <c r="U120" s="12"/>
      <c r="V120" s="12"/>
      <c r="W120" s="12"/>
      <c r="X120" s="12"/>
      <c r="Y120" s="12"/>
      <c r="Z120" s="12"/>
      <c r="AA120" s="12"/>
      <c r="AB120" s="12"/>
    </row>
    <row r="121" spans="1:28" ht="15.75" hidden="1" customHeight="1" x14ac:dyDescent="0.25">
      <c r="A121" s="834" t="s">
        <v>165</v>
      </c>
      <c r="B121" s="835"/>
      <c r="C121" s="835"/>
      <c r="D121" s="836"/>
      <c r="E121" s="28"/>
      <c r="F121" s="25">
        <v>311210</v>
      </c>
      <c r="G121" s="27" t="e">
        <f t="shared" si="25"/>
        <v>#VALUE!</v>
      </c>
      <c r="H121" s="152"/>
      <c r="I121" s="27">
        <f t="shared" si="26"/>
        <v>0</v>
      </c>
      <c r="J121" s="166">
        <f t="shared" si="27"/>
        <v>0</v>
      </c>
      <c r="K121" s="838">
        <f t="shared" si="27"/>
        <v>0</v>
      </c>
      <c r="L121" s="838"/>
      <c r="M121" s="838">
        <f t="shared" si="28"/>
        <v>0</v>
      </c>
      <c r="N121" s="838"/>
      <c r="O121" s="838">
        <f t="shared" si="29"/>
        <v>0</v>
      </c>
      <c r="P121" s="838"/>
      <c r="R121" s="12"/>
      <c r="S121" s="12"/>
      <c r="T121" s="12"/>
      <c r="U121" s="12"/>
      <c r="V121" s="12"/>
      <c r="W121" s="12"/>
      <c r="X121" s="12"/>
      <c r="Y121" s="12"/>
      <c r="Z121" s="12"/>
      <c r="AA121" s="12"/>
      <c r="AB121" s="12"/>
    </row>
    <row r="122" spans="1:28" ht="15.75" hidden="1" customHeight="1" x14ac:dyDescent="0.25">
      <c r="A122" s="834" t="s">
        <v>166</v>
      </c>
      <c r="B122" s="835"/>
      <c r="C122" s="835"/>
      <c r="D122" s="836"/>
      <c r="E122" s="28"/>
      <c r="F122" s="25">
        <v>312120</v>
      </c>
      <c r="G122" s="27" t="e">
        <f t="shared" si="25"/>
        <v>#VALUE!</v>
      </c>
      <c r="H122" s="152"/>
      <c r="I122" s="27">
        <f t="shared" si="26"/>
        <v>0</v>
      </c>
      <c r="J122" s="166">
        <f t="shared" si="27"/>
        <v>0</v>
      </c>
      <c r="K122" s="837">
        <f t="shared" si="27"/>
        <v>0</v>
      </c>
      <c r="L122" s="837"/>
      <c r="M122" s="838">
        <f t="shared" si="28"/>
        <v>0</v>
      </c>
      <c r="N122" s="838"/>
      <c r="O122" s="838">
        <f t="shared" si="29"/>
        <v>0</v>
      </c>
      <c r="P122" s="838"/>
      <c r="R122" s="12"/>
      <c r="S122" s="12"/>
      <c r="T122" s="12"/>
      <c r="U122" s="12"/>
      <c r="V122" s="12"/>
      <c r="W122" s="12"/>
      <c r="X122" s="12"/>
      <c r="Y122" s="12"/>
      <c r="Z122" s="12"/>
      <c r="AA122" s="12"/>
      <c r="AB122" s="12"/>
    </row>
    <row r="123" spans="1:28" ht="15.75" hidden="1" customHeight="1" x14ac:dyDescent="0.25">
      <c r="A123" s="834" t="s">
        <v>167</v>
      </c>
      <c r="B123" s="835"/>
      <c r="C123" s="835"/>
      <c r="D123" s="836"/>
      <c r="E123" s="28"/>
      <c r="F123" s="25">
        <v>313000</v>
      </c>
      <c r="G123" s="27" t="e">
        <f t="shared" si="25"/>
        <v>#VALUE!</v>
      </c>
      <c r="H123" s="152"/>
      <c r="I123" s="27">
        <f t="shared" si="26"/>
        <v>0</v>
      </c>
      <c r="J123" s="166">
        <f t="shared" si="27"/>
        <v>0</v>
      </c>
      <c r="K123" s="838">
        <f t="shared" si="27"/>
        <v>0</v>
      </c>
      <c r="L123" s="838"/>
      <c r="M123" s="838">
        <f t="shared" si="28"/>
        <v>0</v>
      </c>
      <c r="N123" s="838"/>
      <c r="O123" s="838">
        <f t="shared" si="29"/>
        <v>0</v>
      </c>
      <c r="P123" s="838"/>
      <c r="R123" s="12"/>
      <c r="S123" s="12"/>
      <c r="T123" s="12"/>
      <c r="U123" s="12"/>
      <c r="V123" s="12"/>
      <c r="W123" s="12"/>
      <c r="X123" s="12"/>
      <c r="Y123" s="12"/>
      <c r="Z123" s="12"/>
      <c r="AA123" s="12"/>
      <c r="AB123" s="12"/>
    </row>
    <row r="124" spans="1:28" ht="15.75" hidden="1" customHeight="1" x14ac:dyDescent="0.25">
      <c r="A124" s="834" t="s">
        <v>168</v>
      </c>
      <c r="B124" s="835"/>
      <c r="C124" s="835"/>
      <c r="D124" s="836"/>
      <c r="E124" s="28"/>
      <c r="F124" s="25">
        <v>313100</v>
      </c>
      <c r="G124" s="27" t="e">
        <f t="shared" si="25"/>
        <v>#VALUE!</v>
      </c>
      <c r="H124" s="152"/>
      <c r="I124" s="27">
        <f t="shared" si="26"/>
        <v>0</v>
      </c>
      <c r="J124" s="166">
        <f t="shared" si="27"/>
        <v>0</v>
      </c>
      <c r="K124" s="837">
        <f t="shared" si="27"/>
        <v>0</v>
      </c>
      <c r="L124" s="837"/>
      <c r="M124" s="838">
        <f t="shared" si="28"/>
        <v>0</v>
      </c>
      <c r="N124" s="838"/>
      <c r="O124" s="838">
        <f t="shared" si="29"/>
        <v>0</v>
      </c>
      <c r="P124" s="838"/>
      <c r="R124" s="12"/>
      <c r="S124" s="12"/>
      <c r="T124" s="12"/>
      <c r="U124" s="12"/>
      <c r="V124" s="12"/>
      <c r="W124" s="12"/>
      <c r="X124" s="12"/>
      <c r="Y124" s="12"/>
      <c r="Z124" s="12"/>
      <c r="AA124" s="12"/>
      <c r="AB124" s="12"/>
    </row>
    <row r="125" spans="1:28" ht="15.75" hidden="1" customHeight="1" x14ac:dyDescent="0.25">
      <c r="A125" s="834" t="s">
        <v>169</v>
      </c>
      <c r="B125" s="835"/>
      <c r="C125" s="835"/>
      <c r="D125" s="836"/>
      <c r="E125" s="28"/>
      <c r="F125" s="25">
        <v>313110</v>
      </c>
      <c r="G125" s="27" t="e">
        <f t="shared" si="25"/>
        <v>#VALUE!</v>
      </c>
      <c r="H125" s="152"/>
      <c r="I125" s="27">
        <f t="shared" si="26"/>
        <v>0</v>
      </c>
      <c r="J125" s="166">
        <f t="shared" si="27"/>
        <v>0</v>
      </c>
      <c r="K125" s="838">
        <f t="shared" si="27"/>
        <v>0</v>
      </c>
      <c r="L125" s="838"/>
      <c r="M125" s="838">
        <f t="shared" si="28"/>
        <v>0</v>
      </c>
      <c r="N125" s="838"/>
      <c r="O125" s="838">
        <f t="shared" si="29"/>
        <v>0</v>
      </c>
      <c r="P125" s="838"/>
      <c r="R125" s="12"/>
      <c r="S125" s="12"/>
      <c r="T125" s="12"/>
      <c r="U125" s="12"/>
      <c r="V125" s="12"/>
      <c r="W125" s="12"/>
      <c r="X125" s="12"/>
      <c r="Y125" s="12"/>
      <c r="Z125" s="12"/>
      <c r="AA125" s="12"/>
      <c r="AB125" s="12"/>
    </row>
    <row r="126" spans="1:28" ht="15.75" hidden="1" customHeight="1" x14ac:dyDescent="0.25">
      <c r="A126" s="834" t="s">
        <v>170</v>
      </c>
      <c r="B126" s="835"/>
      <c r="C126" s="835"/>
      <c r="D126" s="836"/>
      <c r="E126" s="28"/>
      <c r="F126" s="25">
        <v>313120</v>
      </c>
      <c r="G126" s="27" t="e">
        <f t="shared" si="25"/>
        <v>#VALUE!</v>
      </c>
      <c r="H126" s="152"/>
      <c r="I126" s="27">
        <f t="shared" si="26"/>
        <v>0</v>
      </c>
      <c r="J126" s="166">
        <f t="shared" si="27"/>
        <v>0</v>
      </c>
      <c r="K126" s="837">
        <f t="shared" si="27"/>
        <v>0</v>
      </c>
      <c r="L126" s="837"/>
      <c r="M126" s="838">
        <f t="shared" si="28"/>
        <v>0</v>
      </c>
      <c r="N126" s="838"/>
      <c r="O126" s="838">
        <f t="shared" si="29"/>
        <v>0</v>
      </c>
      <c r="P126" s="838"/>
      <c r="R126" s="12"/>
      <c r="S126" s="12"/>
      <c r="T126" s="12"/>
      <c r="U126" s="12"/>
      <c r="V126" s="12"/>
      <c r="W126" s="12"/>
      <c r="X126" s="12"/>
      <c r="Y126" s="12"/>
      <c r="Z126" s="12"/>
      <c r="AA126" s="12"/>
      <c r="AB126" s="12"/>
    </row>
    <row r="127" spans="1:28" ht="15.75" hidden="1" customHeight="1" x14ac:dyDescent="0.25">
      <c r="A127" s="834" t="s">
        <v>171</v>
      </c>
      <c r="B127" s="835"/>
      <c r="C127" s="835"/>
      <c r="D127" s="836"/>
      <c r="E127" s="28"/>
      <c r="F127" s="25">
        <v>313200</v>
      </c>
      <c r="G127" s="27" t="e">
        <f t="shared" si="25"/>
        <v>#VALUE!</v>
      </c>
      <c r="H127" s="152"/>
      <c r="I127" s="27">
        <f t="shared" si="26"/>
        <v>0</v>
      </c>
      <c r="J127" s="166">
        <f t="shared" si="27"/>
        <v>0</v>
      </c>
      <c r="K127" s="838">
        <f t="shared" si="27"/>
        <v>0</v>
      </c>
      <c r="L127" s="838"/>
      <c r="M127" s="838">
        <f t="shared" si="28"/>
        <v>0</v>
      </c>
      <c r="N127" s="838"/>
      <c r="O127" s="838">
        <f t="shared" si="29"/>
        <v>0</v>
      </c>
      <c r="P127" s="838"/>
      <c r="R127" s="12"/>
      <c r="S127" s="12"/>
      <c r="T127" s="12"/>
      <c r="U127" s="12"/>
      <c r="V127" s="12"/>
      <c r="W127" s="12"/>
      <c r="X127" s="12"/>
      <c r="Y127" s="12"/>
      <c r="Z127" s="12"/>
      <c r="AA127" s="12"/>
      <c r="AB127" s="12"/>
    </row>
    <row r="128" spans="1:28" ht="15.75" hidden="1" customHeight="1" x14ac:dyDescent="0.25">
      <c r="A128" s="834" t="s">
        <v>172</v>
      </c>
      <c r="B128" s="835"/>
      <c r="C128" s="835"/>
      <c r="D128" s="836"/>
      <c r="E128" s="28"/>
      <c r="F128" s="25">
        <v>313210</v>
      </c>
      <c r="G128" s="27" t="e">
        <f t="shared" si="25"/>
        <v>#VALUE!</v>
      </c>
      <c r="H128" s="152"/>
      <c r="I128" s="27">
        <f t="shared" si="26"/>
        <v>0</v>
      </c>
      <c r="J128" s="166">
        <f t="shared" si="27"/>
        <v>0</v>
      </c>
      <c r="K128" s="837">
        <f t="shared" si="27"/>
        <v>0</v>
      </c>
      <c r="L128" s="837"/>
      <c r="M128" s="838">
        <f t="shared" si="28"/>
        <v>0</v>
      </c>
      <c r="N128" s="838"/>
      <c r="O128" s="838">
        <f t="shared" si="29"/>
        <v>0</v>
      </c>
      <c r="P128" s="838"/>
      <c r="R128" s="12"/>
      <c r="S128" s="12"/>
      <c r="T128" s="12"/>
      <c r="U128" s="12"/>
      <c r="V128" s="12"/>
      <c r="W128" s="12"/>
      <c r="X128" s="12"/>
      <c r="Y128" s="12"/>
      <c r="Z128" s="12"/>
      <c r="AA128" s="12"/>
      <c r="AB128" s="12"/>
    </row>
    <row r="129" spans="1:28" ht="15.75" hidden="1" customHeight="1" x14ac:dyDescent="0.25">
      <c r="A129" s="834" t="s">
        <v>173</v>
      </c>
      <c r="B129" s="835"/>
      <c r="C129" s="835"/>
      <c r="D129" s="836"/>
      <c r="E129" s="28"/>
      <c r="F129" s="25">
        <v>314000</v>
      </c>
      <c r="G129" s="27" t="e">
        <f t="shared" si="25"/>
        <v>#VALUE!</v>
      </c>
      <c r="H129" s="152"/>
      <c r="I129" s="27">
        <f t="shared" si="26"/>
        <v>0</v>
      </c>
      <c r="J129" s="166">
        <f t="shared" si="27"/>
        <v>0</v>
      </c>
      <c r="K129" s="838">
        <f t="shared" si="27"/>
        <v>0</v>
      </c>
      <c r="L129" s="838"/>
      <c r="M129" s="838">
        <f t="shared" si="28"/>
        <v>0</v>
      </c>
      <c r="N129" s="838"/>
      <c r="O129" s="838">
        <f t="shared" si="29"/>
        <v>0</v>
      </c>
      <c r="P129" s="838"/>
      <c r="R129" s="12"/>
      <c r="S129" s="12"/>
      <c r="T129" s="12"/>
      <c r="U129" s="12"/>
      <c r="V129" s="12"/>
      <c r="W129" s="12"/>
      <c r="X129" s="12"/>
      <c r="Y129" s="12"/>
      <c r="Z129" s="12"/>
      <c r="AA129" s="12"/>
      <c r="AB129" s="12"/>
    </row>
    <row r="130" spans="1:28" ht="15.75" hidden="1" customHeight="1" x14ac:dyDescent="0.25">
      <c r="A130" s="834" t="s">
        <v>174</v>
      </c>
      <c r="B130" s="835"/>
      <c r="C130" s="835"/>
      <c r="D130" s="836"/>
      <c r="E130" s="28"/>
      <c r="F130" s="25">
        <v>314110</v>
      </c>
      <c r="G130" s="27" t="e">
        <f t="shared" si="25"/>
        <v>#VALUE!</v>
      </c>
      <c r="H130" s="152"/>
      <c r="I130" s="27">
        <f t="shared" si="26"/>
        <v>0</v>
      </c>
      <c r="J130" s="166">
        <f t="shared" si="27"/>
        <v>0</v>
      </c>
      <c r="K130" s="837">
        <f t="shared" si="27"/>
        <v>0</v>
      </c>
      <c r="L130" s="837"/>
      <c r="M130" s="838">
        <f t="shared" si="28"/>
        <v>0</v>
      </c>
      <c r="N130" s="838"/>
      <c r="O130" s="838">
        <f t="shared" si="29"/>
        <v>0</v>
      </c>
      <c r="P130" s="838"/>
      <c r="R130" s="12"/>
      <c r="S130" s="12"/>
      <c r="T130" s="12"/>
      <c r="U130" s="12"/>
      <c r="V130" s="12"/>
      <c r="W130" s="12"/>
      <c r="X130" s="12"/>
      <c r="Y130" s="12"/>
      <c r="Z130" s="12"/>
      <c r="AA130" s="12"/>
      <c r="AB130" s="12"/>
    </row>
    <row r="131" spans="1:28" ht="15.75" hidden="1" customHeight="1" x14ac:dyDescent="0.25">
      <c r="A131" s="834" t="s">
        <v>175</v>
      </c>
      <c r="B131" s="835"/>
      <c r="C131" s="835"/>
      <c r="D131" s="836"/>
      <c r="E131" s="28"/>
      <c r="F131" s="25">
        <v>314120</v>
      </c>
      <c r="G131" s="27" t="e">
        <f t="shared" si="25"/>
        <v>#VALUE!</v>
      </c>
      <c r="H131" s="152"/>
      <c r="I131" s="27">
        <f t="shared" si="26"/>
        <v>0</v>
      </c>
      <c r="J131" s="166">
        <f t="shared" si="27"/>
        <v>0</v>
      </c>
      <c r="K131" s="838">
        <f t="shared" si="27"/>
        <v>0</v>
      </c>
      <c r="L131" s="838"/>
      <c r="M131" s="838">
        <f t="shared" si="28"/>
        <v>0</v>
      </c>
      <c r="N131" s="838"/>
      <c r="O131" s="838">
        <f t="shared" si="29"/>
        <v>0</v>
      </c>
      <c r="P131" s="838"/>
      <c r="R131" s="12"/>
      <c r="S131" s="12"/>
      <c r="T131" s="12"/>
      <c r="U131" s="12"/>
      <c r="V131" s="12"/>
      <c r="W131" s="12"/>
      <c r="X131" s="12"/>
      <c r="Y131" s="12"/>
      <c r="Z131" s="12"/>
      <c r="AA131" s="12"/>
      <c r="AB131" s="12"/>
    </row>
    <row r="132" spans="1:28" ht="15.75" hidden="1" customHeight="1" x14ac:dyDescent="0.25">
      <c r="A132" s="834" t="s">
        <v>176</v>
      </c>
      <c r="B132" s="835"/>
      <c r="C132" s="835"/>
      <c r="D132" s="836"/>
      <c r="E132" s="28"/>
      <c r="F132" s="25">
        <v>314200</v>
      </c>
      <c r="G132" s="27" t="e">
        <f t="shared" si="25"/>
        <v>#VALUE!</v>
      </c>
      <c r="H132" s="152"/>
      <c r="I132" s="27">
        <f t="shared" si="26"/>
        <v>0</v>
      </c>
      <c r="J132" s="166">
        <f t="shared" si="27"/>
        <v>0</v>
      </c>
      <c r="K132" s="837">
        <f t="shared" si="27"/>
        <v>0</v>
      </c>
      <c r="L132" s="837"/>
      <c r="M132" s="838">
        <f t="shared" si="28"/>
        <v>0</v>
      </c>
      <c r="N132" s="838"/>
      <c r="O132" s="838">
        <f t="shared" si="29"/>
        <v>0</v>
      </c>
      <c r="P132" s="838"/>
      <c r="R132" s="12"/>
      <c r="S132" s="12"/>
      <c r="T132" s="12"/>
      <c r="U132" s="12"/>
      <c r="V132" s="12"/>
      <c r="W132" s="12"/>
      <c r="X132" s="12"/>
      <c r="Y132" s="12"/>
      <c r="Z132" s="12"/>
      <c r="AA132" s="12"/>
      <c r="AB132" s="12"/>
    </row>
    <row r="133" spans="1:28" ht="15.75" hidden="1" customHeight="1" x14ac:dyDescent="0.25">
      <c r="A133" s="834" t="s">
        <v>177</v>
      </c>
      <c r="B133" s="835"/>
      <c r="C133" s="835"/>
      <c r="D133" s="836"/>
      <c r="E133" s="28"/>
      <c r="F133" s="25">
        <v>315000</v>
      </c>
      <c r="G133" s="27" t="e">
        <f t="shared" si="25"/>
        <v>#VALUE!</v>
      </c>
      <c r="H133" s="152"/>
      <c r="I133" s="27">
        <f t="shared" si="26"/>
        <v>0</v>
      </c>
      <c r="J133" s="166">
        <f t="shared" ref="J133:K146" si="30">J263+J392</f>
        <v>0</v>
      </c>
      <c r="K133" s="838">
        <f t="shared" si="30"/>
        <v>0</v>
      </c>
      <c r="L133" s="838"/>
      <c r="M133" s="838">
        <f t="shared" si="28"/>
        <v>0</v>
      </c>
      <c r="N133" s="838"/>
      <c r="O133" s="838">
        <f t="shared" si="29"/>
        <v>0</v>
      </c>
      <c r="P133" s="838"/>
      <c r="R133" s="12"/>
      <c r="S133" s="12"/>
      <c r="T133" s="12"/>
      <c r="U133" s="12"/>
      <c r="V133" s="12"/>
      <c r="W133" s="12"/>
      <c r="X133" s="12"/>
      <c r="Y133" s="12"/>
      <c r="Z133" s="12"/>
      <c r="AA133" s="12"/>
      <c r="AB133" s="12"/>
    </row>
    <row r="134" spans="1:28" ht="15.75" hidden="1" customHeight="1" x14ac:dyDescent="0.25">
      <c r="A134" s="834" t="s">
        <v>178</v>
      </c>
      <c r="B134" s="835"/>
      <c r="C134" s="835"/>
      <c r="D134" s="836"/>
      <c r="E134" s="43"/>
      <c r="F134" s="43">
        <v>315110</v>
      </c>
      <c r="G134" s="27" t="e">
        <f t="shared" si="25"/>
        <v>#VALUE!</v>
      </c>
      <c r="H134" s="152"/>
      <c r="I134" s="27">
        <f t="shared" si="26"/>
        <v>0</v>
      </c>
      <c r="J134" s="166">
        <f t="shared" si="30"/>
        <v>0</v>
      </c>
      <c r="K134" s="837">
        <f t="shared" si="30"/>
        <v>0</v>
      </c>
      <c r="L134" s="837"/>
      <c r="M134" s="838">
        <f t="shared" si="28"/>
        <v>0</v>
      </c>
      <c r="N134" s="838"/>
      <c r="O134" s="838">
        <f t="shared" si="29"/>
        <v>0</v>
      </c>
      <c r="P134" s="838"/>
      <c r="R134" s="12"/>
      <c r="S134" s="12"/>
      <c r="T134" s="12"/>
      <c r="U134" s="12"/>
      <c r="V134" s="12"/>
      <c r="W134" s="12"/>
      <c r="X134" s="12"/>
      <c r="Y134" s="12"/>
      <c r="Z134" s="12"/>
      <c r="AA134" s="12"/>
      <c r="AB134" s="12"/>
    </row>
    <row r="135" spans="1:28" ht="15.75" hidden="1" customHeight="1" x14ac:dyDescent="0.25">
      <c r="A135" s="834" t="s">
        <v>179</v>
      </c>
      <c r="B135" s="835"/>
      <c r="C135" s="835"/>
      <c r="D135" s="836"/>
      <c r="E135" s="43"/>
      <c r="F135" s="43">
        <v>315120</v>
      </c>
      <c r="G135" s="27" t="e">
        <f t="shared" si="25"/>
        <v>#VALUE!</v>
      </c>
      <c r="H135" s="152"/>
      <c r="I135" s="27">
        <f t="shared" si="26"/>
        <v>0</v>
      </c>
      <c r="J135" s="166">
        <f t="shared" si="30"/>
        <v>0</v>
      </c>
      <c r="K135" s="838">
        <f t="shared" si="30"/>
        <v>0</v>
      </c>
      <c r="L135" s="838"/>
      <c r="M135" s="838">
        <f t="shared" si="28"/>
        <v>0</v>
      </c>
      <c r="N135" s="838"/>
      <c r="O135" s="838">
        <f t="shared" si="29"/>
        <v>0</v>
      </c>
      <c r="P135" s="838"/>
      <c r="R135" s="12"/>
      <c r="S135" s="12"/>
      <c r="T135" s="12"/>
      <c r="U135" s="12"/>
      <c r="V135" s="12"/>
      <c r="W135" s="12"/>
      <c r="X135" s="12"/>
      <c r="Y135" s="12"/>
      <c r="Z135" s="12"/>
      <c r="AA135" s="12"/>
      <c r="AB135" s="12"/>
    </row>
    <row r="136" spans="1:28" ht="15.75" hidden="1" customHeight="1" x14ac:dyDescent="0.25">
      <c r="A136" s="834" t="s">
        <v>180</v>
      </c>
      <c r="B136" s="835"/>
      <c r="C136" s="835"/>
      <c r="D136" s="836"/>
      <c r="E136" s="43"/>
      <c r="F136" s="43">
        <v>316000</v>
      </c>
      <c r="G136" s="27" t="e">
        <f t="shared" si="25"/>
        <v>#VALUE!</v>
      </c>
      <c r="H136" s="152"/>
      <c r="I136" s="27">
        <f t="shared" si="26"/>
        <v>0</v>
      </c>
      <c r="J136" s="166">
        <f t="shared" si="30"/>
        <v>0</v>
      </c>
      <c r="K136" s="837">
        <f t="shared" si="30"/>
        <v>0</v>
      </c>
      <c r="L136" s="837"/>
      <c r="M136" s="838">
        <f t="shared" si="28"/>
        <v>0</v>
      </c>
      <c r="N136" s="838"/>
      <c r="O136" s="838">
        <f t="shared" si="29"/>
        <v>0</v>
      </c>
      <c r="P136" s="838"/>
      <c r="R136" s="12"/>
      <c r="S136" s="12"/>
      <c r="T136" s="12"/>
      <c r="U136" s="12"/>
      <c r="V136" s="12"/>
      <c r="W136" s="12"/>
      <c r="X136" s="12"/>
      <c r="Y136" s="12"/>
      <c r="Z136" s="12"/>
      <c r="AA136" s="12"/>
      <c r="AB136" s="12"/>
    </row>
    <row r="137" spans="1:28" ht="15.75" hidden="1" customHeight="1" x14ac:dyDescent="0.25">
      <c r="A137" s="834" t="s">
        <v>181</v>
      </c>
      <c r="B137" s="835"/>
      <c r="C137" s="835"/>
      <c r="D137" s="836"/>
      <c r="E137" s="28"/>
      <c r="F137" s="25">
        <v>316110</v>
      </c>
      <c r="G137" s="27" t="e">
        <f t="shared" si="25"/>
        <v>#VALUE!</v>
      </c>
      <c r="H137" s="152"/>
      <c r="I137" s="27">
        <f t="shared" si="26"/>
        <v>0</v>
      </c>
      <c r="J137" s="166">
        <f t="shared" si="30"/>
        <v>0</v>
      </c>
      <c r="K137" s="838">
        <f t="shared" si="30"/>
        <v>0</v>
      </c>
      <c r="L137" s="838"/>
      <c r="M137" s="838">
        <f t="shared" si="28"/>
        <v>0</v>
      </c>
      <c r="N137" s="838"/>
      <c r="O137" s="838">
        <f t="shared" si="29"/>
        <v>0</v>
      </c>
      <c r="P137" s="838"/>
      <c r="R137" s="12"/>
      <c r="S137" s="12"/>
      <c r="T137" s="12"/>
      <c r="U137" s="12"/>
      <c r="V137" s="12"/>
      <c r="W137" s="12"/>
      <c r="X137" s="12"/>
      <c r="Y137" s="12"/>
      <c r="Z137" s="12"/>
      <c r="AA137" s="12"/>
      <c r="AB137" s="12"/>
    </row>
    <row r="138" spans="1:28" ht="15.75" hidden="1" customHeight="1" x14ac:dyDescent="0.25">
      <c r="A138" s="834" t="s">
        <v>182</v>
      </c>
      <c r="B138" s="835"/>
      <c r="C138" s="835"/>
      <c r="D138" s="836"/>
      <c r="E138" s="43"/>
      <c r="F138" s="43">
        <v>316120</v>
      </c>
      <c r="G138" s="27" t="e">
        <f t="shared" si="25"/>
        <v>#VALUE!</v>
      </c>
      <c r="H138" s="152"/>
      <c r="I138" s="27">
        <f t="shared" si="26"/>
        <v>0</v>
      </c>
      <c r="J138" s="166">
        <f t="shared" si="30"/>
        <v>0</v>
      </c>
      <c r="K138" s="837">
        <f t="shared" si="30"/>
        <v>0</v>
      </c>
      <c r="L138" s="837"/>
      <c r="M138" s="838">
        <f t="shared" si="28"/>
        <v>0</v>
      </c>
      <c r="N138" s="838"/>
      <c r="O138" s="838">
        <f t="shared" si="29"/>
        <v>0</v>
      </c>
      <c r="P138" s="838"/>
      <c r="R138" s="12"/>
      <c r="S138" s="12"/>
      <c r="T138" s="12"/>
      <c r="U138" s="12"/>
      <c r="V138" s="12"/>
      <c r="W138" s="12"/>
      <c r="X138" s="12"/>
      <c r="Y138" s="12"/>
      <c r="Z138" s="12"/>
      <c r="AA138" s="12"/>
      <c r="AB138" s="12"/>
    </row>
    <row r="139" spans="1:28" ht="15.75" hidden="1" customHeight="1" x14ac:dyDescent="0.25">
      <c r="A139" s="834" t="s">
        <v>183</v>
      </c>
      <c r="B139" s="835"/>
      <c r="C139" s="835"/>
      <c r="D139" s="836"/>
      <c r="E139" s="28"/>
      <c r="F139" s="25">
        <v>316210</v>
      </c>
      <c r="G139" s="27" t="e">
        <f t="shared" si="25"/>
        <v>#VALUE!</v>
      </c>
      <c r="H139" s="152"/>
      <c r="I139" s="27">
        <f t="shared" si="26"/>
        <v>0</v>
      </c>
      <c r="J139" s="166">
        <f t="shared" si="30"/>
        <v>0</v>
      </c>
      <c r="K139" s="838">
        <f t="shared" si="30"/>
        <v>0</v>
      </c>
      <c r="L139" s="838"/>
      <c r="M139" s="838">
        <f t="shared" si="28"/>
        <v>0</v>
      </c>
      <c r="N139" s="838"/>
      <c r="O139" s="838">
        <f t="shared" si="29"/>
        <v>0</v>
      </c>
      <c r="P139" s="838"/>
      <c r="R139" s="12"/>
      <c r="S139" s="12"/>
      <c r="T139" s="12"/>
      <c r="U139" s="12"/>
      <c r="V139" s="12"/>
      <c r="W139" s="12"/>
      <c r="X139" s="12"/>
      <c r="Y139" s="12"/>
      <c r="Z139" s="12"/>
      <c r="AA139" s="12"/>
      <c r="AB139" s="12"/>
    </row>
    <row r="140" spans="1:28" ht="15.75" hidden="1" customHeight="1" x14ac:dyDescent="0.25">
      <c r="A140" s="834" t="s">
        <v>184</v>
      </c>
      <c r="B140" s="835"/>
      <c r="C140" s="835"/>
      <c r="D140" s="836"/>
      <c r="E140" s="28"/>
      <c r="F140" s="25">
        <v>317000</v>
      </c>
      <c r="G140" s="27" t="e">
        <f t="shared" si="25"/>
        <v>#VALUE!</v>
      </c>
      <c r="H140" s="152"/>
      <c r="I140" s="27">
        <f t="shared" si="26"/>
        <v>0</v>
      </c>
      <c r="J140" s="166">
        <f t="shared" si="30"/>
        <v>0</v>
      </c>
      <c r="K140" s="837">
        <f t="shared" si="30"/>
        <v>0</v>
      </c>
      <c r="L140" s="837"/>
      <c r="M140" s="838">
        <f t="shared" si="28"/>
        <v>0</v>
      </c>
      <c r="N140" s="838"/>
      <c r="O140" s="838">
        <f t="shared" si="29"/>
        <v>0</v>
      </c>
      <c r="P140" s="838"/>
      <c r="R140" s="12"/>
      <c r="S140" s="12"/>
      <c r="T140" s="12"/>
      <c r="U140" s="12"/>
      <c r="V140" s="12"/>
      <c r="W140" s="12"/>
      <c r="X140" s="12"/>
      <c r="Y140" s="12"/>
      <c r="Z140" s="12"/>
      <c r="AA140" s="12"/>
      <c r="AB140" s="12"/>
    </row>
    <row r="141" spans="1:28" ht="15.75" hidden="1" customHeight="1" x14ac:dyDescent="0.25">
      <c r="A141" s="834" t="s">
        <v>185</v>
      </c>
      <c r="B141" s="835"/>
      <c r="C141" s="835"/>
      <c r="D141" s="836"/>
      <c r="E141" s="28"/>
      <c r="F141" s="25">
        <v>318000</v>
      </c>
      <c r="G141" s="27" t="e">
        <f t="shared" si="25"/>
        <v>#VALUE!</v>
      </c>
      <c r="H141" s="152"/>
      <c r="I141" s="27">
        <f t="shared" si="26"/>
        <v>0</v>
      </c>
      <c r="J141" s="166">
        <f t="shared" si="30"/>
        <v>0</v>
      </c>
      <c r="K141" s="838">
        <f t="shared" si="30"/>
        <v>0</v>
      </c>
      <c r="L141" s="838"/>
      <c r="M141" s="838">
        <f t="shared" si="28"/>
        <v>0</v>
      </c>
      <c r="N141" s="838"/>
      <c r="O141" s="838">
        <f t="shared" si="29"/>
        <v>0</v>
      </c>
      <c r="P141" s="838"/>
      <c r="R141" s="12"/>
      <c r="S141" s="12"/>
      <c r="T141" s="12"/>
      <c r="U141" s="12"/>
      <c r="V141" s="12"/>
      <c r="W141" s="12"/>
      <c r="X141" s="12"/>
      <c r="Y141" s="12"/>
      <c r="Z141" s="12"/>
      <c r="AA141" s="12"/>
      <c r="AB141" s="12"/>
    </row>
    <row r="142" spans="1:28" ht="15.75" hidden="1" customHeight="1" x14ac:dyDescent="0.25">
      <c r="A142" s="834" t="s">
        <v>186</v>
      </c>
      <c r="B142" s="835"/>
      <c r="C142" s="835"/>
      <c r="D142" s="836"/>
      <c r="E142" s="43"/>
      <c r="F142" s="43">
        <v>318110</v>
      </c>
      <c r="G142" s="27" t="e">
        <f t="shared" si="25"/>
        <v>#VALUE!</v>
      </c>
      <c r="H142" s="152"/>
      <c r="I142" s="27">
        <f t="shared" si="26"/>
        <v>0</v>
      </c>
      <c r="J142" s="166">
        <f t="shared" si="30"/>
        <v>0</v>
      </c>
      <c r="K142" s="837">
        <f t="shared" si="30"/>
        <v>0</v>
      </c>
      <c r="L142" s="837"/>
      <c r="M142" s="838">
        <f t="shared" si="28"/>
        <v>0</v>
      </c>
      <c r="N142" s="838"/>
      <c r="O142" s="838">
        <f t="shared" si="29"/>
        <v>0</v>
      </c>
      <c r="P142" s="838"/>
      <c r="R142" s="12"/>
      <c r="S142" s="12"/>
      <c r="T142" s="12"/>
      <c r="U142" s="12"/>
      <c r="V142" s="12"/>
      <c r="W142" s="12"/>
      <c r="X142" s="12"/>
      <c r="Y142" s="12"/>
      <c r="Z142" s="12"/>
      <c r="AA142" s="12"/>
      <c r="AB142" s="12"/>
    </row>
    <row r="143" spans="1:28" ht="15.75" hidden="1" customHeight="1" x14ac:dyDescent="0.25">
      <c r="A143" s="834" t="s">
        <v>187</v>
      </c>
      <c r="B143" s="835"/>
      <c r="C143" s="835"/>
      <c r="D143" s="836"/>
      <c r="E143" s="28"/>
      <c r="F143" s="25">
        <v>318120</v>
      </c>
      <c r="G143" s="27" t="e">
        <f t="shared" si="25"/>
        <v>#VALUE!</v>
      </c>
      <c r="H143" s="152"/>
      <c r="I143" s="27">
        <f t="shared" si="26"/>
        <v>0</v>
      </c>
      <c r="J143" s="166">
        <f t="shared" si="30"/>
        <v>0</v>
      </c>
      <c r="K143" s="838">
        <f t="shared" si="30"/>
        <v>0</v>
      </c>
      <c r="L143" s="838"/>
      <c r="M143" s="838">
        <f t="shared" si="28"/>
        <v>0</v>
      </c>
      <c r="N143" s="838"/>
      <c r="O143" s="838">
        <f t="shared" si="29"/>
        <v>0</v>
      </c>
      <c r="P143" s="838"/>
      <c r="R143" s="12"/>
      <c r="S143" s="12"/>
      <c r="T143" s="12"/>
      <c r="U143" s="12"/>
      <c r="V143" s="12"/>
      <c r="W143" s="12"/>
      <c r="X143" s="12"/>
      <c r="Y143" s="12"/>
      <c r="Z143" s="12"/>
      <c r="AA143" s="12"/>
      <c r="AB143" s="12"/>
    </row>
    <row r="144" spans="1:28" ht="15.75" hidden="1" customHeight="1" x14ac:dyDescent="0.25">
      <c r="A144" s="834" t="s">
        <v>188</v>
      </c>
      <c r="B144" s="835"/>
      <c r="C144" s="835"/>
      <c r="D144" s="836"/>
      <c r="E144" s="28"/>
      <c r="F144" s="25">
        <v>319000</v>
      </c>
      <c r="G144" s="27" t="e">
        <f t="shared" si="25"/>
        <v>#VALUE!</v>
      </c>
      <c r="H144" s="152"/>
      <c r="I144" s="27">
        <f t="shared" si="26"/>
        <v>0</v>
      </c>
      <c r="J144" s="166">
        <f t="shared" si="30"/>
        <v>0</v>
      </c>
      <c r="K144" s="837">
        <f t="shared" si="30"/>
        <v>0</v>
      </c>
      <c r="L144" s="837"/>
      <c r="M144" s="838">
        <f t="shared" si="28"/>
        <v>0</v>
      </c>
      <c r="N144" s="838"/>
      <c r="O144" s="838">
        <f t="shared" si="29"/>
        <v>0</v>
      </c>
      <c r="P144" s="838"/>
      <c r="R144" s="12"/>
      <c r="S144" s="12"/>
      <c r="T144" s="12"/>
      <c r="U144" s="12"/>
      <c r="V144" s="12"/>
      <c r="W144" s="12"/>
      <c r="X144" s="12"/>
      <c r="Y144" s="12"/>
      <c r="Z144" s="12"/>
      <c r="AA144" s="12"/>
      <c r="AB144" s="12"/>
    </row>
    <row r="145" spans="1:28" ht="15.75" hidden="1" customHeight="1" x14ac:dyDescent="0.25">
      <c r="A145" s="834" t="s">
        <v>189</v>
      </c>
      <c r="B145" s="835"/>
      <c r="C145" s="835"/>
      <c r="D145" s="836"/>
      <c r="E145" s="28"/>
      <c r="F145" s="25">
        <v>319100</v>
      </c>
      <c r="G145" s="27" t="e">
        <f t="shared" si="25"/>
        <v>#VALUE!</v>
      </c>
      <c r="H145" s="152"/>
      <c r="I145" s="27">
        <f t="shared" si="26"/>
        <v>0</v>
      </c>
      <c r="J145" s="166">
        <f t="shared" si="30"/>
        <v>0</v>
      </c>
      <c r="K145" s="838">
        <f t="shared" si="30"/>
        <v>0</v>
      </c>
      <c r="L145" s="838"/>
      <c r="M145" s="838">
        <f t="shared" si="28"/>
        <v>0</v>
      </c>
      <c r="N145" s="838"/>
      <c r="O145" s="838">
        <f t="shared" si="29"/>
        <v>0</v>
      </c>
      <c r="P145" s="838"/>
      <c r="R145" s="12"/>
      <c r="S145" s="12"/>
      <c r="T145" s="12"/>
      <c r="U145" s="12"/>
      <c r="V145" s="12"/>
      <c r="W145" s="12"/>
      <c r="X145" s="12"/>
      <c r="Y145" s="12"/>
      <c r="Z145" s="12"/>
      <c r="AA145" s="12"/>
      <c r="AB145" s="12"/>
    </row>
    <row r="146" spans="1:28" ht="15.75" hidden="1" customHeight="1" x14ac:dyDescent="0.25">
      <c r="A146" s="834" t="s">
        <v>190</v>
      </c>
      <c r="B146" s="835"/>
      <c r="C146" s="835"/>
      <c r="D146" s="836"/>
      <c r="E146" s="28"/>
      <c r="F146" s="25">
        <v>319200</v>
      </c>
      <c r="G146" s="27" t="e">
        <f t="shared" si="25"/>
        <v>#VALUE!</v>
      </c>
      <c r="H146" s="152"/>
      <c r="I146" s="27">
        <f t="shared" si="26"/>
        <v>0</v>
      </c>
      <c r="J146" s="166">
        <f t="shared" si="30"/>
        <v>0</v>
      </c>
      <c r="K146" s="837">
        <f t="shared" si="30"/>
        <v>0</v>
      </c>
      <c r="L146" s="837"/>
      <c r="M146" s="838">
        <f t="shared" si="28"/>
        <v>0</v>
      </c>
      <c r="N146" s="838"/>
      <c r="O146" s="838">
        <f t="shared" si="29"/>
        <v>0</v>
      </c>
      <c r="P146" s="838"/>
      <c r="R146" s="12"/>
      <c r="S146" s="12"/>
      <c r="T146" s="12"/>
      <c r="U146" s="12"/>
      <c r="V146" s="12"/>
      <c r="W146" s="12"/>
      <c r="X146" s="12"/>
      <c r="Y146" s="12"/>
      <c r="Z146" s="12"/>
      <c r="AA146" s="12"/>
      <c r="AB146" s="12"/>
    </row>
    <row r="147" spans="1:28" ht="15.75" hidden="1" customHeight="1" x14ac:dyDescent="0.25">
      <c r="A147" s="846" t="s">
        <v>191</v>
      </c>
      <c r="B147" s="847"/>
      <c r="C147" s="847"/>
      <c r="D147" s="848"/>
      <c r="E147" s="44"/>
      <c r="F147" s="45">
        <v>330000</v>
      </c>
      <c r="G147" s="21" t="e">
        <f>SUM(G148:G167)</f>
        <v>#VALUE!</v>
      </c>
      <c r="H147" s="150"/>
      <c r="I147" s="21">
        <f>SUM(I148:I167)</f>
        <v>0</v>
      </c>
      <c r="J147" s="166">
        <f>SUM(J148:K167)</f>
        <v>0</v>
      </c>
      <c r="K147" s="838">
        <f>SUM(K148:K167)</f>
        <v>0</v>
      </c>
      <c r="L147" s="838"/>
      <c r="M147" s="838">
        <f>SUM(M148:M167)</f>
        <v>0</v>
      </c>
      <c r="N147" s="838"/>
      <c r="O147" s="838">
        <f>SUM(O148:O167)</f>
        <v>0</v>
      </c>
      <c r="P147" s="838"/>
      <c r="R147" s="12"/>
      <c r="S147" s="12"/>
      <c r="T147" s="12"/>
      <c r="U147" s="12"/>
      <c r="V147" s="12"/>
      <c r="W147" s="12"/>
      <c r="X147" s="12"/>
      <c r="Y147" s="12"/>
      <c r="Z147" s="12"/>
      <c r="AA147" s="12"/>
      <c r="AB147" s="12"/>
    </row>
    <row r="148" spans="1:28" ht="15.75" hidden="1" customHeight="1" x14ac:dyDescent="0.25">
      <c r="A148" s="834" t="s">
        <v>192</v>
      </c>
      <c r="B148" s="835"/>
      <c r="C148" s="835"/>
      <c r="D148" s="836"/>
      <c r="E148" s="28"/>
      <c r="F148" s="25">
        <v>331000</v>
      </c>
      <c r="G148" s="27" t="e">
        <f t="shared" ref="G148:G167" si="31">I278+I407</f>
        <v>#VALUE!</v>
      </c>
      <c r="H148" s="152"/>
      <c r="I148" s="27">
        <f t="shared" ref="I148:I167" si="32">J278+J407</f>
        <v>0</v>
      </c>
      <c r="J148" s="166">
        <f t="shared" ref="J148:K163" si="33">J278+J407</f>
        <v>0</v>
      </c>
      <c r="K148" s="837">
        <f t="shared" si="33"/>
        <v>0</v>
      </c>
      <c r="L148" s="837"/>
      <c r="M148" s="838">
        <f t="shared" ref="M148:M167" si="34">M278+M407</f>
        <v>0</v>
      </c>
      <c r="N148" s="838"/>
      <c r="O148" s="838">
        <f t="shared" ref="O148:O167" si="35">O278+O407</f>
        <v>0</v>
      </c>
      <c r="P148" s="838"/>
      <c r="R148" s="12"/>
      <c r="S148" s="12"/>
      <c r="T148" s="12"/>
      <c r="U148" s="12"/>
      <c r="V148" s="12"/>
      <c r="W148" s="12"/>
      <c r="X148" s="12"/>
      <c r="Y148" s="12"/>
      <c r="Z148" s="12"/>
      <c r="AA148" s="12"/>
      <c r="AB148" s="12"/>
    </row>
    <row r="149" spans="1:28" ht="15.75" hidden="1" customHeight="1" x14ac:dyDescent="0.25">
      <c r="A149" s="834" t="s">
        <v>193</v>
      </c>
      <c r="B149" s="835"/>
      <c r="C149" s="835"/>
      <c r="D149" s="836"/>
      <c r="E149" s="28"/>
      <c r="F149" s="25">
        <v>331110</v>
      </c>
      <c r="G149" s="27" t="e">
        <f t="shared" si="31"/>
        <v>#VALUE!</v>
      </c>
      <c r="H149" s="152"/>
      <c r="I149" s="27">
        <f t="shared" si="32"/>
        <v>0</v>
      </c>
      <c r="J149" s="166">
        <f t="shared" si="33"/>
        <v>0</v>
      </c>
      <c r="K149" s="838">
        <f t="shared" si="33"/>
        <v>0</v>
      </c>
      <c r="L149" s="838"/>
      <c r="M149" s="838">
        <f t="shared" si="34"/>
        <v>0</v>
      </c>
      <c r="N149" s="838"/>
      <c r="O149" s="838">
        <f t="shared" si="35"/>
        <v>0</v>
      </c>
      <c r="P149" s="838"/>
      <c r="R149" s="12"/>
      <c r="S149" s="12"/>
      <c r="T149" s="12"/>
      <c r="U149" s="12"/>
      <c r="V149" s="12"/>
      <c r="W149" s="12"/>
      <c r="X149" s="12"/>
      <c r="Y149" s="12"/>
      <c r="Z149" s="12"/>
      <c r="AA149" s="12"/>
      <c r="AB149" s="12"/>
    </row>
    <row r="150" spans="1:28" ht="15.75" hidden="1" customHeight="1" x14ac:dyDescent="0.25">
      <c r="A150" s="834" t="s">
        <v>194</v>
      </c>
      <c r="B150" s="835"/>
      <c r="C150" s="835"/>
      <c r="D150" s="836"/>
      <c r="E150" s="43"/>
      <c r="F150" s="43">
        <v>331210</v>
      </c>
      <c r="G150" s="27" t="e">
        <f t="shared" si="31"/>
        <v>#VALUE!</v>
      </c>
      <c r="H150" s="152"/>
      <c r="I150" s="27">
        <f t="shared" si="32"/>
        <v>0</v>
      </c>
      <c r="J150" s="166">
        <f t="shared" si="33"/>
        <v>0</v>
      </c>
      <c r="K150" s="837">
        <f t="shared" si="33"/>
        <v>0</v>
      </c>
      <c r="L150" s="837"/>
      <c r="M150" s="838">
        <f t="shared" si="34"/>
        <v>0</v>
      </c>
      <c r="N150" s="838"/>
      <c r="O150" s="838">
        <f t="shared" si="35"/>
        <v>0</v>
      </c>
      <c r="P150" s="838"/>
      <c r="R150" s="12"/>
      <c r="S150" s="12"/>
      <c r="T150" s="12"/>
      <c r="U150" s="12"/>
      <c r="V150" s="12"/>
      <c r="W150" s="12"/>
      <c r="X150" s="12"/>
      <c r="Y150" s="12"/>
      <c r="Z150" s="12"/>
      <c r="AA150" s="12"/>
      <c r="AB150" s="12"/>
    </row>
    <row r="151" spans="1:28" ht="15.75" hidden="1" customHeight="1" x14ac:dyDescent="0.25">
      <c r="A151" s="834" t="s">
        <v>195</v>
      </c>
      <c r="B151" s="835"/>
      <c r="C151" s="835"/>
      <c r="D151" s="836"/>
      <c r="E151" s="43"/>
      <c r="F151" s="43">
        <v>332000</v>
      </c>
      <c r="G151" s="27" t="e">
        <f t="shared" si="31"/>
        <v>#VALUE!</v>
      </c>
      <c r="H151" s="152"/>
      <c r="I151" s="27">
        <f t="shared" si="32"/>
        <v>0</v>
      </c>
      <c r="J151" s="166">
        <f t="shared" si="33"/>
        <v>0</v>
      </c>
      <c r="K151" s="838">
        <f t="shared" si="33"/>
        <v>0</v>
      </c>
      <c r="L151" s="838"/>
      <c r="M151" s="838">
        <f t="shared" si="34"/>
        <v>0</v>
      </c>
      <c r="N151" s="838"/>
      <c r="O151" s="838">
        <f t="shared" si="35"/>
        <v>0</v>
      </c>
      <c r="P151" s="838"/>
      <c r="R151" s="12"/>
      <c r="S151" s="12"/>
      <c r="T151" s="12"/>
      <c r="U151" s="12"/>
      <c r="V151" s="12"/>
      <c r="W151" s="12"/>
      <c r="X151" s="12"/>
      <c r="Y151" s="12"/>
      <c r="Z151" s="12"/>
      <c r="AA151" s="12"/>
      <c r="AB151" s="12"/>
    </row>
    <row r="152" spans="1:28" ht="15.75" hidden="1" customHeight="1" x14ac:dyDescent="0.25">
      <c r="A152" s="834" t="s">
        <v>196</v>
      </c>
      <c r="B152" s="835"/>
      <c r="C152" s="835"/>
      <c r="D152" s="836"/>
      <c r="E152" s="43"/>
      <c r="F152" s="43">
        <v>332110</v>
      </c>
      <c r="G152" s="27" t="e">
        <f t="shared" si="31"/>
        <v>#VALUE!</v>
      </c>
      <c r="H152" s="152"/>
      <c r="I152" s="27">
        <f t="shared" si="32"/>
        <v>0</v>
      </c>
      <c r="J152" s="166">
        <f t="shared" si="33"/>
        <v>0</v>
      </c>
      <c r="K152" s="837">
        <f t="shared" si="33"/>
        <v>0</v>
      </c>
      <c r="L152" s="837"/>
      <c r="M152" s="838">
        <f t="shared" si="34"/>
        <v>0</v>
      </c>
      <c r="N152" s="838"/>
      <c r="O152" s="838">
        <f t="shared" si="35"/>
        <v>0</v>
      </c>
      <c r="P152" s="838"/>
      <c r="R152" s="12"/>
      <c r="S152" s="12"/>
      <c r="T152" s="12"/>
      <c r="U152" s="12"/>
      <c r="V152" s="12"/>
      <c r="W152" s="12"/>
      <c r="X152" s="12"/>
      <c r="Y152" s="12"/>
      <c r="Z152" s="12"/>
      <c r="AA152" s="12"/>
      <c r="AB152" s="12"/>
    </row>
    <row r="153" spans="1:28" ht="15.75" hidden="1" customHeight="1" x14ac:dyDescent="0.25">
      <c r="A153" s="834" t="s">
        <v>197</v>
      </c>
      <c r="B153" s="835"/>
      <c r="C153" s="835"/>
      <c r="D153" s="836"/>
      <c r="E153" s="28"/>
      <c r="F153" s="25">
        <v>332210</v>
      </c>
      <c r="G153" s="27" t="e">
        <f t="shared" si="31"/>
        <v>#VALUE!</v>
      </c>
      <c r="H153" s="152"/>
      <c r="I153" s="27">
        <f t="shared" si="32"/>
        <v>0</v>
      </c>
      <c r="J153" s="166">
        <f t="shared" si="33"/>
        <v>0</v>
      </c>
      <c r="K153" s="838">
        <f t="shared" si="33"/>
        <v>0</v>
      </c>
      <c r="L153" s="838"/>
      <c r="M153" s="838">
        <f t="shared" si="34"/>
        <v>0</v>
      </c>
      <c r="N153" s="838"/>
      <c r="O153" s="838">
        <f t="shared" si="35"/>
        <v>0</v>
      </c>
      <c r="P153" s="838"/>
      <c r="R153" s="12"/>
      <c r="S153" s="12"/>
      <c r="T153" s="12"/>
      <c r="U153" s="12"/>
      <c r="V153" s="12"/>
      <c r="W153" s="12"/>
      <c r="X153" s="12"/>
      <c r="Y153" s="12"/>
      <c r="Z153" s="12"/>
      <c r="AA153" s="12"/>
      <c r="AB153" s="12"/>
    </row>
    <row r="154" spans="1:28" ht="15.75" hidden="1" customHeight="1" x14ac:dyDescent="0.25">
      <c r="A154" s="834" t="s">
        <v>198</v>
      </c>
      <c r="B154" s="835"/>
      <c r="C154" s="835"/>
      <c r="D154" s="836"/>
      <c r="E154" s="28"/>
      <c r="F154" s="25">
        <v>333000</v>
      </c>
      <c r="G154" s="27" t="e">
        <f t="shared" si="31"/>
        <v>#VALUE!</v>
      </c>
      <c r="H154" s="152"/>
      <c r="I154" s="27">
        <f t="shared" si="32"/>
        <v>0</v>
      </c>
      <c r="J154" s="166">
        <f t="shared" si="33"/>
        <v>0</v>
      </c>
      <c r="K154" s="837">
        <f t="shared" si="33"/>
        <v>0</v>
      </c>
      <c r="L154" s="837"/>
      <c r="M154" s="838">
        <f t="shared" si="34"/>
        <v>0</v>
      </c>
      <c r="N154" s="838"/>
      <c r="O154" s="838">
        <f t="shared" si="35"/>
        <v>0</v>
      </c>
      <c r="P154" s="838"/>
      <c r="R154" s="12"/>
      <c r="S154" s="12"/>
      <c r="T154" s="12"/>
      <c r="U154" s="12"/>
      <c r="V154" s="12"/>
      <c r="W154" s="12"/>
      <c r="X154" s="12"/>
      <c r="Y154" s="12"/>
      <c r="Z154" s="12"/>
      <c r="AA154" s="12"/>
      <c r="AB154" s="12"/>
    </row>
    <row r="155" spans="1:28" ht="15.75" hidden="1" customHeight="1" x14ac:dyDescent="0.25">
      <c r="A155" s="834" t="s">
        <v>199</v>
      </c>
      <c r="B155" s="835"/>
      <c r="C155" s="835"/>
      <c r="D155" s="836"/>
      <c r="E155" s="28"/>
      <c r="F155" s="25">
        <v>333100</v>
      </c>
      <c r="G155" s="27" t="e">
        <f t="shared" si="31"/>
        <v>#VALUE!</v>
      </c>
      <c r="H155" s="152"/>
      <c r="I155" s="27">
        <f t="shared" si="32"/>
        <v>0</v>
      </c>
      <c r="J155" s="166">
        <f t="shared" si="33"/>
        <v>0</v>
      </c>
      <c r="K155" s="838">
        <f t="shared" si="33"/>
        <v>0</v>
      </c>
      <c r="L155" s="838"/>
      <c r="M155" s="838">
        <f t="shared" si="34"/>
        <v>0</v>
      </c>
      <c r="N155" s="838"/>
      <c r="O155" s="838">
        <f t="shared" si="35"/>
        <v>0</v>
      </c>
      <c r="P155" s="838"/>
      <c r="R155" s="12"/>
      <c r="S155" s="12"/>
      <c r="T155" s="12"/>
      <c r="U155" s="12"/>
      <c r="V155" s="12"/>
      <c r="W155" s="12"/>
      <c r="X155" s="12"/>
      <c r="Y155" s="12"/>
      <c r="Z155" s="12"/>
      <c r="AA155" s="12"/>
      <c r="AB155" s="12"/>
    </row>
    <row r="156" spans="1:28" ht="15.75" hidden="1" customHeight="1" x14ac:dyDescent="0.25">
      <c r="A156" s="834" t="s">
        <v>200</v>
      </c>
      <c r="B156" s="835"/>
      <c r="C156" s="835"/>
      <c r="D156" s="836"/>
      <c r="E156" s="28"/>
      <c r="F156" s="25">
        <v>333110</v>
      </c>
      <c r="G156" s="27" t="e">
        <f t="shared" si="31"/>
        <v>#VALUE!</v>
      </c>
      <c r="H156" s="152"/>
      <c r="I156" s="27">
        <f t="shared" si="32"/>
        <v>0</v>
      </c>
      <c r="J156" s="166">
        <f t="shared" si="33"/>
        <v>0</v>
      </c>
      <c r="K156" s="837">
        <f t="shared" si="33"/>
        <v>0</v>
      </c>
      <c r="L156" s="837"/>
      <c r="M156" s="838">
        <f t="shared" si="34"/>
        <v>0</v>
      </c>
      <c r="N156" s="838"/>
      <c r="O156" s="838">
        <f t="shared" si="35"/>
        <v>0</v>
      </c>
      <c r="P156" s="838"/>
      <c r="R156" s="12"/>
      <c r="S156" s="12"/>
      <c r="T156" s="12"/>
      <c r="U156" s="12"/>
      <c r="V156" s="12"/>
      <c r="W156" s="12"/>
      <c r="X156" s="12"/>
      <c r="Y156" s="12"/>
      <c r="Z156" s="12"/>
      <c r="AA156" s="12"/>
      <c r="AB156" s="12"/>
    </row>
    <row r="157" spans="1:28" ht="15.75" hidden="1" customHeight="1" x14ac:dyDescent="0.25">
      <c r="A157" s="834" t="s">
        <v>201</v>
      </c>
      <c r="B157" s="835"/>
      <c r="C157" s="835"/>
      <c r="D157" s="836"/>
      <c r="E157" s="28"/>
      <c r="F157" s="25">
        <v>334000</v>
      </c>
      <c r="G157" s="27" t="e">
        <f t="shared" si="31"/>
        <v>#VALUE!</v>
      </c>
      <c r="H157" s="152"/>
      <c r="I157" s="27">
        <f t="shared" si="32"/>
        <v>0</v>
      </c>
      <c r="J157" s="166">
        <f t="shared" si="33"/>
        <v>0</v>
      </c>
      <c r="K157" s="838">
        <f t="shared" si="33"/>
        <v>0</v>
      </c>
      <c r="L157" s="838"/>
      <c r="M157" s="838">
        <f t="shared" si="34"/>
        <v>0</v>
      </c>
      <c r="N157" s="838"/>
      <c r="O157" s="838">
        <f t="shared" si="35"/>
        <v>0</v>
      </c>
      <c r="P157" s="838"/>
      <c r="R157" s="12"/>
      <c r="S157" s="12"/>
      <c r="T157" s="12"/>
      <c r="U157" s="12"/>
      <c r="V157" s="12"/>
      <c r="W157" s="12"/>
      <c r="X157" s="12"/>
      <c r="Y157" s="12"/>
      <c r="Z157" s="12"/>
      <c r="AA157" s="12"/>
      <c r="AB157" s="12"/>
    </row>
    <row r="158" spans="1:28" ht="15.75" hidden="1" customHeight="1" x14ac:dyDescent="0.25">
      <c r="A158" s="834" t="s">
        <v>202</v>
      </c>
      <c r="B158" s="835"/>
      <c r="C158" s="835"/>
      <c r="D158" s="836"/>
      <c r="E158" s="28"/>
      <c r="F158" s="25">
        <v>334110</v>
      </c>
      <c r="G158" s="27" t="e">
        <f t="shared" si="31"/>
        <v>#VALUE!</v>
      </c>
      <c r="H158" s="152"/>
      <c r="I158" s="27">
        <f t="shared" si="32"/>
        <v>0</v>
      </c>
      <c r="J158" s="166">
        <f t="shared" si="33"/>
        <v>0</v>
      </c>
      <c r="K158" s="837">
        <f t="shared" si="33"/>
        <v>0</v>
      </c>
      <c r="L158" s="837"/>
      <c r="M158" s="838">
        <f t="shared" si="34"/>
        <v>0</v>
      </c>
      <c r="N158" s="838"/>
      <c r="O158" s="838">
        <f t="shared" si="35"/>
        <v>0</v>
      </c>
      <c r="P158" s="838"/>
      <c r="R158" s="12"/>
      <c r="S158" s="12"/>
      <c r="T158" s="12"/>
      <c r="U158" s="12"/>
      <c r="V158" s="12"/>
      <c r="W158" s="12"/>
      <c r="X158" s="12"/>
      <c r="Y158" s="12"/>
      <c r="Z158" s="12"/>
      <c r="AA158" s="12"/>
      <c r="AB158" s="12"/>
    </row>
    <row r="159" spans="1:28" ht="15.75" hidden="1" customHeight="1" x14ac:dyDescent="0.25">
      <c r="A159" s="834" t="s">
        <v>203</v>
      </c>
      <c r="B159" s="835"/>
      <c r="C159" s="835"/>
      <c r="D159" s="836"/>
      <c r="E159" s="28"/>
      <c r="F159" s="25">
        <v>335000</v>
      </c>
      <c r="G159" s="27" t="e">
        <f t="shared" si="31"/>
        <v>#VALUE!</v>
      </c>
      <c r="H159" s="152"/>
      <c r="I159" s="27">
        <f t="shared" si="32"/>
        <v>0</v>
      </c>
      <c r="J159" s="166">
        <f t="shared" si="33"/>
        <v>0</v>
      </c>
      <c r="K159" s="838">
        <f t="shared" si="33"/>
        <v>0</v>
      </c>
      <c r="L159" s="838"/>
      <c r="M159" s="838">
        <f t="shared" si="34"/>
        <v>0</v>
      </c>
      <c r="N159" s="838"/>
      <c r="O159" s="838">
        <f t="shared" si="35"/>
        <v>0</v>
      </c>
      <c r="P159" s="838"/>
      <c r="R159" s="12"/>
      <c r="S159" s="12"/>
      <c r="T159" s="12"/>
      <c r="U159" s="12"/>
      <c r="V159" s="12"/>
      <c r="W159" s="12"/>
      <c r="X159" s="12"/>
      <c r="Y159" s="12"/>
      <c r="Z159" s="12"/>
      <c r="AA159" s="12"/>
      <c r="AB159" s="12"/>
    </row>
    <row r="160" spans="1:28" ht="15.75" hidden="1" customHeight="1" x14ac:dyDescent="0.25">
      <c r="A160" s="834" t="s">
        <v>204</v>
      </c>
      <c r="B160" s="835"/>
      <c r="C160" s="835"/>
      <c r="D160" s="836"/>
      <c r="E160" s="28"/>
      <c r="F160" s="25">
        <v>335110</v>
      </c>
      <c r="G160" s="27" t="e">
        <f t="shared" si="31"/>
        <v>#VALUE!</v>
      </c>
      <c r="H160" s="152"/>
      <c r="I160" s="27">
        <f t="shared" si="32"/>
        <v>0</v>
      </c>
      <c r="J160" s="166">
        <f t="shared" si="33"/>
        <v>0</v>
      </c>
      <c r="K160" s="837">
        <f t="shared" si="33"/>
        <v>0</v>
      </c>
      <c r="L160" s="837"/>
      <c r="M160" s="838">
        <f t="shared" si="34"/>
        <v>0</v>
      </c>
      <c r="N160" s="838"/>
      <c r="O160" s="838">
        <f t="shared" si="35"/>
        <v>0</v>
      </c>
      <c r="P160" s="838"/>
      <c r="R160" s="12"/>
      <c r="S160" s="12"/>
      <c r="T160" s="12"/>
      <c r="U160" s="12"/>
      <c r="V160" s="12"/>
      <c r="W160" s="12"/>
      <c r="X160" s="12"/>
      <c r="Y160" s="12"/>
      <c r="Z160" s="12"/>
      <c r="AA160" s="12"/>
      <c r="AB160" s="12"/>
    </row>
    <row r="161" spans="1:31" ht="15.75" hidden="1" customHeight="1" x14ac:dyDescent="0.25">
      <c r="A161" s="834" t="s">
        <v>205</v>
      </c>
      <c r="B161" s="835"/>
      <c r="C161" s="835"/>
      <c r="D161" s="836"/>
      <c r="E161" s="28"/>
      <c r="F161" s="25">
        <v>336000</v>
      </c>
      <c r="G161" s="27" t="e">
        <f t="shared" si="31"/>
        <v>#VALUE!</v>
      </c>
      <c r="H161" s="152"/>
      <c r="I161" s="27">
        <f t="shared" si="32"/>
        <v>0</v>
      </c>
      <c r="J161" s="166">
        <f t="shared" si="33"/>
        <v>0</v>
      </c>
      <c r="K161" s="838">
        <f t="shared" si="33"/>
        <v>0</v>
      </c>
      <c r="L161" s="838"/>
      <c r="M161" s="838">
        <f t="shared" si="34"/>
        <v>0</v>
      </c>
      <c r="N161" s="838"/>
      <c r="O161" s="838">
        <f t="shared" si="35"/>
        <v>0</v>
      </c>
      <c r="P161" s="838"/>
      <c r="R161" s="12"/>
      <c r="S161" s="12"/>
      <c r="T161" s="12"/>
      <c r="U161" s="12"/>
      <c r="V161" s="12"/>
      <c r="W161" s="12"/>
      <c r="X161" s="12"/>
      <c r="Y161" s="12"/>
      <c r="Z161" s="12"/>
      <c r="AA161" s="12"/>
      <c r="AB161" s="12"/>
    </row>
    <row r="162" spans="1:31" ht="15.75" hidden="1" customHeight="1" x14ac:dyDescent="0.25">
      <c r="A162" s="834" t="s">
        <v>206</v>
      </c>
      <c r="B162" s="835"/>
      <c r="C162" s="835"/>
      <c r="D162" s="836"/>
      <c r="E162" s="28"/>
      <c r="F162" s="25">
        <v>336100</v>
      </c>
      <c r="G162" s="27" t="e">
        <f t="shared" si="31"/>
        <v>#VALUE!</v>
      </c>
      <c r="H162" s="152"/>
      <c r="I162" s="27">
        <f t="shared" si="32"/>
        <v>0</v>
      </c>
      <c r="J162" s="166">
        <f t="shared" si="33"/>
        <v>0</v>
      </c>
      <c r="K162" s="837">
        <f t="shared" si="33"/>
        <v>0</v>
      </c>
      <c r="L162" s="837"/>
      <c r="M162" s="838">
        <f t="shared" si="34"/>
        <v>0</v>
      </c>
      <c r="N162" s="838"/>
      <c r="O162" s="838">
        <f t="shared" si="35"/>
        <v>0</v>
      </c>
      <c r="P162" s="838"/>
      <c r="R162" s="12"/>
      <c r="S162" s="12"/>
      <c r="T162" s="12"/>
      <c r="U162" s="12"/>
      <c r="V162" s="12"/>
      <c r="W162" s="12"/>
      <c r="X162" s="12"/>
      <c r="Y162" s="12"/>
      <c r="Z162" s="12"/>
      <c r="AA162" s="12"/>
      <c r="AB162" s="12"/>
    </row>
    <row r="163" spans="1:31" ht="15.75" hidden="1" customHeight="1" x14ac:dyDescent="0.25">
      <c r="A163" s="834" t="s">
        <v>207</v>
      </c>
      <c r="B163" s="835"/>
      <c r="C163" s="835"/>
      <c r="D163" s="836"/>
      <c r="E163" s="28"/>
      <c r="F163" s="25">
        <v>336110</v>
      </c>
      <c r="G163" s="27" t="e">
        <f t="shared" si="31"/>
        <v>#VALUE!</v>
      </c>
      <c r="H163" s="152"/>
      <c r="I163" s="27">
        <f t="shared" si="32"/>
        <v>0</v>
      </c>
      <c r="J163" s="166">
        <f t="shared" si="33"/>
        <v>0</v>
      </c>
      <c r="K163" s="838">
        <f t="shared" si="33"/>
        <v>0</v>
      </c>
      <c r="L163" s="838"/>
      <c r="M163" s="838">
        <f t="shared" si="34"/>
        <v>0</v>
      </c>
      <c r="N163" s="838"/>
      <c r="O163" s="838">
        <f t="shared" si="35"/>
        <v>0</v>
      </c>
      <c r="P163" s="838"/>
      <c r="R163" s="12"/>
      <c r="S163" s="12"/>
      <c r="T163" s="12"/>
      <c r="U163" s="12"/>
      <c r="V163" s="12"/>
      <c r="W163" s="12"/>
      <c r="X163" s="12"/>
      <c r="Y163" s="12"/>
      <c r="Z163" s="12"/>
      <c r="AA163" s="12"/>
      <c r="AB163" s="12"/>
    </row>
    <row r="164" spans="1:31" ht="15.75" hidden="1" customHeight="1" x14ac:dyDescent="0.25">
      <c r="A164" s="834" t="s">
        <v>208</v>
      </c>
      <c r="B164" s="835"/>
      <c r="C164" s="835"/>
      <c r="D164" s="836"/>
      <c r="E164" s="43"/>
      <c r="F164" s="43">
        <v>337000</v>
      </c>
      <c r="G164" s="27" t="e">
        <f t="shared" si="31"/>
        <v>#VALUE!</v>
      </c>
      <c r="H164" s="152"/>
      <c r="I164" s="27">
        <f t="shared" si="32"/>
        <v>0</v>
      </c>
      <c r="J164" s="166">
        <f t="shared" ref="J164:K167" si="36">J294+J423</f>
        <v>0</v>
      </c>
      <c r="K164" s="837">
        <f t="shared" si="36"/>
        <v>0</v>
      </c>
      <c r="L164" s="837"/>
      <c r="M164" s="838">
        <f t="shared" si="34"/>
        <v>0</v>
      </c>
      <c r="N164" s="838"/>
      <c r="O164" s="838">
        <f t="shared" si="35"/>
        <v>0</v>
      </c>
      <c r="P164" s="838"/>
      <c r="R164" s="12"/>
      <c r="S164" s="12"/>
      <c r="T164" s="12"/>
      <c r="U164" s="12"/>
      <c r="V164" s="12"/>
      <c r="W164" s="12"/>
      <c r="X164" s="12"/>
      <c r="Y164" s="12"/>
      <c r="Z164" s="12"/>
      <c r="AA164" s="12"/>
      <c r="AB164" s="12"/>
    </row>
    <row r="165" spans="1:31" s="2" customFormat="1" ht="15.75" hidden="1" customHeight="1" x14ac:dyDescent="0.25">
      <c r="A165" s="834" t="s">
        <v>209</v>
      </c>
      <c r="B165" s="835"/>
      <c r="C165" s="835"/>
      <c r="D165" s="836"/>
      <c r="E165" s="28"/>
      <c r="F165" s="25">
        <v>337110</v>
      </c>
      <c r="G165" s="27" t="e">
        <f t="shared" si="31"/>
        <v>#VALUE!</v>
      </c>
      <c r="H165" s="152"/>
      <c r="I165" s="27">
        <f t="shared" si="32"/>
        <v>0</v>
      </c>
      <c r="J165" s="166">
        <f t="shared" si="36"/>
        <v>0</v>
      </c>
      <c r="K165" s="838">
        <f t="shared" si="36"/>
        <v>0</v>
      </c>
      <c r="L165" s="838"/>
      <c r="M165" s="838">
        <f t="shared" si="34"/>
        <v>0</v>
      </c>
      <c r="N165" s="838"/>
      <c r="O165" s="838">
        <f t="shared" si="35"/>
        <v>0</v>
      </c>
      <c r="P165" s="838"/>
      <c r="R165" s="10"/>
      <c r="S165" s="10"/>
      <c r="T165" s="10"/>
      <c r="U165" s="10"/>
      <c r="V165" s="10"/>
      <c r="W165" s="10"/>
      <c r="X165" s="10"/>
      <c r="Y165" s="10"/>
      <c r="Z165" s="10"/>
      <c r="AA165" s="10"/>
      <c r="AB165" s="10"/>
    </row>
    <row r="166" spans="1:31" s="2" customFormat="1" ht="15.75" hidden="1" customHeight="1" x14ac:dyDescent="0.25">
      <c r="A166" s="834" t="s">
        <v>210</v>
      </c>
      <c r="B166" s="835"/>
      <c r="C166" s="835"/>
      <c r="D166" s="836"/>
      <c r="E166" s="43"/>
      <c r="F166" s="43">
        <v>338000</v>
      </c>
      <c r="G166" s="27" t="e">
        <f t="shared" si="31"/>
        <v>#VALUE!</v>
      </c>
      <c r="H166" s="152"/>
      <c r="I166" s="27">
        <f t="shared" si="32"/>
        <v>0</v>
      </c>
      <c r="J166" s="166">
        <f t="shared" si="36"/>
        <v>0</v>
      </c>
      <c r="K166" s="837">
        <f t="shared" si="36"/>
        <v>0</v>
      </c>
      <c r="L166" s="837"/>
      <c r="M166" s="838">
        <f t="shared" si="34"/>
        <v>0</v>
      </c>
      <c r="N166" s="838"/>
      <c r="O166" s="838">
        <f t="shared" si="35"/>
        <v>0</v>
      </c>
      <c r="P166" s="838"/>
      <c r="R166" s="10"/>
      <c r="S166" s="10"/>
      <c r="T166" s="10"/>
      <c r="U166" s="10"/>
      <c r="V166" s="10"/>
      <c r="W166" s="10"/>
      <c r="X166" s="10"/>
      <c r="Y166" s="10"/>
      <c r="Z166" s="10"/>
      <c r="AA166" s="10"/>
      <c r="AB166" s="10"/>
    </row>
    <row r="167" spans="1:31" s="2" customFormat="1" ht="15.75" hidden="1" customHeight="1" x14ac:dyDescent="0.25">
      <c r="A167" s="834" t="s">
        <v>211</v>
      </c>
      <c r="B167" s="835"/>
      <c r="C167" s="835"/>
      <c r="D167" s="836"/>
      <c r="E167" s="28"/>
      <c r="F167" s="25">
        <v>338110</v>
      </c>
      <c r="G167" s="27" t="e">
        <f t="shared" si="31"/>
        <v>#VALUE!</v>
      </c>
      <c r="H167" s="152"/>
      <c r="I167" s="27">
        <f t="shared" si="32"/>
        <v>0</v>
      </c>
      <c r="J167" s="166">
        <f t="shared" si="36"/>
        <v>0</v>
      </c>
      <c r="K167" s="838">
        <f t="shared" si="36"/>
        <v>0</v>
      </c>
      <c r="L167" s="838"/>
      <c r="M167" s="838">
        <f t="shared" si="34"/>
        <v>0</v>
      </c>
      <c r="N167" s="838"/>
      <c r="O167" s="838">
        <f t="shared" si="35"/>
        <v>0</v>
      </c>
      <c r="P167" s="838"/>
      <c r="R167" s="10"/>
      <c r="S167" s="10"/>
      <c r="T167" s="10"/>
      <c r="U167" s="10"/>
      <c r="V167" s="10"/>
      <c r="W167" s="10"/>
      <c r="X167" s="10"/>
      <c r="Y167" s="10"/>
      <c r="Z167" s="10"/>
      <c r="AA167" s="10"/>
      <c r="AB167" s="10"/>
    </row>
    <row r="168" spans="1:31" s="2" customFormat="1" ht="32.25" customHeight="1" x14ac:dyDescent="0.25">
      <c r="A168" s="849" t="s">
        <v>212</v>
      </c>
      <c r="B168" s="850"/>
      <c r="C168" s="850"/>
      <c r="D168" s="851"/>
      <c r="E168" s="16" t="s">
        <v>213</v>
      </c>
      <c r="F168" s="17"/>
      <c r="G168" s="852">
        <f t="shared" ref="G168" si="37">G169</f>
        <v>2813612.4</v>
      </c>
      <c r="H168" s="853"/>
      <c r="I168" s="38">
        <f>I169</f>
        <v>3033533.6</v>
      </c>
      <c r="J168" s="38">
        <f>J169</f>
        <v>3423377.5</v>
      </c>
      <c r="K168" s="854">
        <f>K169</f>
        <v>3907316.1</v>
      </c>
      <c r="L168" s="854"/>
      <c r="M168" s="854">
        <f>M169</f>
        <v>4196434.2</v>
      </c>
      <c r="N168" s="854"/>
      <c r="O168" s="854">
        <f>O169</f>
        <v>4495748.3</v>
      </c>
      <c r="P168" s="854"/>
      <c r="R168" s="10"/>
      <c r="S168" s="10"/>
      <c r="T168" s="10"/>
      <c r="U168" s="10"/>
      <c r="V168" s="10"/>
      <c r="W168" s="10"/>
      <c r="X168" s="10"/>
      <c r="Y168" s="10"/>
      <c r="Z168" s="10"/>
      <c r="AA168" s="10"/>
      <c r="AB168" s="10"/>
    </row>
    <row r="169" spans="1:31" s="2" customFormat="1" ht="15.75" customHeight="1" x14ac:dyDescent="0.25">
      <c r="A169" s="846" t="s">
        <v>88</v>
      </c>
      <c r="B169" s="847"/>
      <c r="C169" s="847"/>
      <c r="D169" s="848"/>
      <c r="E169" s="18"/>
      <c r="F169" s="19">
        <v>20</v>
      </c>
      <c r="G169" s="855">
        <f t="shared" ref="G169" si="38">G170+G192+H223+H226+H246+H277</f>
        <v>2813612.4</v>
      </c>
      <c r="H169" s="856"/>
      <c r="I169" s="21">
        <f>I170+I192+J223+J226+J246+J277</f>
        <v>3033533.6</v>
      </c>
      <c r="J169" s="21">
        <f>J170+J192+J223+J226+J240+J246+J277</f>
        <v>3423377.5</v>
      </c>
      <c r="K169" s="838">
        <f>K192</f>
        <v>3907316.1</v>
      </c>
      <c r="L169" s="838"/>
      <c r="M169" s="838">
        <f>M192</f>
        <v>4196434.2</v>
      </c>
      <c r="N169" s="838"/>
      <c r="O169" s="838">
        <f>O192</f>
        <v>4495748.3</v>
      </c>
      <c r="P169" s="838"/>
      <c r="R169" s="10"/>
      <c r="S169" s="10"/>
      <c r="T169" s="10"/>
      <c r="U169" s="10"/>
      <c r="V169" s="10"/>
      <c r="W169" s="10"/>
      <c r="X169" s="10"/>
      <c r="Y169" s="10"/>
      <c r="Z169" s="10"/>
      <c r="AA169" s="10"/>
      <c r="AB169" s="10"/>
      <c r="AE169" s="2" t="s">
        <v>549</v>
      </c>
    </row>
    <row r="170" spans="1:31" s="2" customFormat="1" ht="15.75" hidden="1" customHeight="1" x14ac:dyDescent="0.25">
      <c r="A170" s="846" t="s">
        <v>89</v>
      </c>
      <c r="B170" s="847"/>
      <c r="C170" s="847"/>
      <c r="D170" s="848"/>
      <c r="E170" s="18"/>
      <c r="F170" s="19">
        <v>210000</v>
      </c>
      <c r="G170" s="21">
        <f t="shared" ref="G170" si="39">G171+G188</f>
        <v>0</v>
      </c>
      <c r="H170" s="21"/>
      <c r="I170" s="21">
        <f>I171+I188</f>
        <v>0</v>
      </c>
      <c r="J170" s="21">
        <f>J171+J188</f>
        <v>0</v>
      </c>
      <c r="K170" s="857">
        <f>K171+K188</f>
        <v>0</v>
      </c>
      <c r="L170" s="857"/>
      <c r="M170" s="838">
        <f>M171+M188</f>
        <v>0</v>
      </c>
      <c r="N170" s="838"/>
      <c r="O170" s="838">
        <f>O171+O188</f>
        <v>0</v>
      </c>
      <c r="P170" s="838"/>
      <c r="R170" s="10"/>
      <c r="S170" s="10"/>
      <c r="T170" s="10"/>
      <c r="U170" s="10"/>
      <c r="V170" s="10"/>
      <c r="W170" s="10"/>
      <c r="X170" s="10"/>
      <c r="Y170" s="10"/>
      <c r="Z170" s="10"/>
      <c r="AA170" s="10"/>
      <c r="AB170" s="10"/>
    </row>
    <row r="171" spans="1:31" s="2" customFormat="1" ht="15.75" hidden="1" customHeight="1" x14ac:dyDescent="0.25">
      <c r="A171" s="834" t="s">
        <v>90</v>
      </c>
      <c r="B171" s="835"/>
      <c r="C171" s="835"/>
      <c r="D171" s="836"/>
      <c r="E171" s="47"/>
      <c r="F171" s="26">
        <v>211000</v>
      </c>
      <c r="G171" s="27"/>
      <c r="H171" s="27"/>
      <c r="I171" s="27"/>
      <c r="J171" s="27"/>
      <c r="K171" s="858"/>
      <c r="L171" s="858"/>
      <c r="M171" s="838"/>
      <c r="N171" s="838"/>
      <c r="O171" s="838"/>
      <c r="P171" s="838"/>
      <c r="R171" s="10"/>
      <c r="S171" s="10"/>
      <c r="T171" s="10"/>
      <c r="U171" s="10"/>
      <c r="V171" s="10"/>
      <c r="W171" s="10"/>
      <c r="X171" s="10"/>
      <c r="Y171" s="10"/>
      <c r="Z171" s="10"/>
      <c r="AA171" s="10"/>
      <c r="AB171" s="10"/>
    </row>
    <row r="172" spans="1:31" s="2" customFormat="1" ht="15.75" hidden="1" customHeight="1" x14ac:dyDescent="0.25">
      <c r="A172" s="834" t="s">
        <v>91</v>
      </c>
      <c r="B172" s="835"/>
      <c r="C172" s="835"/>
      <c r="D172" s="836"/>
      <c r="E172" s="47"/>
      <c r="F172" s="26">
        <v>211100</v>
      </c>
      <c r="G172" s="27"/>
      <c r="H172" s="27"/>
      <c r="I172" s="27"/>
      <c r="J172" s="27"/>
      <c r="K172" s="857"/>
      <c r="L172" s="857"/>
      <c r="M172" s="838"/>
      <c r="N172" s="838"/>
      <c r="O172" s="838"/>
      <c r="P172" s="838"/>
      <c r="R172" s="10"/>
      <c r="S172" s="10"/>
      <c r="T172" s="10"/>
      <c r="U172" s="10"/>
      <c r="V172" s="10"/>
      <c r="W172" s="10"/>
      <c r="X172" s="10"/>
      <c r="Y172" s="10"/>
      <c r="Z172" s="10"/>
      <c r="AA172" s="10"/>
      <c r="AB172" s="10"/>
    </row>
    <row r="173" spans="1:31" s="2" customFormat="1" ht="15.75" hidden="1" customHeight="1" x14ac:dyDescent="0.25">
      <c r="A173" s="834" t="s">
        <v>92</v>
      </c>
      <c r="B173" s="835"/>
      <c r="C173" s="835"/>
      <c r="D173" s="836"/>
      <c r="E173" s="47"/>
      <c r="F173" s="26">
        <v>211110</v>
      </c>
      <c r="G173" s="27"/>
      <c r="H173" s="27"/>
      <c r="I173" s="27"/>
      <c r="J173" s="27"/>
      <c r="K173" s="858"/>
      <c r="L173" s="858"/>
      <c r="M173" s="838"/>
      <c r="N173" s="838"/>
      <c r="O173" s="838"/>
      <c r="P173" s="838"/>
      <c r="R173" s="10"/>
      <c r="S173" s="10"/>
      <c r="T173" s="10"/>
      <c r="U173" s="10"/>
      <c r="V173" s="10"/>
      <c r="W173" s="10"/>
      <c r="X173" s="10"/>
      <c r="Y173" s="10"/>
      <c r="Z173" s="10"/>
      <c r="AA173" s="10"/>
      <c r="AB173" s="10"/>
    </row>
    <row r="174" spans="1:31" s="2" customFormat="1" ht="15.75" hidden="1" customHeight="1" x14ac:dyDescent="0.25">
      <c r="A174" s="834" t="s">
        <v>93</v>
      </c>
      <c r="B174" s="835"/>
      <c r="C174" s="835"/>
      <c r="D174" s="836"/>
      <c r="E174" s="47"/>
      <c r="F174" s="26">
        <v>211120</v>
      </c>
      <c r="G174" s="27"/>
      <c r="H174" s="27"/>
      <c r="I174" s="27"/>
      <c r="J174" s="27"/>
      <c r="K174" s="857"/>
      <c r="L174" s="857"/>
      <c r="M174" s="838"/>
      <c r="N174" s="838"/>
      <c r="O174" s="838"/>
      <c r="P174" s="838"/>
      <c r="R174" s="10"/>
      <c r="S174" s="10"/>
      <c r="T174" s="10"/>
      <c r="U174" s="10"/>
      <c r="V174" s="10"/>
      <c r="W174" s="10"/>
      <c r="X174" s="10"/>
      <c r="Y174" s="10"/>
      <c r="Z174" s="10"/>
      <c r="AA174" s="10"/>
      <c r="AB174" s="10"/>
    </row>
    <row r="175" spans="1:31" s="2" customFormat="1" ht="15.75" hidden="1" customHeight="1" x14ac:dyDescent="0.25">
      <c r="A175" s="22"/>
      <c r="B175" s="23"/>
      <c r="C175" s="23"/>
      <c r="D175" s="24"/>
      <c r="E175" s="47"/>
      <c r="F175" s="26"/>
      <c r="G175" s="27"/>
      <c r="H175" s="27"/>
      <c r="I175" s="27"/>
      <c r="J175" s="27"/>
      <c r="K175" s="858"/>
      <c r="L175" s="858"/>
      <c r="M175" s="838"/>
      <c r="N175" s="838"/>
      <c r="O175" s="838"/>
      <c r="P175" s="838"/>
      <c r="R175" s="10"/>
      <c r="S175" s="10"/>
      <c r="T175" s="10"/>
      <c r="U175" s="10"/>
      <c r="V175" s="10"/>
      <c r="W175" s="10"/>
      <c r="X175" s="10"/>
      <c r="Y175" s="10"/>
      <c r="Z175" s="10"/>
      <c r="AA175" s="10"/>
      <c r="AB175" s="10"/>
    </row>
    <row r="176" spans="1:31" s="2" customFormat="1" ht="15.75" hidden="1" customHeight="1" x14ac:dyDescent="0.25">
      <c r="A176" s="834" t="s">
        <v>94</v>
      </c>
      <c r="B176" s="835"/>
      <c r="C176" s="835"/>
      <c r="D176" s="836"/>
      <c r="E176" s="47"/>
      <c r="F176" s="26">
        <v>211130</v>
      </c>
      <c r="G176" s="27"/>
      <c r="H176" s="27"/>
      <c r="I176" s="27"/>
      <c r="J176" s="27"/>
      <c r="K176" s="857"/>
      <c r="L176" s="857"/>
      <c r="M176" s="838"/>
      <c r="N176" s="838"/>
      <c r="O176" s="838"/>
      <c r="P176" s="838"/>
      <c r="R176" s="10"/>
      <c r="S176" s="10"/>
      <c r="T176" s="10"/>
      <c r="U176" s="10"/>
      <c r="V176" s="10"/>
      <c r="W176" s="10"/>
      <c r="X176" s="10"/>
      <c r="Y176" s="10"/>
      <c r="Z176" s="10"/>
      <c r="AA176" s="10"/>
      <c r="AB176" s="10"/>
    </row>
    <row r="177" spans="1:28" s="2" customFormat="1" ht="15.75" hidden="1" customHeight="1" x14ac:dyDescent="0.25">
      <c r="A177" s="834" t="s">
        <v>95</v>
      </c>
      <c r="B177" s="835"/>
      <c r="C177" s="835"/>
      <c r="D177" s="836"/>
      <c r="E177" s="47"/>
      <c r="F177" s="26">
        <v>211140</v>
      </c>
      <c r="G177" s="27"/>
      <c r="H177" s="27"/>
      <c r="I177" s="27"/>
      <c r="J177" s="27"/>
      <c r="K177" s="858"/>
      <c r="L177" s="858"/>
      <c r="M177" s="838"/>
      <c r="N177" s="838"/>
      <c r="O177" s="838"/>
      <c r="P177" s="838"/>
      <c r="R177" s="10"/>
      <c r="S177" s="10"/>
      <c r="T177" s="10"/>
      <c r="U177" s="10"/>
      <c r="V177" s="10"/>
      <c r="W177" s="10"/>
      <c r="X177" s="10"/>
      <c r="Y177" s="10"/>
      <c r="Z177" s="10"/>
      <c r="AA177" s="10"/>
      <c r="AB177" s="10"/>
    </row>
    <row r="178" spans="1:28" s="2" customFormat="1" ht="15.75" hidden="1" customHeight="1" x14ac:dyDescent="0.25">
      <c r="A178" s="834" t="s">
        <v>214</v>
      </c>
      <c r="B178" s="835"/>
      <c r="C178" s="835"/>
      <c r="D178" s="836"/>
      <c r="E178" s="47"/>
      <c r="F178" s="25">
        <v>211150</v>
      </c>
      <c r="G178" s="27"/>
      <c r="H178" s="27"/>
      <c r="I178" s="27"/>
      <c r="J178" s="27"/>
      <c r="K178" s="857"/>
      <c r="L178" s="857"/>
      <c r="M178" s="838"/>
      <c r="N178" s="838"/>
      <c r="O178" s="838"/>
      <c r="P178" s="838"/>
      <c r="R178" s="10"/>
      <c r="S178" s="10"/>
      <c r="T178" s="10"/>
      <c r="U178" s="10"/>
      <c r="V178" s="10"/>
      <c r="W178" s="10"/>
      <c r="X178" s="10"/>
      <c r="Y178" s="10"/>
      <c r="Z178" s="10"/>
      <c r="AA178" s="10"/>
      <c r="AB178" s="10"/>
    </row>
    <row r="179" spans="1:28" s="2" customFormat="1" ht="15.75" hidden="1" customHeight="1" x14ac:dyDescent="0.25">
      <c r="A179" s="834" t="s">
        <v>97</v>
      </c>
      <c r="B179" s="835"/>
      <c r="C179" s="835"/>
      <c r="D179" s="836"/>
      <c r="E179" s="47"/>
      <c r="F179" s="25">
        <v>211190</v>
      </c>
      <c r="G179" s="27"/>
      <c r="H179" s="27"/>
      <c r="I179" s="27"/>
      <c r="J179" s="27"/>
      <c r="K179" s="858"/>
      <c r="L179" s="858"/>
      <c r="M179" s="838"/>
      <c r="N179" s="838"/>
      <c r="O179" s="838"/>
      <c r="P179" s="838"/>
      <c r="R179" s="10"/>
      <c r="S179" s="10"/>
      <c r="T179" s="10"/>
      <c r="U179" s="10"/>
      <c r="V179" s="10"/>
      <c r="W179" s="10"/>
      <c r="X179" s="10"/>
      <c r="Y179" s="10"/>
      <c r="Z179" s="10"/>
      <c r="AA179" s="10"/>
      <c r="AB179" s="10"/>
    </row>
    <row r="180" spans="1:28" s="2" customFormat="1" ht="15.75" hidden="1" customHeight="1" x14ac:dyDescent="0.25">
      <c r="A180" s="834" t="s">
        <v>98</v>
      </c>
      <c r="B180" s="835"/>
      <c r="C180" s="835"/>
      <c r="D180" s="836"/>
      <c r="E180" s="47"/>
      <c r="F180" s="25">
        <v>211200</v>
      </c>
      <c r="G180" s="27"/>
      <c r="H180" s="27"/>
      <c r="I180" s="27"/>
      <c r="J180" s="27"/>
      <c r="K180" s="857"/>
      <c r="L180" s="857"/>
      <c r="M180" s="838"/>
      <c r="N180" s="838"/>
      <c r="O180" s="838"/>
      <c r="P180" s="838"/>
      <c r="R180" s="10"/>
      <c r="S180" s="10"/>
      <c r="T180" s="10"/>
      <c r="U180" s="10"/>
      <c r="V180" s="10"/>
      <c r="W180" s="10"/>
      <c r="X180" s="10"/>
      <c r="Y180" s="10"/>
      <c r="Z180" s="10"/>
      <c r="AA180" s="10"/>
      <c r="AB180" s="10"/>
    </row>
    <row r="181" spans="1:28" s="2" customFormat="1" ht="15.75" hidden="1" customHeight="1" x14ac:dyDescent="0.25">
      <c r="A181" s="834" t="s">
        <v>99</v>
      </c>
      <c r="B181" s="835"/>
      <c r="C181" s="835"/>
      <c r="D181" s="836"/>
      <c r="E181" s="47"/>
      <c r="F181" s="25">
        <v>211300</v>
      </c>
      <c r="G181" s="27"/>
      <c r="H181" s="27"/>
      <c r="I181" s="27"/>
      <c r="J181" s="27"/>
      <c r="K181" s="858"/>
      <c r="L181" s="858"/>
      <c r="M181" s="838"/>
      <c r="N181" s="838"/>
      <c r="O181" s="838"/>
      <c r="P181" s="838"/>
      <c r="R181" s="10"/>
      <c r="S181" s="10"/>
      <c r="T181" s="10"/>
      <c r="U181" s="10"/>
      <c r="V181" s="10"/>
      <c r="W181" s="10"/>
      <c r="X181" s="10"/>
      <c r="Y181" s="10"/>
      <c r="Z181" s="10"/>
      <c r="AA181" s="10"/>
      <c r="AB181" s="10"/>
    </row>
    <row r="182" spans="1:28" s="2" customFormat="1" ht="15.75" hidden="1" customHeight="1" x14ac:dyDescent="0.25">
      <c r="A182" s="834" t="s">
        <v>215</v>
      </c>
      <c r="B182" s="835"/>
      <c r="C182" s="835"/>
      <c r="D182" s="836"/>
      <c r="E182" s="47"/>
      <c r="F182" s="25">
        <v>211310</v>
      </c>
      <c r="G182" s="27"/>
      <c r="H182" s="27"/>
      <c r="I182" s="27"/>
      <c r="J182" s="27"/>
      <c r="K182" s="857"/>
      <c r="L182" s="857"/>
      <c r="M182" s="838"/>
      <c r="N182" s="838"/>
      <c r="O182" s="838"/>
      <c r="P182" s="838"/>
      <c r="R182" s="10"/>
      <c r="S182" s="10"/>
      <c r="T182" s="10"/>
      <c r="U182" s="10"/>
      <c r="V182" s="10"/>
      <c r="W182" s="10"/>
      <c r="X182" s="10"/>
      <c r="Y182" s="10"/>
      <c r="Z182" s="10"/>
      <c r="AA182" s="10"/>
      <c r="AB182" s="10"/>
    </row>
    <row r="183" spans="1:28" s="2" customFormat="1" ht="15.75" hidden="1" customHeight="1" x14ac:dyDescent="0.25">
      <c r="A183" s="834" t="s">
        <v>216</v>
      </c>
      <c r="B183" s="835"/>
      <c r="C183" s="835"/>
      <c r="D183" s="836"/>
      <c r="E183" s="47"/>
      <c r="F183" s="25">
        <v>211320</v>
      </c>
      <c r="G183" s="27"/>
      <c r="H183" s="27"/>
      <c r="I183" s="27"/>
      <c r="J183" s="27"/>
      <c r="K183" s="858"/>
      <c r="L183" s="858"/>
      <c r="M183" s="838"/>
      <c r="N183" s="838"/>
      <c r="O183" s="838"/>
      <c r="P183" s="838"/>
      <c r="R183" s="10"/>
      <c r="S183" s="10"/>
      <c r="T183" s="10"/>
      <c r="U183" s="10"/>
      <c r="V183" s="10"/>
      <c r="W183" s="10"/>
      <c r="X183" s="10"/>
      <c r="Y183" s="10"/>
      <c r="Z183" s="10"/>
      <c r="AA183" s="10"/>
      <c r="AB183" s="10"/>
    </row>
    <row r="184" spans="1:28" s="2" customFormat="1" ht="15.75" hidden="1" customHeight="1" x14ac:dyDescent="0.25">
      <c r="A184" s="834" t="s">
        <v>100</v>
      </c>
      <c r="B184" s="835"/>
      <c r="C184" s="835"/>
      <c r="D184" s="836"/>
      <c r="E184" s="47"/>
      <c r="F184" s="25">
        <v>211330</v>
      </c>
      <c r="G184" s="27"/>
      <c r="H184" s="27"/>
      <c r="I184" s="27"/>
      <c r="J184" s="27"/>
      <c r="K184" s="857"/>
      <c r="L184" s="857"/>
      <c r="M184" s="838"/>
      <c r="N184" s="838"/>
      <c r="O184" s="838"/>
      <c r="P184" s="838"/>
      <c r="R184" s="10"/>
      <c r="S184" s="10"/>
      <c r="T184" s="10"/>
      <c r="U184" s="10"/>
      <c r="V184" s="10"/>
      <c r="W184" s="10"/>
      <c r="X184" s="10"/>
      <c r="Y184" s="10"/>
      <c r="Z184" s="10"/>
      <c r="AA184" s="10"/>
      <c r="AB184" s="10"/>
    </row>
    <row r="185" spans="1:28" s="2" customFormat="1" ht="15.75" hidden="1" customHeight="1" x14ac:dyDescent="0.25">
      <c r="A185" s="834" t="s">
        <v>101</v>
      </c>
      <c r="B185" s="835"/>
      <c r="C185" s="835"/>
      <c r="D185" s="836"/>
      <c r="E185" s="47"/>
      <c r="F185" s="25">
        <v>211340</v>
      </c>
      <c r="G185" s="27"/>
      <c r="H185" s="27"/>
      <c r="I185" s="27"/>
      <c r="J185" s="27"/>
      <c r="K185" s="858"/>
      <c r="L185" s="858"/>
      <c r="M185" s="838"/>
      <c r="N185" s="838"/>
      <c r="O185" s="838"/>
      <c r="P185" s="838"/>
      <c r="R185" s="10"/>
      <c r="S185" s="10"/>
      <c r="T185" s="10"/>
      <c r="U185" s="10"/>
      <c r="V185" s="10"/>
      <c r="W185" s="10"/>
      <c r="X185" s="10"/>
      <c r="Y185" s="10"/>
      <c r="Z185" s="10"/>
      <c r="AA185" s="10"/>
      <c r="AB185" s="10"/>
    </row>
    <row r="186" spans="1:28" s="2" customFormat="1" ht="15.75" hidden="1" customHeight="1" x14ac:dyDescent="0.25">
      <c r="A186" s="834" t="s">
        <v>217</v>
      </c>
      <c r="B186" s="835"/>
      <c r="C186" s="835"/>
      <c r="D186" s="836"/>
      <c r="E186" s="47"/>
      <c r="F186" s="25">
        <v>211350</v>
      </c>
      <c r="G186" s="27"/>
      <c r="H186" s="27"/>
      <c r="I186" s="27"/>
      <c r="J186" s="27"/>
      <c r="K186" s="857"/>
      <c r="L186" s="857"/>
      <c r="M186" s="838"/>
      <c r="N186" s="838"/>
      <c r="O186" s="838"/>
      <c r="P186" s="838"/>
      <c r="R186" s="10"/>
      <c r="S186" s="10"/>
      <c r="T186" s="10"/>
      <c r="U186" s="10"/>
      <c r="V186" s="10"/>
      <c r="W186" s="10"/>
      <c r="X186" s="10"/>
      <c r="Y186" s="10"/>
      <c r="Z186" s="10"/>
      <c r="AA186" s="10"/>
      <c r="AB186" s="10"/>
    </row>
    <row r="187" spans="1:28" s="2" customFormat="1" ht="15.75" hidden="1" customHeight="1" x14ac:dyDescent="0.25">
      <c r="A187" s="834" t="s">
        <v>102</v>
      </c>
      <c r="B187" s="835"/>
      <c r="C187" s="835"/>
      <c r="D187" s="836"/>
      <c r="E187" s="47"/>
      <c r="F187" s="25">
        <v>211390</v>
      </c>
      <c r="G187" s="27"/>
      <c r="H187" s="27"/>
      <c r="I187" s="27"/>
      <c r="J187" s="27"/>
      <c r="K187" s="858"/>
      <c r="L187" s="858"/>
      <c r="M187" s="838"/>
      <c r="N187" s="838"/>
      <c r="O187" s="838"/>
      <c r="P187" s="838"/>
      <c r="R187" s="10"/>
      <c r="S187" s="10"/>
      <c r="T187" s="10"/>
      <c r="U187" s="10"/>
      <c r="V187" s="10"/>
      <c r="W187" s="10"/>
      <c r="X187" s="10"/>
      <c r="Y187" s="10"/>
      <c r="Z187" s="10"/>
      <c r="AA187" s="10"/>
      <c r="AB187" s="10"/>
    </row>
    <row r="188" spans="1:28" s="2" customFormat="1" ht="15.75" hidden="1" customHeight="1" x14ac:dyDescent="0.25">
      <c r="A188" s="846" t="s">
        <v>103</v>
      </c>
      <c r="B188" s="847"/>
      <c r="C188" s="847"/>
      <c r="D188" s="848"/>
      <c r="E188" s="18"/>
      <c r="F188" s="19">
        <v>212000</v>
      </c>
      <c r="G188" s="21">
        <f t="shared" ref="G188" si="40">G189+G191</f>
        <v>0</v>
      </c>
      <c r="H188" s="21"/>
      <c r="I188" s="21">
        <f>I189+I191</f>
        <v>0</v>
      </c>
      <c r="J188" s="21">
        <f>J189+J191</f>
        <v>0</v>
      </c>
      <c r="K188" s="857">
        <f>K189+K191</f>
        <v>0</v>
      </c>
      <c r="L188" s="857"/>
      <c r="M188" s="838">
        <f>M189+M191</f>
        <v>0</v>
      </c>
      <c r="N188" s="838"/>
      <c r="O188" s="838">
        <f>O189+O191</f>
        <v>0</v>
      </c>
      <c r="P188" s="838"/>
      <c r="R188" s="10"/>
      <c r="S188" s="10"/>
      <c r="T188" s="10"/>
      <c r="U188" s="10"/>
      <c r="V188" s="10"/>
      <c r="W188" s="10"/>
      <c r="X188" s="10"/>
      <c r="Y188" s="10"/>
      <c r="Z188" s="10"/>
      <c r="AA188" s="10"/>
      <c r="AB188" s="10"/>
    </row>
    <row r="189" spans="1:28" s="2" customFormat="1" ht="15.75" hidden="1" customHeight="1" x14ac:dyDescent="0.25">
      <c r="A189" s="834" t="s">
        <v>104</v>
      </c>
      <c r="B189" s="835"/>
      <c r="C189" s="835"/>
      <c r="D189" s="836"/>
      <c r="E189" s="47"/>
      <c r="F189" s="25">
        <v>212100</v>
      </c>
      <c r="G189" s="27"/>
      <c r="H189" s="27"/>
      <c r="I189" s="27"/>
      <c r="J189" s="27"/>
      <c r="K189" s="858"/>
      <c r="L189" s="858"/>
      <c r="M189" s="838"/>
      <c r="N189" s="838"/>
      <c r="O189" s="838"/>
      <c r="P189" s="838"/>
      <c r="R189" s="10"/>
      <c r="S189" s="10"/>
      <c r="T189" s="10"/>
      <c r="U189" s="10"/>
      <c r="V189" s="10"/>
      <c r="W189" s="10"/>
      <c r="X189" s="10"/>
      <c r="Y189" s="10"/>
      <c r="Z189" s="10"/>
      <c r="AA189" s="10"/>
      <c r="AB189" s="10"/>
    </row>
    <row r="190" spans="1:28" s="2" customFormat="1" ht="15.75" hidden="1" customHeight="1" x14ac:dyDescent="0.25">
      <c r="A190" s="834" t="s">
        <v>105</v>
      </c>
      <c r="B190" s="835"/>
      <c r="C190" s="835"/>
      <c r="D190" s="836"/>
      <c r="E190" s="47"/>
      <c r="F190" s="25">
        <v>212200</v>
      </c>
      <c r="G190" s="27"/>
      <c r="H190" s="27"/>
      <c r="I190" s="27"/>
      <c r="J190" s="27"/>
      <c r="K190" s="857"/>
      <c r="L190" s="857"/>
      <c r="M190" s="838"/>
      <c r="N190" s="838"/>
      <c r="O190" s="838"/>
      <c r="P190" s="838"/>
      <c r="R190" s="10"/>
      <c r="S190" s="10"/>
      <c r="T190" s="10"/>
      <c r="U190" s="10"/>
      <c r="V190" s="10"/>
      <c r="W190" s="10"/>
      <c r="X190" s="10"/>
      <c r="Y190" s="10"/>
      <c r="Z190" s="10"/>
      <c r="AA190" s="10"/>
      <c r="AB190" s="10"/>
    </row>
    <row r="191" spans="1:28" s="2" customFormat="1" ht="15.75" hidden="1" customHeight="1" x14ac:dyDescent="0.25">
      <c r="A191" s="834" t="s">
        <v>106</v>
      </c>
      <c r="B191" s="835"/>
      <c r="C191" s="835"/>
      <c r="D191" s="836"/>
      <c r="E191" s="47"/>
      <c r="F191" s="25">
        <v>212210</v>
      </c>
      <c r="G191" s="27"/>
      <c r="H191" s="27"/>
      <c r="I191" s="27"/>
      <c r="J191" s="27"/>
      <c r="K191" s="858"/>
      <c r="L191" s="858"/>
      <c r="M191" s="838"/>
      <c r="N191" s="838"/>
      <c r="O191" s="838"/>
      <c r="P191" s="838"/>
      <c r="R191" s="10"/>
      <c r="S191" s="10"/>
      <c r="T191" s="10"/>
      <c r="U191" s="10"/>
      <c r="V191" s="10"/>
      <c r="W191" s="10"/>
      <c r="X191" s="10"/>
      <c r="Y191" s="10"/>
      <c r="Z191" s="10"/>
      <c r="AA191" s="10"/>
      <c r="AB191" s="10"/>
    </row>
    <row r="192" spans="1:28" s="2" customFormat="1" x14ac:dyDescent="0.25">
      <c r="A192" s="846" t="s">
        <v>107</v>
      </c>
      <c r="B192" s="847"/>
      <c r="C192" s="847"/>
      <c r="D192" s="848"/>
      <c r="E192" s="18"/>
      <c r="F192" s="19">
        <v>22</v>
      </c>
      <c r="G192" s="855">
        <f t="shared" ref="G192" si="41">G210</f>
        <v>2813612.4</v>
      </c>
      <c r="H192" s="856"/>
      <c r="I192" s="21">
        <f>I210</f>
        <v>3033533.6</v>
      </c>
      <c r="J192" s="21">
        <f>J210</f>
        <v>3423377.5</v>
      </c>
      <c r="K192" s="838">
        <f>K210</f>
        <v>3907316.1</v>
      </c>
      <c r="L192" s="838"/>
      <c r="M192" s="838">
        <f>M210</f>
        <v>4196434.2</v>
      </c>
      <c r="N192" s="838"/>
      <c r="O192" s="838">
        <f>O210</f>
        <v>4495748.3</v>
      </c>
      <c r="P192" s="838"/>
      <c r="R192" s="10"/>
      <c r="S192" s="10"/>
      <c r="T192" s="10"/>
      <c r="U192" s="10"/>
      <c r="V192" s="10"/>
      <c r="W192" s="10"/>
      <c r="X192" s="10"/>
      <c r="Y192" s="10"/>
      <c r="Z192" s="10"/>
      <c r="AA192" s="10"/>
      <c r="AB192" s="10"/>
    </row>
    <row r="193" spans="1:16" s="2" customFormat="1" ht="15.75" hidden="1" customHeight="1" x14ac:dyDescent="0.25">
      <c r="A193" s="834" t="s">
        <v>108</v>
      </c>
      <c r="B193" s="835"/>
      <c r="C193" s="835"/>
      <c r="D193" s="836"/>
      <c r="E193" s="47"/>
      <c r="F193" s="25">
        <v>222000</v>
      </c>
      <c r="G193" s="27"/>
      <c r="H193" s="27"/>
      <c r="I193" s="27"/>
      <c r="J193" s="27"/>
      <c r="K193" s="858"/>
      <c r="L193" s="858"/>
      <c r="M193" s="838"/>
      <c r="N193" s="838"/>
      <c r="O193" s="838"/>
      <c r="P193" s="838"/>
    </row>
    <row r="194" spans="1:16" s="2" customFormat="1" ht="15.75" hidden="1" customHeight="1" x14ac:dyDescent="0.25">
      <c r="A194" s="834" t="s">
        <v>109</v>
      </c>
      <c r="B194" s="835"/>
      <c r="C194" s="835"/>
      <c r="D194" s="836"/>
      <c r="E194" s="47"/>
      <c r="F194" s="25">
        <v>222100</v>
      </c>
      <c r="G194" s="27"/>
      <c r="H194" s="27"/>
      <c r="I194" s="27"/>
      <c r="J194" s="27"/>
      <c r="K194" s="857"/>
      <c r="L194" s="857"/>
      <c r="M194" s="838"/>
      <c r="N194" s="838"/>
      <c r="O194" s="838"/>
      <c r="P194" s="838"/>
    </row>
    <row r="195" spans="1:16" s="2" customFormat="1" ht="15.75" hidden="1" customHeight="1" x14ac:dyDescent="0.25">
      <c r="A195" s="834" t="s">
        <v>110</v>
      </c>
      <c r="B195" s="835"/>
      <c r="C195" s="835"/>
      <c r="D195" s="836"/>
      <c r="E195" s="47"/>
      <c r="F195" s="25">
        <v>222110</v>
      </c>
      <c r="G195" s="27"/>
      <c r="H195" s="27"/>
      <c r="I195" s="27"/>
      <c r="J195" s="27"/>
      <c r="K195" s="858"/>
      <c r="L195" s="858"/>
      <c r="M195" s="838"/>
      <c r="N195" s="838"/>
      <c r="O195" s="838"/>
      <c r="P195" s="838"/>
    </row>
    <row r="196" spans="1:16" s="2" customFormat="1" ht="15.75" hidden="1" customHeight="1" x14ac:dyDescent="0.25">
      <c r="A196" s="834" t="s">
        <v>111</v>
      </c>
      <c r="B196" s="835"/>
      <c r="C196" s="835"/>
      <c r="D196" s="836"/>
      <c r="E196" s="47"/>
      <c r="F196" s="25">
        <v>222120</v>
      </c>
      <c r="G196" s="27"/>
      <c r="H196" s="27"/>
      <c r="I196" s="27"/>
      <c r="J196" s="27"/>
      <c r="K196" s="857"/>
      <c r="L196" s="857"/>
      <c r="M196" s="838"/>
      <c r="N196" s="838"/>
      <c r="O196" s="838"/>
      <c r="P196" s="838"/>
    </row>
    <row r="197" spans="1:16" s="2" customFormat="1" ht="15.75" hidden="1" customHeight="1" x14ac:dyDescent="0.25">
      <c r="A197" s="834" t="s">
        <v>112</v>
      </c>
      <c r="B197" s="835"/>
      <c r="C197" s="835"/>
      <c r="D197" s="836"/>
      <c r="E197" s="47"/>
      <c r="F197" s="25">
        <v>222130</v>
      </c>
      <c r="G197" s="27"/>
      <c r="H197" s="27"/>
      <c r="I197" s="27"/>
      <c r="J197" s="27"/>
      <c r="K197" s="858"/>
      <c r="L197" s="858"/>
      <c r="M197" s="838"/>
      <c r="N197" s="838"/>
      <c r="O197" s="838"/>
      <c r="P197" s="838"/>
    </row>
    <row r="198" spans="1:16" s="2" customFormat="1" ht="15.75" hidden="1" customHeight="1" x14ac:dyDescent="0.25">
      <c r="A198" s="834" t="s">
        <v>113</v>
      </c>
      <c r="B198" s="835"/>
      <c r="C198" s="835"/>
      <c r="D198" s="836"/>
      <c r="E198" s="47"/>
      <c r="F198" s="25">
        <v>222140</v>
      </c>
      <c r="G198" s="27"/>
      <c r="H198" s="27"/>
      <c r="I198" s="27"/>
      <c r="J198" s="27"/>
      <c r="K198" s="857"/>
      <c r="L198" s="857"/>
      <c r="M198" s="838"/>
      <c r="N198" s="838"/>
      <c r="O198" s="838"/>
      <c r="P198" s="838"/>
    </row>
    <row r="199" spans="1:16" s="2" customFormat="1" ht="15.75" hidden="1" customHeight="1" x14ac:dyDescent="0.25">
      <c r="A199" s="834" t="s">
        <v>114</v>
      </c>
      <c r="B199" s="835"/>
      <c r="C199" s="835"/>
      <c r="D199" s="836"/>
      <c r="E199" s="47"/>
      <c r="F199" s="25">
        <v>222190</v>
      </c>
      <c r="G199" s="27"/>
      <c r="H199" s="27"/>
      <c r="I199" s="27"/>
      <c r="J199" s="27"/>
      <c r="K199" s="858"/>
      <c r="L199" s="858"/>
      <c r="M199" s="838"/>
      <c r="N199" s="838"/>
      <c r="O199" s="838"/>
      <c r="P199" s="838"/>
    </row>
    <row r="200" spans="1:16" s="2" customFormat="1" ht="15.75" hidden="1" customHeight="1" x14ac:dyDescent="0.25">
      <c r="A200" s="834" t="s">
        <v>115</v>
      </c>
      <c r="B200" s="835"/>
      <c r="C200" s="835"/>
      <c r="D200" s="836"/>
      <c r="E200" s="47"/>
      <c r="F200" s="25">
        <v>222200</v>
      </c>
      <c r="G200" s="27"/>
      <c r="H200" s="27"/>
      <c r="I200" s="27"/>
      <c r="J200" s="27"/>
      <c r="K200" s="857"/>
      <c r="L200" s="857"/>
      <c r="M200" s="838"/>
      <c r="N200" s="838"/>
      <c r="O200" s="838"/>
      <c r="P200" s="838"/>
    </row>
    <row r="201" spans="1:16" s="2" customFormat="1" ht="15.75" hidden="1" customHeight="1" x14ac:dyDescent="0.25">
      <c r="A201" s="834" t="s">
        <v>116</v>
      </c>
      <c r="B201" s="835"/>
      <c r="C201" s="835"/>
      <c r="D201" s="836"/>
      <c r="E201" s="47"/>
      <c r="F201" s="25">
        <v>222210</v>
      </c>
      <c r="G201" s="27"/>
      <c r="H201" s="27"/>
      <c r="I201" s="27"/>
      <c r="J201" s="27"/>
      <c r="K201" s="858"/>
      <c r="L201" s="858"/>
      <c r="M201" s="838"/>
      <c r="N201" s="838"/>
      <c r="O201" s="838"/>
      <c r="P201" s="838"/>
    </row>
    <row r="202" spans="1:16" s="2" customFormat="1" ht="15.75" hidden="1" customHeight="1" x14ac:dyDescent="0.25">
      <c r="A202" s="834" t="s">
        <v>117</v>
      </c>
      <c r="B202" s="835"/>
      <c r="C202" s="835"/>
      <c r="D202" s="836"/>
      <c r="E202" s="47"/>
      <c r="F202" s="25">
        <v>222220</v>
      </c>
      <c r="G202" s="27"/>
      <c r="H202" s="27"/>
      <c r="I202" s="27"/>
      <c r="J202" s="27"/>
      <c r="K202" s="857"/>
      <c r="L202" s="857"/>
      <c r="M202" s="838"/>
      <c r="N202" s="838"/>
      <c r="O202" s="838"/>
      <c r="P202" s="838"/>
    </row>
    <row r="203" spans="1:16" s="2" customFormat="1" ht="15.75" hidden="1" customHeight="1" x14ac:dyDescent="0.25">
      <c r="A203" s="834" t="s">
        <v>118</v>
      </c>
      <c r="B203" s="835"/>
      <c r="C203" s="835"/>
      <c r="D203" s="836"/>
      <c r="E203" s="47"/>
      <c r="F203" s="25">
        <v>222300</v>
      </c>
      <c r="G203" s="27"/>
      <c r="H203" s="27"/>
      <c r="I203" s="27"/>
      <c r="J203" s="27"/>
      <c r="K203" s="858"/>
      <c r="L203" s="858"/>
      <c r="M203" s="838"/>
      <c r="N203" s="838"/>
      <c r="O203" s="838"/>
      <c r="P203" s="838"/>
    </row>
    <row r="204" spans="1:16" s="2" customFormat="1" ht="15.75" hidden="1" customHeight="1" x14ac:dyDescent="0.25">
      <c r="A204" s="834" t="s">
        <v>119</v>
      </c>
      <c r="B204" s="835"/>
      <c r="C204" s="835"/>
      <c r="D204" s="836"/>
      <c r="E204" s="47"/>
      <c r="F204" s="25">
        <v>222400</v>
      </c>
      <c r="G204" s="27"/>
      <c r="H204" s="27"/>
      <c r="I204" s="27"/>
      <c r="J204" s="27"/>
      <c r="K204" s="857"/>
      <c r="L204" s="857"/>
      <c r="M204" s="838"/>
      <c r="N204" s="838"/>
      <c r="O204" s="838"/>
      <c r="P204" s="838"/>
    </row>
    <row r="205" spans="1:16" s="2" customFormat="1" ht="15.75" hidden="1" customHeight="1" x14ac:dyDescent="0.25">
      <c r="A205" s="834" t="s">
        <v>120</v>
      </c>
      <c r="B205" s="835"/>
      <c r="C205" s="835"/>
      <c r="D205" s="836"/>
      <c r="E205" s="47"/>
      <c r="F205" s="25">
        <v>222500</v>
      </c>
      <c r="G205" s="27"/>
      <c r="H205" s="27"/>
      <c r="I205" s="27"/>
      <c r="J205" s="27"/>
      <c r="K205" s="858"/>
      <c r="L205" s="858"/>
      <c r="M205" s="838"/>
      <c r="N205" s="838"/>
      <c r="O205" s="838"/>
      <c r="P205" s="838"/>
    </row>
    <row r="206" spans="1:16" s="2" customFormat="1" ht="15.75" hidden="1" customHeight="1" x14ac:dyDescent="0.25">
      <c r="A206" s="834" t="s">
        <v>121</v>
      </c>
      <c r="B206" s="835"/>
      <c r="C206" s="835"/>
      <c r="D206" s="836"/>
      <c r="E206" s="47"/>
      <c r="F206" s="25">
        <v>222600</v>
      </c>
      <c r="G206" s="27"/>
      <c r="H206" s="27"/>
      <c r="I206" s="27"/>
      <c r="J206" s="27"/>
      <c r="K206" s="857"/>
      <c r="L206" s="857"/>
      <c r="M206" s="838"/>
      <c r="N206" s="838"/>
      <c r="O206" s="838"/>
      <c r="P206" s="838"/>
    </row>
    <row r="207" spans="1:16" s="2" customFormat="1" ht="15.75" hidden="1" customHeight="1" x14ac:dyDescent="0.25">
      <c r="A207" s="834" t="s">
        <v>122</v>
      </c>
      <c r="B207" s="835"/>
      <c r="C207" s="835"/>
      <c r="D207" s="836"/>
      <c r="E207" s="47"/>
      <c r="F207" s="25">
        <v>222700</v>
      </c>
      <c r="G207" s="27"/>
      <c r="H207" s="27"/>
      <c r="I207" s="27"/>
      <c r="J207" s="27"/>
      <c r="K207" s="858"/>
      <c r="L207" s="858"/>
      <c r="M207" s="838"/>
      <c r="N207" s="838"/>
      <c r="O207" s="838"/>
      <c r="P207" s="838"/>
    </row>
    <row r="208" spans="1:16" s="2" customFormat="1" ht="15.75" hidden="1" customHeight="1" x14ac:dyDescent="0.25">
      <c r="A208" s="834" t="s">
        <v>123</v>
      </c>
      <c r="B208" s="835"/>
      <c r="C208" s="835"/>
      <c r="D208" s="836"/>
      <c r="E208" s="47"/>
      <c r="F208" s="25">
        <v>222710</v>
      </c>
      <c r="G208" s="27"/>
      <c r="H208" s="27"/>
      <c r="I208" s="27"/>
      <c r="J208" s="27"/>
      <c r="K208" s="857"/>
      <c r="L208" s="857"/>
      <c r="M208" s="838"/>
      <c r="N208" s="838"/>
      <c r="O208" s="838"/>
      <c r="P208" s="838"/>
    </row>
    <row r="209" spans="1:16" s="2" customFormat="1" ht="15.75" hidden="1" customHeight="1" x14ac:dyDescent="0.25">
      <c r="A209" s="834" t="s">
        <v>124</v>
      </c>
      <c r="B209" s="835"/>
      <c r="C209" s="835"/>
      <c r="D209" s="836"/>
      <c r="E209" s="47"/>
      <c r="F209" s="25">
        <v>222720</v>
      </c>
      <c r="G209" s="27"/>
      <c r="H209" s="27"/>
      <c r="I209" s="27"/>
      <c r="J209" s="27"/>
      <c r="K209" s="858"/>
      <c r="L209" s="858"/>
      <c r="M209" s="838"/>
      <c r="N209" s="838"/>
      <c r="O209" s="838"/>
      <c r="P209" s="838"/>
    </row>
    <row r="210" spans="1:16" s="2" customFormat="1" x14ac:dyDescent="0.25">
      <c r="A210" s="834" t="s">
        <v>125</v>
      </c>
      <c r="B210" s="835"/>
      <c r="C210" s="835"/>
      <c r="D210" s="836"/>
      <c r="E210" s="47"/>
      <c r="F210" s="25">
        <v>222800</v>
      </c>
      <c r="G210" s="859">
        <f>G211</f>
        <v>2813612.4</v>
      </c>
      <c r="H210" s="860"/>
      <c r="I210" s="27">
        <f>I211</f>
        <v>3033533.6</v>
      </c>
      <c r="J210" s="27">
        <f>J211</f>
        <v>3423377.5</v>
      </c>
      <c r="K210" s="861">
        <f>K211</f>
        <v>3907316.1</v>
      </c>
      <c r="L210" s="861"/>
      <c r="M210" s="861">
        <f>M211</f>
        <v>4196434.2</v>
      </c>
      <c r="N210" s="861"/>
      <c r="O210" s="862">
        <f>O211</f>
        <v>4495748.3</v>
      </c>
      <c r="P210" s="862"/>
    </row>
    <row r="211" spans="1:16" s="2" customFormat="1" ht="15.6" customHeight="1" x14ac:dyDescent="0.25">
      <c r="A211" s="834" t="s">
        <v>125</v>
      </c>
      <c r="B211" s="835"/>
      <c r="C211" s="835"/>
      <c r="D211" s="836"/>
      <c r="E211" s="47"/>
      <c r="F211" s="25">
        <v>222810</v>
      </c>
      <c r="G211" s="859">
        <v>2813612.4</v>
      </c>
      <c r="H211" s="860"/>
      <c r="I211" s="27">
        <v>3033533.6</v>
      </c>
      <c r="J211" s="27">
        <v>3423377.5</v>
      </c>
      <c r="K211" s="861">
        <v>3907316.1</v>
      </c>
      <c r="L211" s="861"/>
      <c r="M211" s="863">
        <v>4196434.2</v>
      </c>
      <c r="N211" s="863"/>
      <c r="O211" s="864">
        <v>4495748.3</v>
      </c>
      <c r="P211" s="865"/>
    </row>
    <row r="212" spans="1:16" s="2" customFormat="1" ht="15.6" hidden="1" customHeight="1" x14ac:dyDescent="0.25">
      <c r="A212" s="834" t="s">
        <v>126</v>
      </c>
      <c r="B212" s="835"/>
      <c r="C212" s="835"/>
      <c r="D212" s="836"/>
      <c r="E212" s="47"/>
      <c r="F212" s="25">
        <v>222820</v>
      </c>
      <c r="G212" s="866" t="s">
        <v>17</v>
      </c>
      <c r="H212" s="867"/>
      <c r="I212" s="51" t="s">
        <v>17</v>
      </c>
      <c r="J212" s="52"/>
      <c r="K212" s="868"/>
      <c r="L212" s="869"/>
      <c r="M212" s="870"/>
      <c r="N212" s="871"/>
      <c r="O212" s="870"/>
      <c r="P212" s="871"/>
    </row>
    <row r="213" spans="1:16" s="2" customFormat="1" ht="15.75" hidden="1" customHeight="1" x14ac:dyDescent="0.25">
      <c r="A213" s="834" t="s">
        <v>127</v>
      </c>
      <c r="B213" s="835"/>
      <c r="C213" s="835"/>
      <c r="D213" s="836"/>
      <c r="E213" s="47"/>
      <c r="F213" s="25">
        <v>222900</v>
      </c>
      <c r="G213" s="866" t="s">
        <v>17</v>
      </c>
      <c r="H213" s="867"/>
      <c r="I213" s="51" t="s">
        <v>17</v>
      </c>
      <c r="J213" s="52"/>
      <c r="K213" s="868"/>
      <c r="L213" s="869"/>
      <c r="M213" s="870"/>
      <c r="N213" s="871"/>
      <c r="O213" s="870"/>
      <c r="P213" s="871"/>
    </row>
    <row r="214" spans="1:16" s="2" customFormat="1" ht="15.6" hidden="1" customHeight="1" x14ac:dyDescent="0.25">
      <c r="A214" s="834" t="s">
        <v>128</v>
      </c>
      <c r="B214" s="835"/>
      <c r="C214" s="835"/>
      <c r="D214" s="836"/>
      <c r="E214" s="47"/>
      <c r="F214" s="25">
        <v>222910</v>
      </c>
      <c r="G214" s="866" t="s">
        <v>17</v>
      </c>
      <c r="H214" s="867"/>
      <c r="I214" s="51">
        <v>2112151.6</v>
      </c>
      <c r="J214" s="52"/>
      <c r="K214" s="868"/>
      <c r="L214" s="869"/>
      <c r="M214" s="870"/>
      <c r="N214" s="871"/>
      <c r="O214" s="870"/>
      <c r="P214" s="871"/>
    </row>
    <row r="215" spans="1:16" s="2" customFormat="1" ht="15.6" hidden="1" customHeight="1" x14ac:dyDescent="0.25">
      <c r="A215" s="834" t="s">
        <v>129</v>
      </c>
      <c r="B215" s="835"/>
      <c r="C215" s="835"/>
      <c r="D215" s="836"/>
      <c r="E215" s="47"/>
      <c r="F215" s="25">
        <v>222920</v>
      </c>
      <c r="G215" s="866" t="s">
        <v>17</v>
      </c>
      <c r="H215" s="867"/>
      <c r="I215" s="51" t="s">
        <v>17</v>
      </c>
      <c r="J215" s="52"/>
      <c r="K215" s="868"/>
      <c r="L215" s="869"/>
      <c r="M215" s="870"/>
      <c r="N215" s="871"/>
      <c r="O215" s="870"/>
      <c r="P215" s="871"/>
    </row>
    <row r="216" spans="1:16" s="2" customFormat="1" ht="15.6" hidden="1" customHeight="1" x14ac:dyDescent="0.25">
      <c r="A216" s="834" t="s">
        <v>130</v>
      </c>
      <c r="B216" s="835"/>
      <c r="C216" s="835"/>
      <c r="D216" s="836"/>
      <c r="E216" s="47"/>
      <c r="F216" s="25">
        <v>222930</v>
      </c>
      <c r="G216" s="866" t="s">
        <v>17</v>
      </c>
      <c r="H216" s="867"/>
      <c r="I216" s="51" t="s">
        <v>17</v>
      </c>
      <c r="J216" s="52"/>
      <c r="K216" s="868"/>
      <c r="L216" s="869"/>
      <c r="M216" s="870"/>
      <c r="N216" s="871"/>
      <c r="O216" s="870"/>
      <c r="P216" s="871"/>
    </row>
    <row r="217" spans="1:16" s="2" customFormat="1" ht="15.6" hidden="1" customHeight="1" x14ac:dyDescent="0.25">
      <c r="A217" s="834" t="s">
        <v>131</v>
      </c>
      <c r="B217" s="835"/>
      <c r="C217" s="835"/>
      <c r="D217" s="836"/>
      <c r="E217" s="47"/>
      <c r="F217" s="25">
        <v>222940</v>
      </c>
      <c r="G217" s="866" t="s">
        <v>17</v>
      </c>
      <c r="H217" s="867"/>
      <c r="I217" s="51" t="s">
        <v>17</v>
      </c>
      <c r="J217" s="52"/>
      <c r="K217" s="868"/>
      <c r="L217" s="869"/>
      <c r="M217" s="870"/>
      <c r="N217" s="871"/>
      <c r="O217" s="870"/>
      <c r="P217" s="871"/>
    </row>
    <row r="218" spans="1:16" s="2" customFormat="1" ht="15.6" hidden="1" customHeight="1" x14ac:dyDescent="0.25">
      <c r="A218" s="834" t="s">
        <v>132</v>
      </c>
      <c r="B218" s="835"/>
      <c r="C218" s="835"/>
      <c r="D218" s="836"/>
      <c r="E218" s="47"/>
      <c r="F218" s="25">
        <v>222950</v>
      </c>
      <c r="G218" s="866" t="s">
        <v>17</v>
      </c>
      <c r="H218" s="867"/>
      <c r="I218" s="51" t="s">
        <v>17</v>
      </c>
      <c r="J218" s="52"/>
      <c r="K218" s="868"/>
      <c r="L218" s="869"/>
      <c r="M218" s="870"/>
      <c r="N218" s="871"/>
      <c r="O218" s="870"/>
      <c r="P218" s="871"/>
    </row>
    <row r="219" spans="1:16" s="2" customFormat="1" ht="15.6" hidden="1" customHeight="1" x14ac:dyDescent="0.25">
      <c r="A219" s="834" t="s">
        <v>133</v>
      </c>
      <c r="B219" s="835"/>
      <c r="C219" s="835"/>
      <c r="D219" s="836"/>
      <c r="E219" s="47"/>
      <c r="F219" s="25">
        <v>222960</v>
      </c>
      <c r="G219" s="866" t="s">
        <v>17</v>
      </c>
      <c r="H219" s="867"/>
      <c r="I219" s="51" t="s">
        <v>17</v>
      </c>
      <c r="J219" s="52"/>
      <c r="K219" s="868"/>
      <c r="L219" s="869"/>
      <c r="M219" s="870"/>
      <c r="N219" s="871"/>
      <c r="O219" s="870"/>
      <c r="P219" s="871"/>
    </row>
    <row r="220" spans="1:16" s="2" customFormat="1" ht="15.6" hidden="1" customHeight="1" x14ac:dyDescent="0.25">
      <c r="A220" s="834" t="s">
        <v>134</v>
      </c>
      <c r="B220" s="835"/>
      <c r="C220" s="835"/>
      <c r="D220" s="836"/>
      <c r="E220" s="47"/>
      <c r="F220" s="25">
        <v>222970</v>
      </c>
      <c r="G220" s="866" t="s">
        <v>17</v>
      </c>
      <c r="H220" s="867"/>
      <c r="I220" s="51" t="s">
        <v>17</v>
      </c>
      <c r="J220" s="52"/>
      <c r="K220" s="868"/>
      <c r="L220" s="869"/>
      <c r="M220" s="870"/>
      <c r="N220" s="871"/>
      <c r="O220" s="870"/>
      <c r="P220" s="871"/>
    </row>
    <row r="221" spans="1:16" s="2" customFormat="1" ht="15.6" hidden="1" customHeight="1" x14ac:dyDescent="0.25">
      <c r="A221" s="834" t="s">
        <v>135</v>
      </c>
      <c r="B221" s="835"/>
      <c r="C221" s="835"/>
      <c r="D221" s="836"/>
      <c r="E221" s="47"/>
      <c r="F221" s="25">
        <v>222980</v>
      </c>
      <c r="G221" s="866" t="s">
        <v>17</v>
      </c>
      <c r="H221" s="867"/>
      <c r="I221" s="51" t="s">
        <v>17</v>
      </c>
      <c r="J221" s="52"/>
      <c r="K221" s="868"/>
      <c r="L221" s="869"/>
      <c r="M221" s="870"/>
      <c r="N221" s="871"/>
      <c r="O221" s="870"/>
      <c r="P221" s="871"/>
    </row>
    <row r="222" spans="1:16" s="2" customFormat="1" ht="15.6" hidden="1" customHeight="1" x14ac:dyDescent="0.25">
      <c r="A222" s="834" t="s">
        <v>136</v>
      </c>
      <c r="B222" s="835"/>
      <c r="C222" s="835"/>
      <c r="D222" s="836"/>
      <c r="E222" s="47"/>
      <c r="F222" s="25">
        <v>222990</v>
      </c>
      <c r="G222" s="866" t="s">
        <v>17</v>
      </c>
      <c r="H222" s="867"/>
      <c r="I222" s="51" t="s">
        <v>17</v>
      </c>
      <c r="J222" s="52"/>
      <c r="K222" s="868"/>
      <c r="L222" s="869"/>
      <c r="M222" s="870"/>
      <c r="N222" s="871"/>
      <c r="O222" s="870"/>
      <c r="P222" s="871"/>
    </row>
    <row r="223" spans="1:16" s="2" customFormat="1" ht="15.6" hidden="1" customHeight="1" x14ac:dyDescent="0.25">
      <c r="A223" s="846" t="s">
        <v>137</v>
      </c>
      <c r="B223" s="847"/>
      <c r="C223" s="847"/>
      <c r="D223" s="848"/>
      <c r="E223" s="18"/>
      <c r="F223" s="19">
        <v>270000</v>
      </c>
      <c r="G223" s="872" t="s">
        <v>17</v>
      </c>
      <c r="H223" s="873"/>
      <c r="I223" s="57" t="s">
        <v>17</v>
      </c>
      <c r="J223" s="58">
        <f>SUM(J224:J225)</f>
        <v>0</v>
      </c>
      <c r="K223" s="874">
        <f>SUM(K224:K225)</f>
        <v>0</v>
      </c>
      <c r="L223" s="875"/>
      <c r="M223" s="874">
        <f t="shared" ref="M223" si="42">SUM(M224:M225)</f>
        <v>0</v>
      </c>
      <c r="N223" s="875"/>
      <c r="O223" s="874">
        <f t="shared" ref="O223" si="43">SUM(O224:O225)</f>
        <v>0</v>
      </c>
      <c r="P223" s="875"/>
    </row>
    <row r="224" spans="1:16" s="2" customFormat="1" ht="15.6" hidden="1" customHeight="1" x14ac:dyDescent="0.25">
      <c r="A224" s="834" t="s">
        <v>138</v>
      </c>
      <c r="B224" s="835"/>
      <c r="C224" s="835"/>
      <c r="D224" s="836"/>
      <c r="E224" s="47"/>
      <c r="F224" s="25">
        <v>271000</v>
      </c>
      <c r="G224" s="866" t="s">
        <v>17</v>
      </c>
      <c r="H224" s="867"/>
      <c r="I224" s="51" t="s">
        <v>17</v>
      </c>
      <c r="J224" s="52"/>
      <c r="K224" s="868"/>
      <c r="L224" s="869"/>
      <c r="M224" s="870"/>
      <c r="N224" s="871"/>
      <c r="O224" s="870"/>
      <c r="P224" s="871"/>
    </row>
    <row r="225" spans="1:16" s="2" customFormat="1" ht="15.6" hidden="1" customHeight="1" x14ac:dyDescent="0.25">
      <c r="A225" s="834" t="s">
        <v>139</v>
      </c>
      <c r="B225" s="835"/>
      <c r="C225" s="835"/>
      <c r="D225" s="836"/>
      <c r="E225" s="47"/>
      <c r="F225" s="43">
        <v>273500</v>
      </c>
      <c r="G225" s="866" t="s">
        <v>17</v>
      </c>
      <c r="H225" s="867"/>
      <c r="I225" s="51" t="s">
        <v>17</v>
      </c>
      <c r="J225" s="52"/>
      <c r="K225" s="868"/>
      <c r="L225" s="869"/>
      <c r="M225" s="870"/>
      <c r="N225" s="871"/>
      <c r="O225" s="870"/>
      <c r="P225" s="871"/>
    </row>
    <row r="226" spans="1:16" s="2" customFormat="1" ht="15.6" hidden="1" customHeight="1" x14ac:dyDescent="0.25">
      <c r="A226" s="846" t="s">
        <v>140</v>
      </c>
      <c r="B226" s="847"/>
      <c r="C226" s="847"/>
      <c r="D226" s="848"/>
      <c r="E226" s="18"/>
      <c r="F226" s="45">
        <v>280000</v>
      </c>
      <c r="G226" s="872" t="s">
        <v>17</v>
      </c>
      <c r="H226" s="873"/>
      <c r="I226" s="57" t="s">
        <v>17</v>
      </c>
      <c r="J226" s="58">
        <f>SUM(J227:J239)</f>
        <v>0</v>
      </c>
      <c r="K226" s="876">
        <f>SUM(K227:L239)</f>
        <v>0</v>
      </c>
      <c r="L226" s="877"/>
      <c r="M226" s="876">
        <f t="shared" ref="M226" si="44">SUM(M227:N239)</f>
        <v>0</v>
      </c>
      <c r="N226" s="877"/>
      <c r="O226" s="876">
        <f t="shared" ref="O226" si="45">SUM(O227:P239)</f>
        <v>0</v>
      </c>
      <c r="P226" s="877"/>
    </row>
    <row r="227" spans="1:16" s="2" customFormat="1" ht="15.6" hidden="1" customHeight="1" x14ac:dyDescent="0.25">
      <c r="A227" s="834" t="s">
        <v>141</v>
      </c>
      <c r="B227" s="835"/>
      <c r="C227" s="835"/>
      <c r="D227" s="836"/>
      <c r="E227" s="47"/>
      <c r="F227" s="25">
        <v>281000</v>
      </c>
      <c r="G227" s="866" t="s">
        <v>17</v>
      </c>
      <c r="H227" s="867"/>
      <c r="I227" s="51" t="s">
        <v>17</v>
      </c>
      <c r="J227" s="52"/>
      <c r="K227" s="868"/>
      <c r="L227" s="869"/>
      <c r="M227" s="870"/>
      <c r="N227" s="871"/>
      <c r="O227" s="870"/>
      <c r="P227" s="871"/>
    </row>
    <row r="228" spans="1:16" s="2" customFormat="1" ht="15.75" hidden="1" customHeight="1" x14ac:dyDescent="0.25">
      <c r="A228" s="834" t="s">
        <v>142</v>
      </c>
      <c r="B228" s="835"/>
      <c r="C228" s="835"/>
      <c r="D228" s="836"/>
      <c r="E228" s="47"/>
      <c r="F228" s="25">
        <v>281200</v>
      </c>
      <c r="G228" s="866" t="s">
        <v>17</v>
      </c>
      <c r="H228" s="867"/>
      <c r="I228" s="51" t="s">
        <v>17</v>
      </c>
      <c r="J228" s="52"/>
      <c r="K228" s="868"/>
      <c r="L228" s="869"/>
      <c r="M228" s="870"/>
      <c r="N228" s="871"/>
      <c r="O228" s="870"/>
      <c r="P228" s="871"/>
    </row>
    <row r="229" spans="1:16" s="2" customFormat="1" ht="15.6" hidden="1" customHeight="1" x14ac:dyDescent="0.25">
      <c r="A229" s="834" t="s">
        <v>143</v>
      </c>
      <c r="B229" s="835"/>
      <c r="C229" s="835"/>
      <c r="D229" s="836"/>
      <c r="E229" s="47"/>
      <c r="F229" s="25">
        <v>281210</v>
      </c>
      <c r="G229" s="866" t="s">
        <v>17</v>
      </c>
      <c r="H229" s="867"/>
      <c r="I229" s="51" t="s">
        <v>17</v>
      </c>
      <c r="J229" s="52"/>
      <c r="K229" s="868"/>
      <c r="L229" s="869"/>
      <c r="M229" s="870"/>
      <c r="N229" s="871"/>
      <c r="O229" s="870"/>
      <c r="P229" s="871"/>
    </row>
    <row r="230" spans="1:16" s="2" customFormat="1" ht="15.6" hidden="1" customHeight="1" x14ac:dyDescent="0.25">
      <c r="A230" s="834" t="s">
        <v>144</v>
      </c>
      <c r="B230" s="835"/>
      <c r="C230" s="835"/>
      <c r="D230" s="836"/>
      <c r="E230" s="47"/>
      <c r="F230" s="25">
        <v>281211</v>
      </c>
      <c r="G230" s="866" t="s">
        <v>17</v>
      </c>
      <c r="H230" s="867"/>
      <c r="I230" s="51" t="s">
        <v>17</v>
      </c>
      <c r="J230" s="52"/>
      <c r="K230" s="868"/>
      <c r="L230" s="869"/>
      <c r="M230" s="870"/>
      <c r="N230" s="871"/>
      <c r="O230" s="870"/>
      <c r="P230" s="871"/>
    </row>
    <row r="231" spans="1:16" s="2" customFormat="1" ht="15.6" hidden="1" customHeight="1" x14ac:dyDescent="0.25">
      <c r="A231" s="834" t="s">
        <v>145</v>
      </c>
      <c r="B231" s="835"/>
      <c r="C231" s="835"/>
      <c r="D231" s="836"/>
      <c r="E231" s="47"/>
      <c r="F231" s="25">
        <v>281212</v>
      </c>
      <c r="G231" s="866" t="s">
        <v>17</v>
      </c>
      <c r="H231" s="867"/>
      <c r="I231" s="51" t="s">
        <v>17</v>
      </c>
      <c r="J231" s="52"/>
      <c r="K231" s="868"/>
      <c r="L231" s="869"/>
      <c r="M231" s="870"/>
      <c r="N231" s="871"/>
      <c r="O231" s="870"/>
      <c r="P231" s="871"/>
    </row>
    <row r="232" spans="1:16" s="2" customFormat="1" ht="15.6" hidden="1" customHeight="1" x14ac:dyDescent="0.25">
      <c r="A232" s="834" t="s">
        <v>146</v>
      </c>
      <c r="B232" s="835"/>
      <c r="C232" s="835"/>
      <c r="D232" s="836"/>
      <c r="E232" s="47"/>
      <c r="F232" s="25">
        <v>281220</v>
      </c>
      <c r="G232" s="866" t="s">
        <v>17</v>
      </c>
      <c r="H232" s="867"/>
      <c r="I232" s="51" t="s">
        <v>17</v>
      </c>
      <c r="J232" s="52"/>
      <c r="K232" s="868"/>
      <c r="L232" s="869"/>
      <c r="M232" s="870"/>
      <c r="N232" s="871"/>
      <c r="O232" s="870"/>
      <c r="P232" s="871"/>
    </row>
    <row r="233" spans="1:16" s="2" customFormat="1" ht="15.6" hidden="1" customHeight="1" x14ac:dyDescent="0.25">
      <c r="A233" s="834" t="s">
        <v>147</v>
      </c>
      <c r="B233" s="835"/>
      <c r="C233" s="835"/>
      <c r="D233" s="836"/>
      <c r="E233" s="47"/>
      <c r="F233" s="25">
        <v>281221</v>
      </c>
      <c r="G233" s="866" t="s">
        <v>17</v>
      </c>
      <c r="H233" s="867"/>
      <c r="I233" s="51" t="s">
        <v>17</v>
      </c>
      <c r="J233" s="52"/>
      <c r="K233" s="868"/>
      <c r="L233" s="869"/>
      <c r="M233" s="870"/>
      <c r="N233" s="871"/>
      <c r="O233" s="870"/>
      <c r="P233" s="871"/>
    </row>
    <row r="234" spans="1:16" s="2" customFormat="1" ht="15.6" hidden="1" customHeight="1" x14ac:dyDescent="0.25">
      <c r="A234" s="834" t="s">
        <v>148</v>
      </c>
      <c r="B234" s="835"/>
      <c r="C234" s="835"/>
      <c r="D234" s="836"/>
      <c r="E234" s="47"/>
      <c r="F234" s="25">
        <v>281222</v>
      </c>
      <c r="G234" s="866" t="s">
        <v>17</v>
      </c>
      <c r="H234" s="867"/>
      <c r="I234" s="51" t="s">
        <v>17</v>
      </c>
      <c r="J234" s="52"/>
      <c r="K234" s="868"/>
      <c r="L234" s="869"/>
      <c r="M234" s="870"/>
      <c r="N234" s="871"/>
      <c r="O234" s="870"/>
      <c r="P234" s="871"/>
    </row>
    <row r="235" spans="1:16" s="2" customFormat="1" ht="15.6" hidden="1" customHeight="1" x14ac:dyDescent="0.25">
      <c r="A235" s="834" t="s">
        <v>149</v>
      </c>
      <c r="B235" s="835"/>
      <c r="C235" s="835"/>
      <c r="D235" s="836"/>
      <c r="E235" s="47"/>
      <c r="F235" s="25">
        <v>281230</v>
      </c>
      <c r="G235" s="866" t="s">
        <v>17</v>
      </c>
      <c r="H235" s="867"/>
      <c r="I235" s="51" t="s">
        <v>17</v>
      </c>
      <c r="J235" s="52"/>
      <c r="K235" s="868"/>
      <c r="L235" s="869"/>
      <c r="M235" s="870"/>
      <c r="N235" s="871"/>
      <c r="O235" s="870"/>
      <c r="P235" s="871"/>
    </row>
    <row r="236" spans="1:16" s="2" customFormat="1" ht="15.6" hidden="1" customHeight="1" x14ac:dyDescent="0.25">
      <c r="A236" s="834" t="s">
        <v>150</v>
      </c>
      <c r="B236" s="835"/>
      <c r="C236" s="835"/>
      <c r="D236" s="836"/>
      <c r="E236" s="47"/>
      <c r="F236" s="25">
        <v>281800</v>
      </c>
      <c r="G236" s="866" t="s">
        <v>17</v>
      </c>
      <c r="H236" s="867"/>
      <c r="I236" s="51" t="s">
        <v>17</v>
      </c>
      <c r="J236" s="52"/>
      <c r="K236" s="868"/>
      <c r="L236" s="869"/>
      <c r="M236" s="870"/>
      <c r="N236" s="871"/>
      <c r="O236" s="870"/>
      <c r="P236" s="871"/>
    </row>
    <row r="237" spans="1:16" s="2" customFormat="1" ht="15.6" hidden="1" customHeight="1" x14ac:dyDescent="0.25">
      <c r="A237" s="834" t="s">
        <v>151</v>
      </c>
      <c r="B237" s="835"/>
      <c r="C237" s="835"/>
      <c r="D237" s="836"/>
      <c r="E237" s="47"/>
      <c r="F237" s="25">
        <v>281900</v>
      </c>
      <c r="G237" s="866" t="s">
        <v>17</v>
      </c>
      <c r="H237" s="867"/>
      <c r="I237" s="51" t="s">
        <v>17</v>
      </c>
      <c r="J237" s="52"/>
      <c r="K237" s="868"/>
      <c r="L237" s="869"/>
      <c r="M237" s="870"/>
      <c r="N237" s="871"/>
      <c r="O237" s="870"/>
      <c r="P237" s="871"/>
    </row>
    <row r="238" spans="1:16" s="2" customFormat="1" ht="15.6" hidden="1" customHeight="1" x14ac:dyDescent="0.25">
      <c r="A238" s="834" t="s">
        <v>152</v>
      </c>
      <c r="B238" s="835"/>
      <c r="C238" s="835"/>
      <c r="D238" s="836"/>
      <c r="E238" s="47"/>
      <c r="F238" s="25">
        <v>282000</v>
      </c>
      <c r="G238" s="866" t="s">
        <v>17</v>
      </c>
      <c r="H238" s="867"/>
      <c r="I238" s="51" t="s">
        <v>17</v>
      </c>
      <c r="J238" s="52"/>
      <c r="K238" s="868"/>
      <c r="L238" s="869"/>
      <c r="M238" s="870"/>
      <c r="N238" s="871"/>
      <c r="O238" s="870"/>
      <c r="P238" s="871"/>
    </row>
    <row r="239" spans="1:16" s="2" customFormat="1" ht="15.6" hidden="1" customHeight="1" x14ac:dyDescent="0.25">
      <c r="A239" s="834" t="s">
        <v>153</v>
      </c>
      <c r="B239" s="835"/>
      <c r="C239" s="835"/>
      <c r="D239" s="836"/>
      <c r="E239" s="47"/>
      <c r="F239" s="25">
        <v>282100</v>
      </c>
      <c r="G239" s="866" t="s">
        <v>17</v>
      </c>
      <c r="H239" s="867"/>
      <c r="I239" s="51" t="s">
        <v>17</v>
      </c>
      <c r="J239" s="52"/>
      <c r="K239" s="868"/>
      <c r="L239" s="869"/>
      <c r="M239" s="870"/>
      <c r="N239" s="871"/>
      <c r="O239" s="870"/>
      <c r="P239" s="871"/>
    </row>
    <row r="240" spans="1:16" s="2" customFormat="1" ht="15.6" hidden="1" customHeight="1" x14ac:dyDescent="0.25">
      <c r="A240" s="846" t="s">
        <v>154</v>
      </c>
      <c r="B240" s="847"/>
      <c r="C240" s="847"/>
      <c r="D240" s="848"/>
      <c r="E240" s="18"/>
      <c r="F240" s="19">
        <v>290000</v>
      </c>
      <c r="G240" s="872" t="s">
        <v>17</v>
      </c>
      <c r="H240" s="873"/>
      <c r="I240" s="57" t="s">
        <v>17</v>
      </c>
      <c r="J240" s="58"/>
      <c r="K240" s="876"/>
      <c r="L240" s="877"/>
      <c r="M240" s="874"/>
      <c r="N240" s="875"/>
      <c r="O240" s="874"/>
      <c r="P240" s="875"/>
    </row>
    <row r="241" spans="1:16" s="2" customFormat="1" ht="15.6" hidden="1" customHeight="1" x14ac:dyDescent="0.25">
      <c r="A241" s="834" t="s">
        <v>155</v>
      </c>
      <c r="B241" s="835"/>
      <c r="C241" s="835"/>
      <c r="D241" s="836"/>
      <c r="E241" s="47"/>
      <c r="F241" s="25">
        <v>292220</v>
      </c>
      <c r="G241" s="866" t="s">
        <v>17</v>
      </c>
      <c r="H241" s="867"/>
      <c r="I241" s="51" t="s">
        <v>17</v>
      </c>
      <c r="J241" s="52"/>
      <c r="K241" s="868"/>
      <c r="L241" s="869"/>
      <c r="M241" s="870"/>
      <c r="N241" s="871"/>
      <c r="O241" s="870"/>
      <c r="P241" s="871"/>
    </row>
    <row r="242" spans="1:16" s="2" customFormat="1" ht="15.6" hidden="1" customHeight="1" x14ac:dyDescent="0.25">
      <c r="A242" s="834" t="s">
        <v>156</v>
      </c>
      <c r="B242" s="835"/>
      <c r="C242" s="835"/>
      <c r="D242" s="836"/>
      <c r="E242" s="47"/>
      <c r="F242" s="25">
        <v>300000</v>
      </c>
      <c r="G242" s="866" t="s">
        <v>17</v>
      </c>
      <c r="H242" s="867"/>
      <c r="I242" s="51" t="s">
        <v>17</v>
      </c>
      <c r="J242" s="52"/>
      <c r="K242" s="868"/>
      <c r="L242" s="869"/>
      <c r="M242" s="870"/>
      <c r="N242" s="871"/>
      <c r="O242" s="870"/>
      <c r="P242" s="871"/>
    </row>
    <row r="243" spans="1:16" s="2" customFormat="1" ht="15.6" hidden="1" customHeight="1" x14ac:dyDescent="0.25">
      <c r="A243" s="834" t="s">
        <v>157</v>
      </c>
      <c r="B243" s="835"/>
      <c r="C243" s="835"/>
      <c r="D243" s="836"/>
      <c r="E243" s="47"/>
      <c r="F243" s="25">
        <v>300000</v>
      </c>
      <c r="G243" s="866" t="s">
        <v>17</v>
      </c>
      <c r="H243" s="867"/>
      <c r="I243" s="51" t="s">
        <v>17</v>
      </c>
      <c r="J243" s="52"/>
      <c r="K243" s="868"/>
      <c r="L243" s="869"/>
      <c r="M243" s="870"/>
      <c r="N243" s="871"/>
      <c r="O243" s="870"/>
      <c r="P243" s="871"/>
    </row>
    <row r="244" spans="1:16" s="2" customFormat="1" ht="15.6" hidden="1" customHeight="1" x14ac:dyDescent="0.25">
      <c r="A244" s="834" t="s">
        <v>158</v>
      </c>
      <c r="B244" s="835"/>
      <c r="C244" s="835"/>
      <c r="D244" s="836"/>
      <c r="E244" s="47"/>
      <c r="F244" s="25">
        <v>319000</v>
      </c>
      <c r="G244" s="866" t="s">
        <v>17</v>
      </c>
      <c r="H244" s="867"/>
      <c r="I244" s="51" t="s">
        <v>17</v>
      </c>
      <c r="J244" s="52"/>
      <c r="K244" s="868"/>
      <c r="L244" s="869"/>
      <c r="M244" s="870"/>
      <c r="N244" s="871"/>
      <c r="O244" s="870"/>
      <c r="P244" s="871"/>
    </row>
    <row r="245" spans="1:16" s="2" customFormat="1" ht="15.75" hidden="1" customHeight="1" x14ac:dyDescent="0.25">
      <c r="A245" s="834" t="s">
        <v>159</v>
      </c>
      <c r="B245" s="835"/>
      <c r="C245" s="835"/>
      <c r="D245" s="836"/>
      <c r="E245" s="47"/>
      <c r="F245" s="25">
        <v>350000</v>
      </c>
      <c r="G245" s="866" t="s">
        <v>17</v>
      </c>
      <c r="H245" s="867"/>
      <c r="I245" s="51" t="s">
        <v>17</v>
      </c>
      <c r="J245" s="52"/>
      <c r="K245" s="868"/>
      <c r="L245" s="869"/>
      <c r="M245" s="870"/>
      <c r="N245" s="871"/>
      <c r="O245" s="870"/>
      <c r="P245" s="871"/>
    </row>
    <row r="246" spans="1:16" s="2" customFormat="1" ht="15.6" hidden="1" customHeight="1" x14ac:dyDescent="0.25">
      <c r="A246" s="846" t="s">
        <v>218</v>
      </c>
      <c r="B246" s="847"/>
      <c r="C246" s="847"/>
      <c r="D246" s="848"/>
      <c r="E246" s="18"/>
      <c r="F246" s="19">
        <v>310000</v>
      </c>
      <c r="G246" s="872" t="s">
        <v>17</v>
      </c>
      <c r="H246" s="873"/>
      <c r="I246" s="57" t="s">
        <v>17</v>
      </c>
      <c r="J246" s="58">
        <f>SUM(J247:J276)</f>
        <v>0</v>
      </c>
      <c r="K246" s="876">
        <f>SUM(K247:L276)</f>
        <v>0</v>
      </c>
      <c r="L246" s="877"/>
      <c r="M246" s="876">
        <f t="shared" ref="M246" si="46">SUM(M247:N276)</f>
        <v>0</v>
      </c>
      <c r="N246" s="877"/>
      <c r="O246" s="876">
        <f t="shared" ref="O246" si="47">SUM(O247:P276)</f>
        <v>0</v>
      </c>
      <c r="P246" s="877"/>
    </row>
    <row r="247" spans="1:16" s="2" customFormat="1" ht="15.75" hidden="1" customHeight="1" x14ac:dyDescent="0.25">
      <c r="A247" s="834" t="s">
        <v>161</v>
      </c>
      <c r="B247" s="835"/>
      <c r="C247" s="835"/>
      <c r="D247" s="836"/>
      <c r="E247" s="47"/>
      <c r="F247" s="25">
        <v>311000</v>
      </c>
      <c r="G247" s="866" t="s">
        <v>17</v>
      </c>
      <c r="H247" s="867"/>
      <c r="I247" s="51" t="s">
        <v>17</v>
      </c>
      <c r="J247" s="52"/>
      <c r="K247" s="868"/>
      <c r="L247" s="869"/>
      <c r="M247" s="870"/>
      <c r="N247" s="871"/>
      <c r="O247" s="870"/>
      <c r="P247" s="871"/>
    </row>
    <row r="248" spans="1:16" s="2" customFormat="1" ht="15.6" hidden="1" customHeight="1" x14ac:dyDescent="0.25">
      <c r="A248" s="834" t="s">
        <v>162</v>
      </c>
      <c r="B248" s="835"/>
      <c r="C248" s="835"/>
      <c r="D248" s="836"/>
      <c r="E248" s="47"/>
      <c r="F248" s="25">
        <v>311100</v>
      </c>
      <c r="G248" s="866" t="s">
        <v>17</v>
      </c>
      <c r="H248" s="867"/>
      <c r="I248" s="51" t="s">
        <v>17</v>
      </c>
      <c r="J248" s="52"/>
      <c r="K248" s="868"/>
      <c r="L248" s="869"/>
      <c r="M248" s="870"/>
      <c r="N248" s="871"/>
      <c r="O248" s="870"/>
      <c r="P248" s="871"/>
    </row>
    <row r="249" spans="1:16" s="2" customFormat="1" ht="15.6" hidden="1" customHeight="1" x14ac:dyDescent="0.25">
      <c r="A249" s="834" t="s">
        <v>163</v>
      </c>
      <c r="B249" s="835"/>
      <c r="C249" s="835"/>
      <c r="D249" s="836"/>
      <c r="E249" s="47"/>
      <c r="F249" s="25">
        <v>311110</v>
      </c>
      <c r="G249" s="866" t="s">
        <v>17</v>
      </c>
      <c r="H249" s="867"/>
      <c r="I249" s="51" t="s">
        <v>17</v>
      </c>
      <c r="J249" s="52"/>
      <c r="K249" s="868"/>
      <c r="L249" s="869"/>
      <c r="M249" s="870"/>
      <c r="N249" s="871"/>
      <c r="O249" s="870"/>
      <c r="P249" s="871"/>
    </row>
    <row r="250" spans="1:16" s="2" customFormat="1" ht="15.6" hidden="1" customHeight="1" x14ac:dyDescent="0.25">
      <c r="A250" s="834" t="s">
        <v>164</v>
      </c>
      <c r="B250" s="835"/>
      <c r="C250" s="835"/>
      <c r="D250" s="836"/>
      <c r="E250" s="47"/>
      <c r="F250" s="25">
        <v>311120</v>
      </c>
      <c r="G250" s="866" t="s">
        <v>17</v>
      </c>
      <c r="H250" s="867"/>
      <c r="I250" s="51" t="s">
        <v>17</v>
      </c>
      <c r="J250" s="52"/>
      <c r="K250" s="868"/>
      <c r="L250" s="869"/>
      <c r="M250" s="870"/>
      <c r="N250" s="871"/>
      <c r="O250" s="870"/>
      <c r="P250" s="871"/>
    </row>
    <row r="251" spans="1:16" s="2" customFormat="1" ht="15.6" hidden="1" customHeight="1" x14ac:dyDescent="0.25">
      <c r="A251" s="834" t="s">
        <v>165</v>
      </c>
      <c r="B251" s="835"/>
      <c r="C251" s="835"/>
      <c r="D251" s="836"/>
      <c r="E251" s="47"/>
      <c r="F251" s="25">
        <v>311210</v>
      </c>
      <c r="G251" s="866" t="s">
        <v>17</v>
      </c>
      <c r="H251" s="867"/>
      <c r="I251" s="51" t="s">
        <v>17</v>
      </c>
      <c r="J251" s="52"/>
      <c r="K251" s="868"/>
      <c r="L251" s="869"/>
      <c r="M251" s="870"/>
      <c r="N251" s="871"/>
      <c r="O251" s="870"/>
      <c r="P251" s="871"/>
    </row>
    <row r="252" spans="1:16" s="2" customFormat="1" ht="15.6" hidden="1" customHeight="1" x14ac:dyDescent="0.25">
      <c r="A252" s="834" t="s">
        <v>166</v>
      </c>
      <c r="B252" s="835"/>
      <c r="C252" s="835"/>
      <c r="D252" s="836"/>
      <c r="E252" s="47"/>
      <c r="F252" s="25">
        <v>312120</v>
      </c>
      <c r="G252" s="866" t="s">
        <v>17</v>
      </c>
      <c r="H252" s="867"/>
      <c r="I252" s="51" t="s">
        <v>17</v>
      </c>
      <c r="J252" s="52"/>
      <c r="K252" s="868"/>
      <c r="L252" s="869"/>
      <c r="M252" s="870"/>
      <c r="N252" s="871"/>
      <c r="O252" s="870"/>
      <c r="P252" s="871"/>
    </row>
    <row r="253" spans="1:16" s="2" customFormat="1" ht="15.6" hidden="1" customHeight="1" x14ac:dyDescent="0.25">
      <c r="A253" s="834" t="s">
        <v>167</v>
      </c>
      <c r="B253" s="835"/>
      <c r="C253" s="835"/>
      <c r="D253" s="836"/>
      <c r="E253" s="47"/>
      <c r="F253" s="25">
        <v>313000</v>
      </c>
      <c r="G253" s="866" t="s">
        <v>17</v>
      </c>
      <c r="H253" s="867"/>
      <c r="I253" s="51" t="s">
        <v>17</v>
      </c>
      <c r="J253" s="52"/>
      <c r="K253" s="868"/>
      <c r="L253" s="869"/>
      <c r="M253" s="870"/>
      <c r="N253" s="871"/>
      <c r="O253" s="870"/>
      <c r="P253" s="871"/>
    </row>
    <row r="254" spans="1:16" s="2" customFormat="1" ht="15.6" hidden="1" customHeight="1" x14ac:dyDescent="0.25">
      <c r="A254" s="834" t="s">
        <v>168</v>
      </c>
      <c r="B254" s="835"/>
      <c r="C254" s="835"/>
      <c r="D254" s="836"/>
      <c r="E254" s="47"/>
      <c r="F254" s="25">
        <v>313100</v>
      </c>
      <c r="G254" s="866" t="s">
        <v>17</v>
      </c>
      <c r="H254" s="867"/>
      <c r="I254" s="51" t="s">
        <v>17</v>
      </c>
      <c r="J254" s="52"/>
      <c r="K254" s="868"/>
      <c r="L254" s="869"/>
      <c r="M254" s="870"/>
      <c r="N254" s="871"/>
      <c r="O254" s="870"/>
      <c r="P254" s="871"/>
    </row>
    <row r="255" spans="1:16" s="2" customFormat="1" ht="15.6" hidden="1" customHeight="1" x14ac:dyDescent="0.25">
      <c r="A255" s="834" t="s">
        <v>169</v>
      </c>
      <c r="B255" s="835"/>
      <c r="C255" s="835"/>
      <c r="D255" s="836"/>
      <c r="E255" s="47"/>
      <c r="F255" s="25">
        <v>313110</v>
      </c>
      <c r="G255" s="866" t="s">
        <v>17</v>
      </c>
      <c r="H255" s="867"/>
      <c r="I255" s="51" t="s">
        <v>17</v>
      </c>
      <c r="J255" s="52"/>
      <c r="K255" s="868"/>
      <c r="L255" s="869"/>
      <c r="M255" s="870"/>
      <c r="N255" s="871"/>
      <c r="O255" s="870"/>
      <c r="P255" s="871"/>
    </row>
    <row r="256" spans="1:16" s="2" customFormat="1" ht="15.6" hidden="1" customHeight="1" x14ac:dyDescent="0.25">
      <c r="A256" s="834" t="s">
        <v>170</v>
      </c>
      <c r="B256" s="835"/>
      <c r="C256" s="835"/>
      <c r="D256" s="836"/>
      <c r="E256" s="47"/>
      <c r="F256" s="25">
        <v>313120</v>
      </c>
      <c r="G256" s="866" t="s">
        <v>17</v>
      </c>
      <c r="H256" s="867"/>
      <c r="I256" s="51" t="s">
        <v>17</v>
      </c>
      <c r="J256" s="52"/>
      <c r="K256" s="868"/>
      <c r="L256" s="869"/>
      <c r="M256" s="870"/>
      <c r="N256" s="871"/>
      <c r="O256" s="870"/>
      <c r="P256" s="871"/>
    </row>
    <row r="257" spans="1:16" s="2" customFormat="1" ht="15.6" hidden="1" customHeight="1" x14ac:dyDescent="0.25">
      <c r="A257" s="834" t="s">
        <v>171</v>
      </c>
      <c r="B257" s="835"/>
      <c r="C257" s="835"/>
      <c r="D257" s="836"/>
      <c r="E257" s="47"/>
      <c r="F257" s="25">
        <v>313200</v>
      </c>
      <c r="G257" s="866" t="s">
        <v>17</v>
      </c>
      <c r="H257" s="867"/>
      <c r="I257" s="51" t="s">
        <v>17</v>
      </c>
      <c r="J257" s="52"/>
      <c r="K257" s="868"/>
      <c r="L257" s="869"/>
      <c r="M257" s="870"/>
      <c r="N257" s="871"/>
      <c r="O257" s="870"/>
      <c r="P257" s="871"/>
    </row>
    <row r="258" spans="1:16" s="2" customFormat="1" ht="15.6" hidden="1" customHeight="1" x14ac:dyDescent="0.25">
      <c r="A258" s="834" t="s">
        <v>172</v>
      </c>
      <c r="B258" s="835"/>
      <c r="C258" s="835"/>
      <c r="D258" s="836"/>
      <c r="E258" s="47"/>
      <c r="F258" s="25">
        <v>313210</v>
      </c>
      <c r="G258" s="866" t="s">
        <v>17</v>
      </c>
      <c r="H258" s="867"/>
      <c r="I258" s="51" t="s">
        <v>17</v>
      </c>
      <c r="J258" s="52"/>
      <c r="K258" s="868"/>
      <c r="L258" s="869"/>
      <c r="M258" s="870"/>
      <c r="N258" s="871"/>
      <c r="O258" s="870"/>
      <c r="P258" s="871"/>
    </row>
    <row r="259" spans="1:16" s="2" customFormat="1" ht="15.6" hidden="1" customHeight="1" x14ac:dyDescent="0.25">
      <c r="A259" s="834" t="s">
        <v>173</v>
      </c>
      <c r="B259" s="835"/>
      <c r="C259" s="835"/>
      <c r="D259" s="836"/>
      <c r="E259" s="47"/>
      <c r="F259" s="25">
        <v>314000</v>
      </c>
      <c r="G259" s="866" t="s">
        <v>17</v>
      </c>
      <c r="H259" s="867"/>
      <c r="I259" s="51" t="s">
        <v>17</v>
      </c>
      <c r="J259" s="52"/>
      <c r="K259" s="868"/>
      <c r="L259" s="869"/>
      <c r="M259" s="870"/>
      <c r="N259" s="871"/>
      <c r="O259" s="870"/>
      <c r="P259" s="871"/>
    </row>
    <row r="260" spans="1:16" s="2" customFormat="1" ht="15.6" hidden="1" customHeight="1" x14ac:dyDescent="0.25">
      <c r="A260" s="834" t="s">
        <v>174</v>
      </c>
      <c r="B260" s="835"/>
      <c r="C260" s="835"/>
      <c r="D260" s="836"/>
      <c r="E260" s="47"/>
      <c r="F260" s="25">
        <v>314110</v>
      </c>
      <c r="G260" s="866" t="s">
        <v>17</v>
      </c>
      <c r="H260" s="867"/>
      <c r="I260" s="51" t="s">
        <v>17</v>
      </c>
      <c r="J260" s="52"/>
      <c r="K260" s="868"/>
      <c r="L260" s="869"/>
      <c r="M260" s="870"/>
      <c r="N260" s="871"/>
      <c r="O260" s="870"/>
      <c r="P260" s="871"/>
    </row>
    <row r="261" spans="1:16" s="2" customFormat="1" ht="15.6" hidden="1" customHeight="1" x14ac:dyDescent="0.25">
      <c r="A261" s="834" t="s">
        <v>175</v>
      </c>
      <c r="B261" s="835"/>
      <c r="C261" s="835"/>
      <c r="D261" s="836"/>
      <c r="E261" s="47"/>
      <c r="F261" s="25">
        <v>314120</v>
      </c>
      <c r="G261" s="866" t="s">
        <v>17</v>
      </c>
      <c r="H261" s="867"/>
      <c r="I261" s="51" t="s">
        <v>17</v>
      </c>
      <c r="J261" s="52"/>
      <c r="K261" s="868"/>
      <c r="L261" s="869"/>
      <c r="M261" s="870"/>
      <c r="N261" s="871"/>
      <c r="O261" s="870"/>
      <c r="P261" s="871"/>
    </row>
    <row r="262" spans="1:16" s="2" customFormat="1" ht="15.6" hidden="1" customHeight="1" x14ac:dyDescent="0.25">
      <c r="A262" s="834" t="s">
        <v>176</v>
      </c>
      <c r="B262" s="835"/>
      <c r="C262" s="835"/>
      <c r="D262" s="836"/>
      <c r="E262" s="47"/>
      <c r="F262" s="25">
        <v>314200</v>
      </c>
      <c r="G262" s="866" t="s">
        <v>17</v>
      </c>
      <c r="H262" s="867"/>
      <c r="I262" s="51" t="s">
        <v>17</v>
      </c>
      <c r="J262" s="52"/>
      <c r="K262" s="868"/>
      <c r="L262" s="869"/>
      <c r="M262" s="870"/>
      <c r="N262" s="871"/>
      <c r="O262" s="870"/>
      <c r="P262" s="871"/>
    </row>
    <row r="263" spans="1:16" s="2" customFormat="1" ht="15.6" hidden="1" customHeight="1" x14ac:dyDescent="0.25">
      <c r="A263" s="834" t="s">
        <v>177</v>
      </c>
      <c r="B263" s="835"/>
      <c r="C263" s="835"/>
      <c r="D263" s="836"/>
      <c r="E263" s="47"/>
      <c r="F263" s="25">
        <v>315000</v>
      </c>
      <c r="G263" s="866" t="s">
        <v>17</v>
      </c>
      <c r="H263" s="867"/>
      <c r="I263" s="51" t="s">
        <v>17</v>
      </c>
      <c r="J263" s="52"/>
      <c r="K263" s="868"/>
      <c r="L263" s="869"/>
      <c r="M263" s="870"/>
      <c r="N263" s="871"/>
      <c r="O263" s="870"/>
      <c r="P263" s="871"/>
    </row>
    <row r="264" spans="1:16" s="2" customFormat="1" ht="15.6" hidden="1" customHeight="1" x14ac:dyDescent="0.25">
      <c r="A264" s="834" t="s">
        <v>178</v>
      </c>
      <c r="B264" s="835"/>
      <c r="C264" s="835"/>
      <c r="D264" s="836"/>
      <c r="E264" s="47"/>
      <c r="F264" s="43">
        <v>315110</v>
      </c>
      <c r="G264" s="866" t="s">
        <v>17</v>
      </c>
      <c r="H264" s="867"/>
      <c r="I264" s="51" t="s">
        <v>17</v>
      </c>
      <c r="J264" s="52"/>
      <c r="K264" s="868"/>
      <c r="L264" s="869"/>
      <c r="M264" s="870"/>
      <c r="N264" s="871"/>
      <c r="O264" s="870"/>
      <c r="P264" s="871"/>
    </row>
    <row r="265" spans="1:16" s="2" customFormat="1" ht="15.6" hidden="1" customHeight="1" x14ac:dyDescent="0.25">
      <c r="A265" s="834" t="s">
        <v>179</v>
      </c>
      <c r="B265" s="835"/>
      <c r="C265" s="835"/>
      <c r="D265" s="836"/>
      <c r="E265" s="47"/>
      <c r="F265" s="43">
        <v>315120</v>
      </c>
      <c r="G265" s="866" t="s">
        <v>17</v>
      </c>
      <c r="H265" s="867"/>
      <c r="I265" s="51" t="s">
        <v>17</v>
      </c>
      <c r="J265" s="52"/>
      <c r="K265" s="868"/>
      <c r="L265" s="869"/>
      <c r="M265" s="870"/>
      <c r="N265" s="871"/>
      <c r="O265" s="870"/>
      <c r="P265" s="871"/>
    </row>
    <row r="266" spans="1:16" s="2" customFormat="1" ht="15.6" hidden="1" customHeight="1" x14ac:dyDescent="0.25">
      <c r="A266" s="834" t="s">
        <v>180</v>
      </c>
      <c r="B266" s="835"/>
      <c r="C266" s="835"/>
      <c r="D266" s="836"/>
      <c r="E266" s="47"/>
      <c r="F266" s="43">
        <v>316000</v>
      </c>
      <c r="G266" s="866" t="s">
        <v>17</v>
      </c>
      <c r="H266" s="867"/>
      <c r="I266" s="51" t="s">
        <v>17</v>
      </c>
      <c r="J266" s="52"/>
      <c r="K266" s="868"/>
      <c r="L266" s="869"/>
      <c r="M266" s="870"/>
      <c r="N266" s="871"/>
      <c r="O266" s="870"/>
      <c r="P266" s="871"/>
    </row>
    <row r="267" spans="1:16" s="2" customFormat="1" ht="15.6" hidden="1" customHeight="1" x14ac:dyDescent="0.25">
      <c r="A267" s="834" t="s">
        <v>181</v>
      </c>
      <c r="B267" s="835"/>
      <c r="C267" s="835"/>
      <c r="D267" s="836"/>
      <c r="E267" s="47"/>
      <c r="F267" s="25">
        <v>316110</v>
      </c>
      <c r="G267" s="866" t="s">
        <v>17</v>
      </c>
      <c r="H267" s="867"/>
      <c r="I267" s="51" t="s">
        <v>17</v>
      </c>
      <c r="J267" s="52"/>
      <c r="K267" s="868"/>
      <c r="L267" s="869"/>
      <c r="M267" s="870"/>
      <c r="N267" s="871"/>
      <c r="O267" s="870"/>
      <c r="P267" s="871"/>
    </row>
    <row r="268" spans="1:16" s="2" customFormat="1" ht="15.6" hidden="1" customHeight="1" x14ac:dyDescent="0.25">
      <c r="A268" s="834" t="s">
        <v>182</v>
      </c>
      <c r="B268" s="835"/>
      <c r="C268" s="835"/>
      <c r="D268" s="836"/>
      <c r="E268" s="47"/>
      <c r="F268" s="43">
        <v>316120</v>
      </c>
      <c r="G268" s="866" t="s">
        <v>17</v>
      </c>
      <c r="H268" s="867"/>
      <c r="I268" s="51" t="s">
        <v>17</v>
      </c>
      <c r="J268" s="52"/>
      <c r="K268" s="868"/>
      <c r="L268" s="869"/>
      <c r="M268" s="870"/>
      <c r="N268" s="871"/>
      <c r="O268" s="870"/>
      <c r="P268" s="871"/>
    </row>
    <row r="269" spans="1:16" s="2" customFormat="1" ht="15.6" hidden="1" customHeight="1" x14ac:dyDescent="0.25">
      <c r="A269" s="834" t="s">
        <v>183</v>
      </c>
      <c r="B269" s="835"/>
      <c r="C269" s="835"/>
      <c r="D269" s="836"/>
      <c r="E269" s="47"/>
      <c r="F269" s="25">
        <v>316210</v>
      </c>
      <c r="G269" s="866" t="s">
        <v>17</v>
      </c>
      <c r="H269" s="867"/>
      <c r="I269" s="51" t="s">
        <v>17</v>
      </c>
      <c r="J269" s="52"/>
      <c r="K269" s="868"/>
      <c r="L269" s="869"/>
      <c r="M269" s="870"/>
      <c r="N269" s="871"/>
      <c r="O269" s="870"/>
      <c r="P269" s="871"/>
    </row>
    <row r="270" spans="1:16" s="2" customFormat="1" ht="15.6" hidden="1" customHeight="1" x14ac:dyDescent="0.25">
      <c r="A270" s="834" t="s">
        <v>184</v>
      </c>
      <c r="B270" s="835"/>
      <c r="C270" s="835"/>
      <c r="D270" s="836"/>
      <c r="E270" s="47"/>
      <c r="F270" s="25">
        <v>317000</v>
      </c>
      <c r="G270" s="866" t="s">
        <v>17</v>
      </c>
      <c r="H270" s="867"/>
      <c r="I270" s="51" t="s">
        <v>17</v>
      </c>
      <c r="J270" s="52"/>
      <c r="K270" s="868"/>
      <c r="L270" s="869"/>
      <c r="M270" s="870"/>
      <c r="N270" s="871"/>
      <c r="O270" s="870"/>
      <c r="P270" s="871"/>
    </row>
    <row r="271" spans="1:16" s="2" customFormat="1" ht="15.6" hidden="1" customHeight="1" x14ac:dyDescent="0.25">
      <c r="A271" s="834" t="s">
        <v>185</v>
      </c>
      <c r="B271" s="835"/>
      <c r="C271" s="835"/>
      <c r="D271" s="836"/>
      <c r="E271" s="47"/>
      <c r="F271" s="25">
        <v>318000</v>
      </c>
      <c r="G271" s="866" t="s">
        <v>17</v>
      </c>
      <c r="H271" s="867"/>
      <c r="I271" s="51" t="s">
        <v>17</v>
      </c>
      <c r="J271" s="52"/>
      <c r="K271" s="868"/>
      <c r="L271" s="869"/>
      <c r="M271" s="870"/>
      <c r="N271" s="871"/>
      <c r="O271" s="870"/>
      <c r="P271" s="871"/>
    </row>
    <row r="272" spans="1:16" s="2" customFormat="1" ht="15.6" hidden="1" customHeight="1" x14ac:dyDescent="0.25">
      <c r="A272" s="834" t="s">
        <v>186</v>
      </c>
      <c r="B272" s="835"/>
      <c r="C272" s="835"/>
      <c r="D272" s="836"/>
      <c r="E272" s="47"/>
      <c r="F272" s="43">
        <v>318110</v>
      </c>
      <c r="G272" s="866" t="s">
        <v>17</v>
      </c>
      <c r="H272" s="867"/>
      <c r="I272" s="51" t="s">
        <v>17</v>
      </c>
      <c r="J272" s="52"/>
      <c r="K272" s="868"/>
      <c r="L272" s="869"/>
      <c r="M272" s="870"/>
      <c r="N272" s="871"/>
      <c r="O272" s="870"/>
      <c r="P272" s="871"/>
    </row>
    <row r="273" spans="1:16" s="2" customFormat="1" ht="15.6" hidden="1" customHeight="1" x14ac:dyDescent="0.25">
      <c r="A273" s="834" t="s">
        <v>187</v>
      </c>
      <c r="B273" s="835"/>
      <c r="C273" s="835"/>
      <c r="D273" s="836"/>
      <c r="E273" s="47"/>
      <c r="F273" s="25">
        <v>318120</v>
      </c>
      <c r="G273" s="866" t="s">
        <v>17</v>
      </c>
      <c r="H273" s="867"/>
      <c r="I273" s="51" t="s">
        <v>17</v>
      </c>
      <c r="J273" s="52"/>
      <c r="K273" s="868"/>
      <c r="L273" s="869"/>
      <c r="M273" s="870"/>
      <c r="N273" s="871"/>
      <c r="O273" s="870"/>
      <c r="P273" s="871"/>
    </row>
    <row r="274" spans="1:16" s="2" customFormat="1" ht="15.6" hidden="1" customHeight="1" x14ac:dyDescent="0.25">
      <c r="A274" s="834" t="s">
        <v>188</v>
      </c>
      <c r="B274" s="835"/>
      <c r="C274" s="835"/>
      <c r="D274" s="836"/>
      <c r="E274" s="47"/>
      <c r="F274" s="25">
        <v>319000</v>
      </c>
      <c r="G274" s="866" t="s">
        <v>17</v>
      </c>
      <c r="H274" s="867"/>
      <c r="I274" s="51" t="s">
        <v>17</v>
      </c>
      <c r="J274" s="52"/>
      <c r="K274" s="868"/>
      <c r="L274" s="869"/>
      <c r="M274" s="870"/>
      <c r="N274" s="871"/>
      <c r="O274" s="870"/>
      <c r="P274" s="871"/>
    </row>
    <row r="275" spans="1:16" s="2" customFormat="1" ht="15.6" hidden="1" customHeight="1" x14ac:dyDescent="0.25">
      <c r="A275" s="834" t="s">
        <v>189</v>
      </c>
      <c r="B275" s="835"/>
      <c r="C275" s="835"/>
      <c r="D275" s="836"/>
      <c r="E275" s="47"/>
      <c r="F275" s="25">
        <v>319100</v>
      </c>
      <c r="G275" s="866" t="s">
        <v>17</v>
      </c>
      <c r="H275" s="867"/>
      <c r="I275" s="51" t="s">
        <v>17</v>
      </c>
      <c r="J275" s="52"/>
      <c r="K275" s="868"/>
      <c r="L275" s="869"/>
      <c r="M275" s="870"/>
      <c r="N275" s="871"/>
      <c r="O275" s="870"/>
      <c r="P275" s="871"/>
    </row>
    <row r="276" spans="1:16" s="2" customFormat="1" ht="15.6" hidden="1" customHeight="1" x14ac:dyDescent="0.25">
      <c r="A276" s="834" t="s">
        <v>190</v>
      </c>
      <c r="B276" s="835"/>
      <c r="C276" s="835"/>
      <c r="D276" s="836"/>
      <c r="E276" s="47"/>
      <c r="F276" s="25">
        <v>319200</v>
      </c>
      <c r="G276" s="866" t="s">
        <v>17</v>
      </c>
      <c r="H276" s="867"/>
      <c r="I276" s="51" t="s">
        <v>17</v>
      </c>
      <c r="J276" s="52"/>
      <c r="K276" s="868"/>
      <c r="L276" s="869"/>
      <c r="M276" s="870"/>
      <c r="N276" s="871"/>
      <c r="O276" s="870"/>
      <c r="P276" s="871"/>
    </row>
    <row r="277" spans="1:16" s="2" customFormat="1" ht="15.6" hidden="1" customHeight="1" x14ac:dyDescent="0.25">
      <c r="A277" s="846" t="s">
        <v>191</v>
      </c>
      <c r="B277" s="847"/>
      <c r="C277" s="847"/>
      <c r="D277" s="848"/>
      <c r="E277" s="18"/>
      <c r="F277" s="45">
        <v>330000</v>
      </c>
      <c r="G277" s="872" t="s">
        <v>17</v>
      </c>
      <c r="H277" s="873"/>
      <c r="I277" s="57" t="s">
        <v>17</v>
      </c>
      <c r="J277" s="58">
        <f>SUM(J278:J297)</f>
        <v>0</v>
      </c>
      <c r="K277" s="876">
        <f>SUM(K278:L297)</f>
        <v>0</v>
      </c>
      <c r="L277" s="877"/>
      <c r="M277" s="876">
        <f t="shared" ref="M277" si="48">SUM(M278:N297)</f>
        <v>0</v>
      </c>
      <c r="N277" s="877"/>
      <c r="O277" s="876">
        <f t="shared" ref="O277" si="49">SUM(O278:P297)</f>
        <v>0</v>
      </c>
      <c r="P277" s="877"/>
    </row>
    <row r="278" spans="1:16" s="2" customFormat="1" ht="15.6" hidden="1" customHeight="1" x14ac:dyDescent="0.25">
      <c r="A278" s="834" t="s">
        <v>192</v>
      </c>
      <c r="B278" s="835"/>
      <c r="C278" s="835"/>
      <c r="D278" s="836"/>
      <c r="E278" s="47"/>
      <c r="F278" s="25">
        <v>331000</v>
      </c>
      <c r="G278" s="866" t="s">
        <v>17</v>
      </c>
      <c r="H278" s="867"/>
      <c r="I278" s="51" t="s">
        <v>17</v>
      </c>
      <c r="J278" s="52"/>
      <c r="K278" s="868"/>
      <c r="L278" s="869"/>
      <c r="M278" s="870"/>
      <c r="N278" s="871"/>
      <c r="O278" s="870"/>
      <c r="P278" s="871"/>
    </row>
    <row r="279" spans="1:16" s="2" customFormat="1" ht="15.6" hidden="1" customHeight="1" x14ac:dyDescent="0.25">
      <c r="A279" s="834" t="s">
        <v>193</v>
      </c>
      <c r="B279" s="835"/>
      <c r="C279" s="835"/>
      <c r="D279" s="836"/>
      <c r="E279" s="47"/>
      <c r="F279" s="25">
        <v>331110</v>
      </c>
      <c r="G279" s="866" t="s">
        <v>17</v>
      </c>
      <c r="H279" s="867"/>
      <c r="I279" s="51" t="s">
        <v>17</v>
      </c>
      <c r="J279" s="52"/>
      <c r="K279" s="868"/>
      <c r="L279" s="869"/>
      <c r="M279" s="870"/>
      <c r="N279" s="871"/>
      <c r="O279" s="870"/>
      <c r="P279" s="871"/>
    </row>
    <row r="280" spans="1:16" s="2" customFormat="1" ht="15.6" hidden="1" customHeight="1" x14ac:dyDescent="0.25">
      <c r="A280" s="834" t="s">
        <v>194</v>
      </c>
      <c r="B280" s="835"/>
      <c r="C280" s="835"/>
      <c r="D280" s="836"/>
      <c r="E280" s="47"/>
      <c r="F280" s="43">
        <v>331210</v>
      </c>
      <c r="G280" s="866" t="s">
        <v>17</v>
      </c>
      <c r="H280" s="867"/>
      <c r="I280" s="51" t="s">
        <v>17</v>
      </c>
      <c r="J280" s="52"/>
      <c r="K280" s="868"/>
      <c r="L280" s="869"/>
      <c r="M280" s="870"/>
      <c r="N280" s="871"/>
      <c r="O280" s="870"/>
      <c r="P280" s="871"/>
    </row>
    <row r="281" spans="1:16" s="2" customFormat="1" ht="15.6" hidden="1" customHeight="1" x14ac:dyDescent="0.25">
      <c r="A281" s="834" t="s">
        <v>195</v>
      </c>
      <c r="B281" s="835"/>
      <c r="C281" s="835"/>
      <c r="D281" s="836"/>
      <c r="E281" s="47"/>
      <c r="F281" s="43">
        <v>332000</v>
      </c>
      <c r="G281" s="866" t="s">
        <v>17</v>
      </c>
      <c r="H281" s="867"/>
      <c r="I281" s="51" t="s">
        <v>17</v>
      </c>
      <c r="J281" s="52"/>
      <c r="K281" s="868"/>
      <c r="L281" s="869"/>
      <c r="M281" s="870"/>
      <c r="N281" s="871"/>
      <c r="O281" s="870"/>
      <c r="P281" s="871"/>
    </row>
    <row r="282" spans="1:16" s="2" customFormat="1" ht="15.6" hidden="1" customHeight="1" x14ac:dyDescent="0.25">
      <c r="A282" s="834" t="s">
        <v>196</v>
      </c>
      <c r="B282" s="835"/>
      <c r="C282" s="835"/>
      <c r="D282" s="836"/>
      <c r="E282" s="47"/>
      <c r="F282" s="43">
        <v>332110</v>
      </c>
      <c r="G282" s="866" t="s">
        <v>17</v>
      </c>
      <c r="H282" s="867"/>
      <c r="I282" s="51" t="s">
        <v>17</v>
      </c>
      <c r="J282" s="52"/>
      <c r="K282" s="868"/>
      <c r="L282" s="869"/>
      <c r="M282" s="870"/>
      <c r="N282" s="871"/>
      <c r="O282" s="870"/>
      <c r="P282" s="871"/>
    </row>
    <row r="283" spans="1:16" s="2" customFormat="1" ht="15.6" hidden="1" customHeight="1" x14ac:dyDescent="0.25">
      <c r="A283" s="834" t="s">
        <v>197</v>
      </c>
      <c r="B283" s="835"/>
      <c r="C283" s="835"/>
      <c r="D283" s="836"/>
      <c r="E283" s="47"/>
      <c r="F283" s="25">
        <v>332210</v>
      </c>
      <c r="G283" s="866" t="s">
        <v>17</v>
      </c>
      <c r="H283" s="867"/>
      <c r="I283" s="51" t="s">
        <v>17</v>
      </c>
      <c r="J283" s="52"/>
      <c r="K283" s="868"/>
      <c r="L283" s="869"/>
      <c r="M283" s="870"/>
      <c r="N283" s="871"/>
      <c r="O283" s="870"/>
      <c r="P283" s="871"/>
    </row>
    <row r="284" spans="1:16" s="2" customFormat="1" ht="15.6" hidden="1" customHeight="1" x14ac:dyDescent="0.25">
      <c r="A284" s="834" t="s">
        <v>198</v>
      </c>
      <c r="B284" s="835"/>
      <c r="C284" s="835"/>
      <c r="D284" s="836"/>
      <c r="E284" s="47"/>
      <c r="F284" s="25">
        <v>333000</v>
      </c>
      <c r="G284" s="866" t="s">
        <v>17</v>
      </c>
      <c r="H284" s="867"/>
      <c r="I284" s="51" t="s">
        <v>17</v>
      </c>
      <c r="J284" s="52"/>
      <c r="K284" s="868"/>
      <c r="L284" s="869"/>
      <c r="M284" s="870"/>
      <c r="N284" s="871"/>
      <c r="O284" s="870"/>
      <c r="P284" s="871"/>
    </row>
    <row r="285" spans="1:16" s="2" customFormat="1" ht="15.6" hidden="1" customHeight="1" x14ac:dyDescent="0.25">
      <c r="A285" s="834" t="s">
        <v>199</v>
      </c>
      <c r="B285" s="835"/>
      <c r="C285" s="835"/>
      <c r="D285" s="836"/>
      <c r="E285" s="47"/>
      <c r="F285" s="25">
        <v>333100</v>
      </c>
      <c r="G285" s="866" t="s">
        <v>17</v>
      </c>
      <c r="H285" s="867"/>
      <c r="I285" s="51" t="s">
        <v>17</v>
      </c>
      <c r="J285" s="52"/>
      <c r="K285" s="868"/>
      <c r="L285" s="869"/>
      <c r="M285" s="870"/>
      <c r="N285" s="871"/>
      <c r="O285" s="870"/>
      <c r="P285" s="871"/>
    </row>
    <row r="286" spans="1:16" s="2" customFormat="1" ht="15.6" hidden="1" customHeight="1" x14ac:dyDescent="0.25">
      <c r="A286" s="834" t="s">
        <v>200</v>
      </c>
      <c r="B286" s="835"/>
      <c r="C286" s="835"/>
      <c r="D286" s="836"/>
      <c r="E286" s="47"/>
      <c r="F286" s="25">
        <v>333110</v>
      </c>
      <c r="G286" s="866" t="s">
        <v>17</v>
      </c>
      <c r="H286" s="867"/>
      <c r="I286" s="51" t="s">
        <v>17</v>
      </c>
      <c r="J286" s="52"/>
      <c r="K286" s="868"/>
      <c r="L286" s="869"/>
      <c r="M286" s="870"/>
      <c r="N286" s="871"/>
      <c r="O286" s="870"/>
      <c r="P286" s="871"/>
    </row>
    <row r="287" spans="1:16" s="2" customFormat="1" ht="15.6" hidden="1" customHeight="1" x14ac:dyDescent="0.25">
      <c r="A287" s="834" t="s">
        <v>201</v>
      </c>
      <c r="B287" s="835"/>
      <c r="C287" s="835"/>
      <c r="D287" s="836"/>
      <c r="E287" s="47"/>
      <c r="F287" s="25">
        <v>334000</v>
      </c>
      <c r="G287" s="866" t="s">
        <v>17</v>
      </c>
      <c r="H287" s="867"/>
      <c r="I287" s="51" t="s">
        <v>17</v>
      </c>
      <c r="J287" s="52"/>
      <c r="K287" s="868"/>
      <c r="L287" s="869"/>
      <c r="M287" s="870"/>
      <c r="N287" s="871"/>
      <c r="O287" s="870"/>
      <c r="P287" s="871"/>
    </row>
    <row r="288" spans="1:16" s="2" customFormat="1" ht="15.6" hidden="1" customHeight="1" x14ac:dyDescent="0.25">
      <c r="A288" s="834" t="s">
        <v>202</v>
      </c>
      <c r="B288" s="835"/>
      <c r="C288" s="835"/>
      <c r="D288" s="836"/>
      <c r="E288" s="47"/>
      <c r="F288" s="25">
        <v>334110</v>
      </c>
      <c r="G288" s="866" t="s">
        <v>17</v>
      </c>
      <c r="H288" s="867"/>
      <c r="I288" s="51" t="s">
        <v>17</v>
      </c>
      <c r="J288" s="52"/>
      <c r="K288" s="868"/>
      <c r="L288" s="869"/>
      <c r="M288" s="870"/>
      <c r="N288" s="871"/>
      <c r="O288" s="870"/>
      <c r="P288" s="871"/>
    </row>
    <row r="289" spans="1:16" s="2" customFormat="1" ht="15.6" hidden="1" customHeight="1" x14ac:dyDescent="0.25">
      <c r="A289" s="834" t="s">
        <v>203</v>
      </c>
      <c r="B289" s="835"/>
      <c r="C289" s="835"/>
      <c r="D289" s="836"/>
      <c r="E289" s="47"/>
      <c r="F289" s="25">
        <v>335000</v>
      </c>
      <c r="G289" s="866" t="s">
        <v>17</v>
      </c>
      <c r="H289" s="867"/>
      <c r="I289" s="51" t="s">
        <v>17</v>
      </c>
      <c r="J289" s="52"/>
      <c r="K289" s="868"/>
      <c r="L289" s="869"/>
      <c r="M289" s="870"/>
      <c r="N289" s="871"/>
      <c r="O289" s="870"/>
      <c r="P289" s="871"/>
    </row>
    <row r="290" spans="1:16" s="2" customFormat="1" ht="15.6" hidden="1" customHeight="1" x14ac:dyDescent="0.25">
      <c r="A290" s="834" t="s">
        <v>204</v>
      </c>
      <c r="B290" s="835"/>
      <c r="C290" s="835"/>
      <c r="D290" s="836"/>
      <c r="E290" s="47"/>
      <c r="F290" s="25">
        <v>335110</v>
      </c>
      <c r="G290" s="866" t="s">
        <v>17</v>
      </c>
      <c r="H290" s="867"/>
      <c r="I290" s="51" t="s">
        <v>17</v>
      </c>
      <c r="J290" s="52"/>
      <c r="K290" s="868"/>
      <c r="L290" s="869"/>
      <c r="M290" s="870"/>
      <c r="N290" s="871"/>
      <c r="O290" s="870"/>
      <c r="P290" s="871"/>
    </row>
    <row r="291" spans="1:16" s="2" customFormat="1" ht="15.6" hidden="1" customHeight="1" x14ac:dyDescent="0.25">
      <c r="A291" s="834" t="s">
        <v>205</v>
      </c>
      <c r="B291" s="835"/>
      <c r="C291" s="835"/>
      <c r="D291" s="836"/>
      <c r="E291" s="47"/>
      <c r="F291" s="25">
        <v>336000</v>
      </c>
      <c r="G291" s="866" t="s">
        <v>17</v>
      </c>
      <c r="H291" s="867"/>
      <c r="I291" s="51" t="s">
        <v>17</v>
      </c>
      <c r="J291" s="52"/>
      <c r="K291" s="868"/>
      <c r="L291" s="869"/>
      <c r="M291" s="870"/>
      <c r="N291" s="871"/>
      <c r="O291" s="870"/>
      <c r="P291" s="871"/>
    </row>
    <row r="292" spans="1:16" s="2" customFormat="1" ht="15.6" hidden="1" customHeight="1" x14ac:dyDescent="0.25">
      <c r="A292" s="834" t="s">
        <v>206</v>
      </c>
      <c r="B292" s="835"/>
      <c r="C292" s="835"/>
      <c r="D292" s="836"/>
      <c r="E292" s="47"/>
      <c r="F292" s="25">
        <v>336100</v>
      </c>
      <c r="G292" s="866" t="s">
        <v>17</v>
      </c>
      <c r="H292" s="867"/>
      <c r="I292" s="51" t="s">
        <v>17</v>
      </c>
      <c r="J292" s="52"/>
      <c r="K292" s="868"/>
      <c r="L292" s="869"/>
      <c r="M292" s="870"/>
      <c r="N292" s="871"/>
      <c r="O292" s="870"/>
      <c r="P292" s="871"/>
    </row>
    <row r="293" spans="1:16" s="2" customFormat="1" ht="15.6" hidden="1" customHeight="1" x14ac:dyDescent="0.25">
      <c r="A293" s="834" t="s">
        <v>207</v>
      </c>
      <c r="B293" s="835"/>
      <c r="C293" s="835"/>
      <c r="D293" s="836"/>
      <c r="E293" s="47"/>
      <c r="F293" s="25">
        <v>336110</v>
      </c>
      <c r="G293" s="866" t="s">
        <v>17</v>
      </c>
      <c r="H293" s="867"/>
      <c r="I293" s="51" t="s">
        <v>17</v>
      </c>
      <c r="J293" s="52"/>
      <c r="K293" s="868"/>
      <c r="L293" s="869"/>
      <c r="M293" s="870"/>
      <c r="N293" s="871"/>
      <c r="O293" s="870"/>
      <c r="P293" s="871"/>
    </row>
    <row r="294" spans="1:16" s="2" customFormat="1" ht="15.6" hidden="1" customHeight="1" x14ac:dyDescent="0.25">
      <c r="A294" s="834" t="s">
        <v>208</v>
      </c>
      <c r="B294" s="835"/>
      <c r="C294" s="835"/>
      <c r="D294" s="836"/>
      <c r="E294" s="47"/>
      <c r="F294" s="43">
        <v>337000</v>
      </c>
      <c r="G294" s="866" t="s">
        <v>17</v>
      </c>
      <c r="H294" s="867"/>
      <c r="I294" s="51" t="s">
        <v>17</v>
      </c>
      <c r="J294" s="52"/>
      <c r="K294" s="868"/>
      <c r="L294" s="869"/>
      <c r="M294" s="870"/>
      <c r="N294" s="871"/>
      <c r="O294" s="870"/>
      <c r="P294" s="871"/>
    </row>
    <row r="295" spans="1:16" s="2" customFormat="1" ht="15.6" hidden="1" customHeight="1" x14ac:dyDescent="0.25">
      <c r="A295" s="834" t="s">
        <v>209</v>
      </c>
      <c r="B295" s="835"/>
      <c r="C295" s="835"/>
      <c r="D295" s="836"/>
      <c r="E295" s="47"/>
      <c r="F295" s="25">
        <v>337110</v>
      </c>
      <c r="G295" s="866" t="s">
        <v>17</v>
      </c>
      <c r="H295" s="867"/>
      <c r="I295" s="51" t="s">
        <v>17</v>
      </c>
      <c r="J295" s="52"/>
      <c r="K295" s="868"/>
      <c r="L295" s="869"/>
      <c r="M295" s="870"/>
      <c r="N295" s="871"/>
      <c r="O295" s="870"/>
      <c r="P295" s="871"/>
    </row>
    <row r="296" spans="1:16" s="2" customFormat="1" ht="15.6" hidden="1" customHeight="1" x14ac:dyDescent="0.25">
      <c r="A296" s="834" t="s">
        <v>210</v>
      </c>
      <c r="B296" s="835"/>
      <c r="C296" s="835"/>
      <c r="D296" s="836"/>
      <c r="E296" s="47"/>
      <c r="F296" s="43">
        <v>338000</v>
      </c>
      <c r="G296" s="866" t="s">
        <v>17</v>
      </c>
      <c r="H296" s="867"/>
      <c r="I296" s="51" t="s">
        <v>17</v>
      </c>
      <c r="J296" s="52"/>
      <c r="K296" s="868"/>
      <c r="L296" s="869"/>
      <c r="M296" s="870"/>
      <c r="N296" s="871"/>
      <c r="O296" s="870"/>
      <c r="P296" s="871"/>
    </row>
    <row r="297" spans="1:16" s="2" customFormat="1" ht="15.6" hidden="1" customHeight="1" x14ac:dyDescent="0.25">
      <c r="A297" s="834" t="s">
        <v>211</v>
      </c>
      <c r="B297" s="835"/>
      <c r="C297" s="835"/>
      <c r="D297" s="836"/>
      <c r="E297" s="47"/>
      <c r="F297" s="25">
        <v>338110</v>
      </c>
      <c r="G297" s="866" t="s">
        <v>17</v>
      </c>
      <c r="H297" s="867"/>
      <c r="I297" s="51" t="s">
        <v>17</v>
      </c>
      <c r="J297" s="52"/>
      <c r="K297" s="868"/>
      <c r="L297" s="869"/>
      <c r="M297" s="870"/>
      <c r="N297" s="871"/>
      <c r="O297" s="870"/>
      <c r="P297" s="871"/>
    </row>
    <row r="298" spans="1:16" s="2" customFormat="1" ht="15.75" hidden="1" customHeight="1" x14ac:dyDescent="0.25">
      <c r="A298" s="878"/>
      <c r="B298" s="879"/>
      <c r="C298" s="879"/>
      <c r="D298" s="880"/>
      <c r="E298" s="59"/>
      <c r="F298" s="60"/>
      <c r="G298" s="881" t="s">
        <v>17</v>
      </c>
      <c r="H298" s="882"/>
      <c r="I298" s="62" t="s">
        <v>17</v>
      </c>
      <c r="J298" s="63">
        <f>J299</f>
        <v>0</v>
      </c>
      <c r="K298" s="883">
        <f>K299</f>
        <v>0</v>
      </c>
      <c r="L298" s="884"/>
      <c r="M298" s="885">
        <f>M299</f>
        <v>0</v>
      </c>
      <c r="N298" s="886"/>
      <c r="O298" s="885">
        <f>O299</f>
        <v>0</v>
      </c>
      <c r="P298" s="886"/>
    </row>
    <row r="299" spans="1:16" s="2" customFormat="1" ht="15.6" hidden="1" customHeight="1" x14ac:dyDescent="0.25">
      <c r="A299" s="846" t="s">
        <v>88</v>
      </c>
      <c r="B299" s="847"/>
      <c r="C299" s="847"/>
      <c r="D299" s="848"/>
      <c r="E299" s="18"/>
      <c r="F299" s="19">
        <v>200000</v>
      </c>
      <c r="G299" s="872" t="s">
        <v>17</v>
      </c>
      <c r="H299" s="873"/>
      <c r="I299" s="57" t="s">
        <v>17</v>
      </c>
      <c r="J299" s="58">
        <f>J300+J321+J352+J355+J369+J375+J406</f>
        <v>0</v>
      </c>
      <c r="K299" s="876">
        <f>K300+K321+K352+K355+K369+K375+K406</f>
        <v>0</v>
      </c>
      <c r="L299" s="877"/>
      <c r="M299" s="876">
        <f t="shared" ref="M299" si="50">M300+M321+M352+M355+M369+M375+M406</f>
        <v>0</v>
      </c>
      <c r="N299" s="877"/>
      <c r="O299" s="876">
        <f t="shared" ref="O299" si="51">O300+O321+O352+O355+O369+O375+O406</f>
        <v>0</v>
      </c>
      <c r="P299" s="877"/>
    </row>
    <row r="300" spans="1:16" s="2" customFormat="1" ht="15.6" hidden="1" customHeight="1" x14ac:dyDescent="0.25">
      <c r="A300" s="846" t="s">
        <v>89</v>
      </c>
      <c r="B300" s="847"/>
      <c r="C300" s="847"/>
      <c r="D300" s="848"/>
      <c r="E300" s="18"/>
      <c r="F300" s="19">
        <v>210000</v>
      </c>
      <c r="G300" s="872" t="s">
        <v>17</v>
      </c>
      <c r="H300" s="873"/>
      <c r="I300" s="57" t="s">
        <v>17</v>
      </c>
      <c r="J300" s="58">
        <f>J301+J317</f>
        <v>0</v>
      </c>
      <c r="K300" s="876">
        <f>K301+K317</f>
        <v>0</v>
      </c>
      <c r="L300" s="877"/>
      <c r="M300" s="876">
        <f t="shared" ref="M300" si="52">M301+M317</f>
        <v>0</v>
      </c>
      <c r="N300" s="877"/>
      <c r="O300" s="876">
        <f t="shared" ref="O300" si="53">O301+O317</f>
        <v>0</v>
      </c>
      <c r="P300" s="877"/>
    </row>
    <row r="301" spans="1:16" s="2" customFormat="1" ht="15.6" hidden="1" customHeight="1" x14ac:dyDescent="0.25">
      <c r="A301" s="846" t="s">
        <v>90</v>
      </c>
      <c r="B301" s="847"/>
      <c r="C301" s="847"/>
      <c r="D301" s="848"/>
      <c r="E301" s="18"/>
      <c r="F301" s="61">
        <v>211000</v>
      </c>
      <c r="G301" s="872" t="s">
        <v>17</v>
      </c>
      <c r="H301" s="873"/>
      <c r="I301" s="57" t="s">
        <v>17</v>
      </c>
      <c r="J301" s="58">
        <f>J302</f>
        <v>0</v>
      </c>
      <c r="K301" s="876">
        <f>K302</f>
        <v>0</v>
      </c>
      <c r="L301" s="877"/>
      <c r="M301" s="876">
        <f t="shared" ref="M301" si="54">M302</f>
        <v>0</v>
      </c>
      <c r="N301" s="877"/>
      <c r="O301" s="876">
        <f t="shared" ref="O301" si="55">O302</f>
        <v>0</v>
      </c>
      <c r="P301" s="877"/>
    </row>
    <row r="302" spans="1:16" s="2" customFormat="1" ht="15.6" hidden="1" customHeight="1" x14ac:dyDescent="0.25">
      <c r="A302" s="834" t="s">
        <v>91</v>
      </c>
      <c r="B302" s="835"/>
      <c r="C302" s="835"/>
      <c r="D302" s="836"/>
      <c r="E302" s="47"/>
      <c r="F302" s="26">
        <v>211100</v>
      </c>
      <c r="G302" s="866" t="s">
        <v>17</v>
      </c>
      <c r="H302" s="867"/>
      <c r="I302" s="51" t="s">
        <v>17</v>
      </c>
      <c r="J302" s="52"/>
      <c r="K302" s="868"/>
      <c r="L302" s="869"/>
      <c r="M302" s="868"/>
      <c r="N302" s="869"/>
      <c r="O302" s="868"/>
      <c r="P302" s="869"/>
    </row>
    <row r="303" spans="1:16" s="2" customFormat="1" ht="15.6" hidden="1" customHeight="1" x14ac:dyDescent="0.25">
      <c r="A303" s="834" t="s">
        <v>92</v>
      </c>
      <c r="B303" s="835"/>
      <c r="C303" s="835"/>
      <c r="D303" s="836"/>
      <c r="E303" s="47"/>
      <c r="F303" s="26">
        <v>211110</v>
      </c>
      <c r="G303" s="866" t="s">
        <v>17</v>
      </c>
      <c r="H303" s="867"/>
      <c r="I303" s="51" t="s">
        <v>17</v>
      </c>
      <c r="J303" s="52"/>
      <c r="K303" s="868"/>
      <c r="L303" s="869"/>
      <c r="M303" s="870"/>
      <c r="N303" s="871"/>
      <c r="O303" s="870"/>
      <c r="P303" s="871"/>
    </row>
    <row r="304" spans="1:16" s="2" customFormat="1" ht="15.6" hidden="1" customHeight="1" x14ac:dyDescent="0.25">
      <c r="A304" s="834" t="s">
        <v>93</v>
      </c>
      <c r="B304" s="835"/>
      <c r="C304" s="835"/>
      <c r="D304" s="836"/>
      <c r="E304" s="47"/>
      <c r="F304" s="26">
        <v>211120</v>
      </c>
      <c r="G304" s="866" t="s">
        <v>17</v>
      </c>
      <c r="H304" s="867"/>
      <c r="I304" s="51" t="s">
        <v>17</v>
      </c>
      <c r="J304" s="52"/>
      <c r="K304" s="868"/>
      <c r="L304" s="869"/>
      <c r="M304" s="870"/>
      <c r="N304" s="871"/>
      <c r="O304" s="870"/>
      <c r="P304" s="871"/>
    </row>
    <row r="305" spans="1:16" s="2" customFormat="1" ht="15.6" hidden="1" customHeight="1" x14ac:dyDescent="0.25">
      <c r="A305" s="834" t="s">
        <v>94</v>
      </c>
      <c r="B305" s="835"/>
      <c r="C305" s="835"/>
      <c r="D305" s="836"/>
      <c r="E305" s="47"/>
      <c r="F305" s="26">
        <v>211130</v>
      </c>
      <c r="G305" s="866" t="s">
        <v>17</v>
      </c>
      <c r="H305" s="867"/>
      <c r="I305" s="51" t="s">
        <v>17</v>
      </c>
      <c r="J305" s="52"/>
      <c r="K305" s="868"/>
      <c r="L305" s="869"/>
      <c r="M305" s="870"/>
      <c r="N305" s="871"/>
      <c r="O305" s="870"/>
      <c r="P305" s="871"/>
    </row>
    <row r="306" spans="1:16" s="2" customFormat="1" ht="15.75" hidden="1" customHeight="1" x14ac:dyDescent="0.25">
      <c r="A306" s="834" t="s">
        <v>95</v>
      </c>
      <c r="B306" s="835"/>
      <c r="C306" s="835"/>
      <c r="D306" s="836"/>
      <c r="E306" s="47"/>
      <c r="F306" s="26">
        <v>211140</v>
      </c>
      <c r="G306" s="866" t="s">
        <v>17</v>
      </c>
      <c r="H306" s="867"/>
      <c r="I306" s="51" t="s">
        <v>17</v>
      </c>
      <c r="J306" s="52"/>
      <c r="K306" s="868"/>
      <c r="L306" s="869"/>
      <c r="M306" s="870"/>
      <c r="N306" s="871"/>
      <c r="O306" s="870"/>
      <c r="P306" s="871"/>
    </row>
    <row r="307" spans="1:16" s="2" customFormat="1" ht="15.6" hidden="1" customHeight="1" x14ac:dyDescent="0.25">
      <c r="A307" s="834" t="s">
        <v>96</v>
      </c>
      <c r="B307" s="835"/>
      <c r="C307" s="835"/>
      <c r="D307" s="836"/>
      <c r="E307" s="47"/>
      <c r="F307" s="25">
        <v>211150</v>
      </c>
      <c r="G307" s="866" t="s">
        <v>17</v>
      </c>
      <c r="H307" s="867"/>
      <c r="I307" s="51" t="s">
        <v>17</v>
      </c>
      <c r="J307" s="52"/>
      <c r="K307" s="868"/>
      <c r="L307" s="869"/>
      <c r="M307" s="870"/>
      <c r="N307" s="871"/>
      <c r="O307" s="870"/>
      <c r="P307" s="871"/>
    </row>
    <row r="308" spans="1:16" s="2" customFormat="1" ht="15.6" hidden="1" customHeight="1" x14ac:dyDescent="0.25">
      <c r="A308" s="834" t="s">
        <v>97</v>
      </c>
      <c r="B308" s="835"/>
      <c r="C308" s="835"/>
      <c r="D308" s="836"/>
      <c r="E308" s="47"/>
      <c r="F308" s="25">
        <v>211190</v>
      </c>
      <c r="G308" s="866" t="s">
        <v>17</v>
      </c>
      <c r="H308" s="867"/>
      <c r="I308" s="51" t="s">
        <v>17</v>
      </c>
      <c r="J308" s="52"/>
      <c r="K308" s="868"/>
      <c r="L308" s="869"/>
      <c r="M308" s="870"/>
      <c r="N308" s="871"/>
      <c r="O308" s="870"/>
      <c r="P308" s="871"/>
    </row>
    <row r="309" spans="1:16" s="2" customFormat="1" ht="15.6" hidden="1" customHeight="1" x14ac:dyDescent="0.25">
      <c r="A309" s="834" t="s">
        <v>98</v>
      </c>
      <c r="B309" s="835"/>
      <c r="C309" s="835"/>
      <c r="D309" s="836"/>
      <c r="E309" s="47"/>
      <c r="F309" s="25">
        <v>211200</v>
      </c>
      <c r="G309" s="866" t="s">
        <v>17</v>
      </c>
      <c r="H309" s="867"/>
      <c r="I309" s="51" t="s">
        <v>17</v>
      </c>
      <c r="J309" s="52"/>
      <c r="K309" s="868"/>
      <c r="L309" s="869"/>
      <c r="M309" s="870"/>
      <c r="N309" s="871"/>
      <c r="O309" s="870"/>
      <c r="P309" s="871"/>
    </row>
    <row r="310" spans="1:16" s="2" customFormat="1" ht="15.6" hidden="1" customHeight="1" x14ac:dyDescent="0.25">
      <c r="A310" s="834" t="s">
        <v>99</v>
      </c>
      <c r="B310" s="835"/>
      <c r="C310" s="835"/>
      <c r="D310" s="836"/>
      <c r="E310" s="47"/>
      <c r="F310" s="25">
        <v>211300</v>
      </c>
      <c r="G310" s="866" t="s">
        <v>17</v>
      </c>
      <c r="H310" s="867"/>
      <c r="I310" s="51" t="s">
        <v>17</v>
      </c>
      <c r="J310" s="52"/>
      <c r="K310" s="868"/>
      <c r="L310" s="869"/>
      <c r="M310" s="870"/>
      <c r="N310" s="871"/>
      <c r="O310" s="870"/>
      <c r="P310" s="871"/>
    </row>
    <row r="311" spans="1:16" s="2" customFormat="1" ht="15.6" hidden="1" customHeight="1" x14ac:dyDescent="0.25">
      <c r="A311" s="834" t="s">
        <v>215</v>
      </c>
      <c r="B311" s="835"/>
      <c r="C311" s="835"/>
      <c r="D311" s="836"/>
      <c r="E311" s="47"/>
      <c r="F311" s="25">
        <v>211310</v>
      </c>
      <c r="G311" s="866" t="s">
        <v>17</v>
      </c>
      <c r="H311" s="867"/>
      <c r="I311" s="51" t="s">
        <v>17</v>
      </c>
      <c r="J311" s="52"/>
      <c r="K311" s="868"/>
      <c r="L311" s="869"/>
      <c r="M311" s="870"/>
      <c r="N311" s="871"/>
      <c r="O311" s="870"/>
      <c r="P311" s="871"/>
    </row>
    <row r="312" spans="1:16" s="2" customFormat="1" ht="15.6" hidden="1" customHeight="1" x14ac:dyDescent="0.25">
      <c r="A312" s="834" t="s">
        <v>216</v>
      </c>
      <c r="B312" s="835"/>
      <c r="C312" s="835"/>
      <c r="D312" s="836"/>
      <c r="E312" s="47"/>
      <c r="F312" s="25">
        <v>211320</v>
      </c>
      <c r="G312" s="866" t="s">
        <v>17</v>
      </c>
      <c r="H312" s="867"/>
      <c r="I312" s="51" t="s">
        <v>17</v>
      </c>
      <c r="J312" s="52"/>
      <c r="K312" s="868"/>
      <c r="L312" s="869"/>
      <c r="M312" s="870"/>
      <c r="N312" s="871"/>
      <c r="O312" s="870"/>
      <c r="P312" s="871"/>
    </row>
    <row r="313" spans="1:16" s="2" customFormat="1" ht="15.6" hidden="1" customHeight="1" x14ac:dyDescent="0.25">
      <c r="A313" s="834" t="s">
        <v>100</v>
      </c>
      <c r="B313" s="835"/>
      <c r="C313" s="835"/>
      <c r="D313" s="836"/>
      <c r="E313" s="47"/>
      <c r="F313" s="25">
        <v>211330</v>
      </c>
      <c r="G313" s="866" t="s">
        <v>17</v>
      </c>
      <c r="H313" s="867"/>
      <c r="I313" s="51" t="s">
        <v>17</v>
      </c>
      <c r="J313" s="52"/>
      <c r="K313" s="868"/>
      <c r="L313" s="869"/>
      <c r="M313" s="870"/>
      <c r="N313" s="871"/>
      <c r="O313" s="870"/>
      <c r="P313" s="871"/>
    </row>
    <row r="314" spans="1:16" s="2" customFormat="1" ht="15.6" hidden="1" customHeight="1" x14ac:dyDescent="0.25">
      <c r="A314" s="834" t="s">
        <v>101</v>
      </c>
      <c r="B314" s="835"/>
      <c r="C314" s="835"/>
      <c r="D314" s="836"/>
      <c r="E314" s="47"/>
      <c r="F314" s="25">
        <v>211340</v>
      </c>
      <c r="G314" s="866" t="s">
        <v>17</v>
      </c>
      <c r="H314" s="867"/>
      <c r="I314" s="51" t="s">
        <v>17</v>
      </c>
      <c r="J314" s="52"/>
      <c r="K314" s="868"/>
      <c r="L314" s="869"/>
      <c r="M314" s="870"/>
      <c r="N314" s="871"/>
      <c r="O314" s="870"/>
      <c r="P314" s="871"/>
    </row>
    <row r="315" spans="1:16" s="2" customFormat="1" ht="15.6" hidden="1" customHeight="1" x14ac:dyDescent="0.25">
      <c r="A315" s="834" t="s">
        <v>217</v>
      </c>
      <c r="B315" s="835"/>
      <c r="C315" s="835"/>
      <c r="D315" s="836"/>
      <c r="E315" s="47"/>
      <c r="F315" s="25">
        <v>211350</v>
      </c>
      <c r="G315" s="866" t="s">
        <v>17</v>
      </c>
      <c r="H315" s="867"/>
      <c r="I315" s="51" t="s">
        <v>17</v>
      </c>
      <c r="J315" s="52"/>
      <c r="K315" s="868"/>
      <c r="L315" s="869"/>
      <c r="M315" s="870"/>
      <c r="N315" s="871"/>
      <c r="O315" s="870"/>
      <c r="P315" s="871"/>
    </row>
    <row r="316" spans="1:16" s="2" customFormat="1" ht="15.75" hidden="1" customHeight="1" x14ac:dyDescent="0.25">
      <c r="A316" s="834" t="s">
        <v>102</v>
      </c>
      <c r="B316" s="835"/>
      <c r="C316" s="835"/>
      <c r="D316" s="836"/>
      <c r="E316" s="47"/>
      <c r="F316" s="25">
        <v>211390</v>
      </c>
      <c r="G316" s="866" t="s">
        <v>17</v>
      </c>
      <c r="H316" s="867"/>
      <c r="I316" s="51" t="s">
        <v>17</v>
      </c>
      <c r="J316" s="52"/>
      <c r="K316" s="868"/>
      <c r="L316" s="869"/>
      <c r="M316" s="870"/>
      <c r="N316" s="871"/>
      <c r="O316" s="870"/>
      <c r="P316" s="871"/>
    </row>
    <row r="317" spans="1:16" s="2" customFormat="1" ht="15.6" hidden="1" customHeight="1" x14ac:dyDescent="0.25">
      <c r="A317" s="834" t="s">
        <v>103</v>
      </c>
      <c r="B317" s="835"/>
      <c r="C317" s="835"/>
      <c r="D317" s="836"/>
      <c r="E317" s="47"/>
      <c r="F317" s="25">
        <v>212000</v>
      </c>
      <c r="G317" s="866" t="s">
        <v>17</v>
      </c>
      <c r="H317" s="867"/>
      <c r="I317" s="51" t="s">
        <v>17</v>
      </c>
      <c r="J317" s="52"/>
      <c r="K317" s="868"/>
      <c r="L317" s="869"/>
      <c r="M317" s="868"/>
      <c r="N317" s="869"/>
      <c r="O317" s="868"/>
      <c r="P317" s="869"/>
    </row>
    <row r="318" spans="1:16" s="2" customFormat="1" ht="15.6" hidden="1" customHeight="1" x14ac:dyDescent="0.25">
      <c r="A318" s="834" t="s">
        <v>104</v>
      </c>
      <c r="B318" s="835"/>
      <c r="C318" s="835"/>
      <c r="D318" s="836"/>
      <c r="E318" s="47"/>
      <c r="F318" s="25">
        <v>212100</v>
      </c>
      <c r="G318" s="866" t="s">
        <v>17</v>
      </c>
      <c r="H318" s="867"/>
      <c r="I318" s="51" t="s">
        <v>17</v>
      </c>
      <c r="J318" s="52"/>
      <c r="K318" s="868"/>
      <c r="L318" s="869"/>
      <c r="M318" s="870"/>
      <c r="N318" s="871"/>
      <c r="O318" s="870"/>
      <c r="P318" s="871"/>
    </row>
    <row r="319" spans="1:16" s="2" customFormat="1" ht="15.6" hidden="1" customHeight="1" x14ac:dyDescent="0.25">
      <c r="A319" s="834" t="s">
        <v>105</v>
      </c>
      <c r="B319" s="835"/>
      <c r="C319" s="835"/>
      <c r="D319" s="836"/>
      <c r="E319" s="47"/>
      <c r="F319" s="25">
        <v>212200</v>
      </c>
      <c r="G319" s="866" t="s">
        <v>17</v>
      </c>
      <c r="H319" s="867"/>
      <c r="I319" s="51" t="s">
        <v>17</v>
      </c>
      <c r="J319" s="52"/>
      <c r="K319" s="868"/>
      <c r="L319" s="869"/>
      <c r="M319" s="870"/>
      <c r="N319" s="871"/>
      <c r="O319" s="870"/>
      <c r="P319" s="871"/>
    </row>
    <row r="320" spans="1:16" s="2" customFormat="1" ht="15.6" hidden="1" customHeight="1" x14ac:dyDescent="0.25">
      <c r="A320" s="834" t="s">
        <v>106</v>
      </c>
      <c r="B320" s="835"/>
      <c r="C320" s="835"/>
      <c r="D320" s="836"/>
      <c r="E320" s="47"/>
      <c r="F320" s="25">
        <v>212210</v>
      </c>
      <c r="G320" s="866" t="s">
        <v>17</v>
      </c>
      <c r="H320" s="867"/>
      <c r="I320" s="51" t="s">
        <v>17</v>
      </c>
      <c r="J320" s="52"/>
      <c r="K320" s="868"/>
      <c r="L320" s="869"/>
      <c r="M320" s="870"/>
      <c r="N320" s="871"/>
      <c r="O320" s="870"/>
      <c r="P320" s="871"/>
    </row>
    <row r="321" spans="1:16" s="2" customFormat="1" ht="15.6" hidden="1" customHeight="1" x14ac:dyDescent="0.25">
      <c r="A321" s="846" t="s">
        <v>107</v>
      </c>
      <c r="B321" s="847"/>
      <c r="C321" s="847"/>
      <c r="D321" s="848"/>
      <c r="E321" s="18"/>
      <c r="F321" s="19">
        <v>220000</v>
      </c>
      <c r="G321" s="872" t="s">
        <v>17</v>
      </c>
      <c r="H321" s="873"/>
      <c r="I321" s="57" t="s">
        <v>17</v>
      </c>
      <c r="J321" s="58">
        <f>SUM(J322:J351)</f>
        <v>0</v>
      </c>
      <c r="K321" s="876">
        <f>SUM(K322:L351)</f>
        <v>0</v>
      </c>
      <c r="L321" s="877"/>
      <c r="M321" s="876">
        <f t="shared" ref="M321" si="56">SUM(M322:N351)</f>
        <v>0</v>
      </c>
      <c r="N321" s="877"/>
      <c r="O321" s="876">
        <f t="shared" ref="O321" si="57">SUM(O322:P351)</f>
        <v>0</v>
      </c>
      <c r="P321" s="877"/>
    </row>
    <row r="322" spans="1:16" s="2" customFormat="1" ht="15.75" hidden="1" customHeight="1" x14ac:dyDescent="0.25">
      <c r="A322" s="834" t="s">
        <v>108</v>
      </c>
      <c r="B322" s="835"/>
      <c r="C322" s="835"/>
      <c r="D322" s="836"/>
      <c r="E322" s="47"/>
      <c r="F322" s="25">
        <v>222000</v>
      </c>
      <c r="G322" s="866" t="s">
        <v>17</v>
      </c>
      <c r="H322" s="867"/>
      <c r="I322" s="51" t="s">
        <v>17</v>
      </c>
      <c r="J322" s="52"/>
      <c r="K322" s="868"/>
      <c r="L322" s="869"/>
      <c r="M322" s="870"/>
      <c r="N322" s="871"/>
      <c r="O322" s="870"/>
      <c r="P322" s="871"/>
    </row>
    <row r="323" spans="1:16" s="2" customFormat="1" ht="15.6" hidden="1" customHeight="1" x14ac:dyDescent="0.25">
      <c r="A323" s="834" t="s">
        <v>109</v>
      </c>
      <c r="B323" s="835"/>
      <c r="C323" s="835"/>
      <c r="D323" s="836"/>
      <c r="E323" s="47"/>
      <c r="F323" s="25">
        <v>222100</v>
      </c>
      <c r="G323" s="866" t="s">
        <v>17</v>
      </c>
      <c r="H323" s="867"/>
      <c r="I323" s="51" t="s">
        <v>17</v>
      </c>
      <c r="J323" s="52"/>
      <c r="K323" s="868"/>
      <c r="L323" s="869"/>
      <c r="M323" s="870"/>
      <c r="N323" s="871"/>
      <c r="O323" s="870"/>
      <c r="P323" s="871"/>
    </row>
    <row r="324" spans="1:16" s="2" customFormat="1" ht="15.6" hidden="1" customHeight="1" x14ac:dyDescent="0.25">
      <c r="A324" s="834" t="s">
        <v>110</v>
      </c>
      <c r="B324" s="835"/>
      <c r="C324" s="835"/>
      <c r="D324" s="836"/>
      <c r="E324" s="47"/>
      <c r="F324" s="25">
        <v>222110</v>
      </c>
      <c r="G324" s="866" t="s">
        <v>17</v>
      </c>
      <c r="H324" s="867"/>
      <c r="I324" s="51" t="s">
        <v>17</v>
      </c>
      <c r="J324" s="52"/>
      <c r="K324" s="868"/>
      <c r="L324" s="869"/>
      <c r="M324" s="870"/>
      <c r="N324" s="871"/>
      <c r="O324" s="870"/>
      <c r="P324" s="871"/>
    </row>
    <row r="325" spans="1:16" s="2" customFormat="1" ht="15.75" hidden="1" customHeight="1" x14ac:dyDescent="0.25">
      <c r="A325" s="834" t="s">
        <v>111</v>
      </c>
      <c r="B325" s="835"/>
      <c r="C325" s="835"/>
      <c r="D325" s="836"/>
      <c r="E325" s="47"/>
      <c r="F325" s="25">
        <v>222120</v>
      </c>
      <c r="G325" s="866" t="s">
        <v>17</v>
      </c>
      <c r="H325" s="867"/>
      <c r="I325" s="51" t="s">
        <v>17</v>
      </c>
      <c r="J325" s="52"/>
      <c r="K325" s="868"/>
      <c r="L325" s="869"/>
      <c r="M325" s="870"/>
      <c r="N325" s="871"/>
      <c r="O325" s="870"/>
      <c r="P325" s="871"/>
    </row>
    <row r="326" spans="1:16" s="2" customFormat="1" ht="15.6" hidden="1" customHeight="1" x14ac:dyDescent="0.25">
      <c r="A326" s="834" t="s">
        <v>112</v>
      </c>
      <c r="B326" s="835"/>
      <c r="C326" s="835"/>
      <c r="D326" s="836"/>
      <c r="E326" s="47"/>
      <c r="F326" s="25">
        <v>222130</v>
      </c>
      <c r="G326" s="866" t="s">
        <v>17</v>
      </c>
      <c r="H326" s="867"/>
      <c r="I326" s="51" t="s">
        <v>17</v>
      </c>
      <c r="J326" s="52"/>
      <c r="K326" s="868"/>
      <c r="L326" s="869"/>
      <c r="M326" s="870"/>
      <c r="N326" s="871"/>
      <c r="O326" s="870"/>
      <c r="P326" s="871"/>
    </row>
    <row r="327" spans="1:16" s="2" customFormat="1" ht="15.6" hidden="1" customHeight="1" x14ac:dyDescent="0.25">
      <c r="A327" s="834" t="s">
        <v>113</v>
      </c>
      <c r="B327" s="835"/>
      <c r="C327" s="835"/>
      <c r="D327" s="836"/>
      <c r="E327" s="47"/>
      <c r="F327" s="25">
        <v>222140</v>
      </c>
      <c r="G327" s="866" t="s">
        <v>17</v>
      </c>
      <c r="H327" s="867"/>
      <c r="I327" s="51" t="s">
        <v>17</v>
      </c>
      <c r="J327" s="52"/>
      <c r="K327" s="868"/>
      <c r="L327" s="869"/>
      <c r="M327" s="870"/>
      <c r="N327" s="871"/>
      <c r="O327" s="870"/>
      <c r="P327" s="871"/>
    </row>
    <row r="328" spans="1:16" s="2" customFormat="1" ht="15.6" hidden="1" customHeight="1" x14ac:dyDescent="0.25">
      <c r="A328" s="834" t="s">
        <v>114</v>
      </c>
      <c r="B328" s="835"/>
      <c r="C328" s="835"/>
      <c r="D328" s="836"/>
      <c r="E328" s="47"/>
      <c r="F328" s="25">
        <v>222190</v>
      </c>
      <c r="G328" s="866" t="s">
        <v>17</v>
      </c>
      <c r="H328" s="867"/>
      <c r="I328" s="51" t="s">
        <v>17</v>
      </c>
      <c r="J328" s="52"/>
      <c r="K328" s="868"/>
      <c r="L328" s="869"/>
      <c r="M328" s="870"/>
      <c r="N328" s="871"/>
      <c r="O328" s="870"/>
      <c r="P328" s="871"/>
    </row>
    <row r="329" spans="1:16" s="2" customFormat="1" ht="15.6" hidden="1" customHeight="1" x14ac:dyDescent="0.25">
      <c r="A329" s="834" t="s">
        <v>115</v>
      </c>
      <c r="B329" s="835"/>
      <c r="C329" s="835"/>
      <c r="D329" s="836"/>
      <c r="E329" s="47"/>
      <c r="F329" s="25">
        <v>222200</v>
      </c>
      <c r="G329" s="866" t="s">
        <v>17</v>
      </c>
      <c r="H329" s="867"/>
      <c r="I329" s="51" t="s">
        <v>17</v>
      </c>
      <c r="J329" s="52"/>
      <c r="K329" s="868"/>
      <c r="L329" s="869"/>
      <c r="M329" s="870"/>
      <c r="N329" s="871"/>
      <c r="O329" s="870"/>
      <c r="P329" s="871"/>
    </row>
    <row r="330" spans="1:16" s="2" customFormat="1" ht="15.6" hidden="1" customHeight="1" x14ac:dyDescent="0.25">
      <c r="A330" s="834" t="s">
        <v>116</v>
      </c>
      <c r="B330" s="835"/>
      <c r="C330" s="835"/>
      <c r="D330" s="836"/>
      <c r="E330" s="47"/>
      <c r="F330" s="25">
        <v>222210</v>
      </c>
      <c r="G330" s="866" t="s">
        <v>17</v>
      </c>
      <c r="H330" s="867"/>
      <c r="I330" s="51" t="s">
        <v>17</v>
      </c>
      <c r="J330" s="52"/>
      <c r="K330" s="868"/>
      <c r="L330" s="869"/>
      <c r="M330" s="870"/>
      <c r="N330" s="871"/>
      <c r="O330" s="870"/>
      <c r="P330" s="871"/>
    </row>
    <row r="331" spans="1:16" s="2" customFormat="1" ht="15.6" hidden="1" customHeight="1" x14ac:dyDescent="0.25">
      <c r="A331" s="834" t="s">
        <v>117</v>
      </c>
      <c r="B331" s="835"/>
      <c r="C331" s="835"/>
      <c r="D331" s="836"/>
      <c r="E331" s="47"/>
      <c r="F331" s="25">
        <v>222220</v>
      </c>
      <c r="G331" s="866" t="s">
        <v>17</v>
      </c>
      <c r="H331" s="867"/>
      <c r="I331" s="51" t="s">
        <v>17</v>
      </c>
      <c r="J331" s="52"/>
      <c r="K331" s="868"/>
      <c r="L331" s="869"/>
      <c r="M331" s="870"/>
      <c r="N331" s="871"/>
      <c r="O331" s="870"/>
      <c r="P331" s="871"/>
    </row>
    <row r="332" spans="1:16" s="2" customFormat="1" ht="15.6" hidden="1" customHeight="1" x14ac:dyDescent="0.25">
      <c r="A332" s="834" t="s">
        <v>118</v>
      </c>
      <c r="B332" s="835"/>
      <c r="C332" s="835"/>
      <c r="D332" s="836"/>
      <c r="E332" s="47"/>
      <c r="F332" s="25">
        <v>222300</v>
      </c>
      <c r="G332" s="866" t="s">
        <v>17</v>
      </c>
      <c r="H332" s="867"/>
      <c r="I332" s="51" t="s">
        <v>17</v>
      </c>
      <c r="J332" s="52"/>
      <c r="K332" s="868"/>
      <c r="L332" s="869"/>
      <c r="M332" s="870"/>
      <c r="N332" s="871"/>
      <c r="O332" s="870"/>
      <c r="P332" s="871"/>
    </row>
    <row r="333" spans="1:16" s="2" customFormat="1" ht="15.6" hidden="1" customHeight="1" x14ac:dyDescent="0.25">
      <c r="A333" s="834" t="s">
        <v>119</v>
      </c>
      <c r="B333" s="835"/>
      <c r="C333" s="835"/>
      <c r="D333" s="836"/>
      <c r="E333" s="47"/>
      <c r="F333" s="25">
        <v>222400</v>
      </c>
      <c r="G333" s="866" t="s">
        <v>17</v>
      </c>
      <c r="H333" s="867"/>
      <c r="I333" s="51" t="s">
        <v>17</v>
      </c>
      <c r="J333" s="52"/>
      <c r="K333" s="868"/>
      <c r="L333" s="869"/>
      <c r="M333" s="870"/>
      <c r="N333" s="871"/>
      <c r="O333" s="870"/>
      <c r="P333" s="871"/>
    </row>
    <row r="334" spans="1:16" s="2" customFormat="1" ht="15.6" hidden="1" customHeight="1" x14ac:dyDescent="0.25">
      <c r="A334" s="834" t="s">
        <v>120</v>
      </c>
      <c r="B334" s="835"/>
      <c r="C334" s="835"/>
      <c r="D334" s="836"/>
      <c r="E334" s="47"/>
      <c r="F334" s="25">
        <v>222500</v>
      </c>
      <c r="G334" s="866" t="s">
        <v>17</v>
      </c>
      <c r="H334" s="867"/>
      <c r="I334" s="51" t="s">
        <v>17</v>
      </c>
      <c r="J334" s="52"/>
      <c r="K334" s="868"/>
      <c r="L334" s="869"/>
      <c r="M334" s="870"/>
      <c r="N334" s="871"/>
      <c r="O334" s="870"/>
      <c r="P334" s="871"/>
    </row>
    <row r="335" spans="1:16" s="2" customFormat="1" ht="15.6" hidden="1" customHeight="1" x14ac:dyDescent="0.25">
      <c r="A335" s="834" t="s">
        <v>121</v>
      </c>
      <c r="B335" s="835"/>
      <c r="C335" s="835"/>
      <c r="D335" s="836"/>
      <c r="E335" s="47"/>
      <c r="F335" s="25">
        <v>222600</v>
      </c>
      <c r="G335" s="866" t="s">
        <v>17</v>
      </c>
      <c r="H335" s="867"/>
      <c r="I335" s="51" t="s">
        <v>17</v>
      </c>
      <c r="J335" s="52"/>
      <c r="K335" s="868"/>
      <c r="L335" s="869"/>
      <c r="M335" s="870"/>
      <c r="N335" s="871"/>
      <c r="O335" s="870"/>
      <c r="P335" s="871"/>
    </row>
    <row r="336" spans="1:16" s="2" customFormat="1" ht="15.6" hidden="1" customHeight="1" x14ac:dyDescent="0.25">
      <c r="A336" s="834" t="s">
        <v>122</v>
      </c>
      <c r="B336" s="835"/>
      <c r="C336" s="835"/>
      <c r="D336" s="836"/>
      <c r="E336" s="47"/>
      <c r="F336" s="25">
        <v>222700</v>
      </c>
      <c r="G336" s="866" t="s">
        <v>17</v>
      </c>
      <c r="H336" s="867"/>
      <c r="I336" s="51" t="s">
        <v>17</v>
      </c>
      <c r="J336" s="52"/>
      <c r="K336" s="868"/>
      <c r="L336" s="869"/>
      <c r="M336" s="870"/>
      <c r="N336" s="871"/>
      <c r="O336" s="870"/>
      <c r="P336" s="871"/>
    </row>
    <row r="337" spans="1:16" s="2" customFormat="1" ht="15.6" hidden="1" customHeight="1" x14ac:dyDescent="0.25">
      <c r="A337" s="834" t="s">
        <v>123</v>
      </c>
      <c r="B337" s="835"/>
      <c r="C337" s="835"/>
      <c r="D337" s="836"/>
      <c r="E337" s="47"/>
      <c r="F337" s="25">
        <v>222710</v>
      </c>
      <c r="G337" s="866" t="s">
        <v>17</v>
      </c>
      <c r="H337" s="867"/>
      <c r="I337" s="51" t="s">
        <v>17</v>
      </c>
      <c r="J337" s="52"/>
      <c r="K337" s="868"/>
      <c r="L337" s="869"/>
      <c r="M337" s="870"/>
      <c r="N337" s="871"/>
      <c r="O337" s="870"/>
      <c r="P337" s="871"/>
    </row>
    <row r="338" spans="1:16" s="2" customFormat="1" ht="15.6" hidden="1" customHeight="1" x14ac:dyDescent="0.25">
      <c r="A338" s="834" t="s">
        <v>124</v>
      </c>
      <c r="B338" s="835"/>
      <c r="C338" s="835"/>
      <c r="D338" s="836"/>
      <c r="E338" s="47"/>
      <c r="F338" s="25">
        <v>222720</v>
      </c>
      <c r="G338" s="866" t="s">
        <v>17</v>
      </c>
      <c r="H338" s="867"/>
      <c r="I338" s="51" t="s">
        <v>17</v>
      </c>
      <c r="J338" s="52"/>
      <c r="K338" s="868"/>
      <c r="L338" s="869"/>
      <c r="M338" s="870"/>
      <c r="N338" s="871"/>
      <c r="O338" s="870"/>
      <c r="P338" s="871"/>
    </row>
    <row r="339" spans="1:16" s="2" customFormat="1" ht="15.6" hidden="1" customHeight="1" x14ac:dyDescent="0.25">
      <c r="A339" s="834" t="s">
        <v>125</v>
      </c>
      <c r="B339" s="835"/>
      <c r="C339" s="835"/>
      <c r="D339" s="836"/>
      <c r="E339" s="47"/>
      <c r="F339" s="25">
        <v>222800</v>
      </c>
      <c r="G339" s="866" t="s">
        <v>17</v>
      </c>
      <c r="H339" s="867"/>
      <c r="I339" s="51" t="s">
        <v>17</v>
      </c>
      <c r="J339" s="52"/>
      <c r="K339" s="868"/>
      <c r="L339" s="869"/>
      <c r="M339" s="870"/>
      <c r="N339" s="871"/>
      <c r="O339" s="870"/>
      <c r="P339" s="871"/>
    </row>
    <row r="340" spans="1:16" s="2" customFormat="1" ht="15.6" hidden="1" customHeight="1" x14ac:dyDescent="0.25">
      <c r="A340" s="834" t="s">
        <v>125</v>
      </c>
      <c r="B340" s="835"/>
      <c r="C340" s="835"/>
      <c r="D340" s="836"/>
      <c r="E340" s="47"/>
      <c r="F340" s="25">
        <v>222810</v>
      </c>
      <c r="G340" s="866" t="s">
        <v>17</v>
      </c>
      <c r="H340" s="867"/>
      <c r="I340" s="51" t="s">
        <v>17</v>
      </c>
      <c r="J340" s="52"/>
      <c r="K340" s="868"/>
      <c r="L340" s="869"/>
      <c r="M340" s="870"/>
      <c r="N340" s="871"/>
      <c r="O340" s="870"/>
      <c r="P340" s="871"/>
    </row>
    <row r="341" spans="1:16" s="2" customFormat="1" ht="15.6" hidden="1" customHeight="1" x14ac:dyDescent="0.25">
      <c r="A341" s="834" t="s">
        <v>126</v>
      </c>
      <c r="B341" s="835"/>
      <c r="C341" s="835"/>
      <c r="D341" s="836"/>
      <c r="E341" s="47"/>
      <c r="F341" s="25">
        <v>222820</v>
      </c>
      <c r="G341" s="866" t="s">
        <v>17</v>
      </c>
      <c r="H341" s="867"/>
      <c r="I341" s="51" t="s">
        <v>17</v>
      </c>
      <c r="J341" s="52"/>
      <c r="K341" s="868"/>
      <c r="L341" s="869"/>
      <c r="M341" s="870"/>
      <c r="N341" s="871"/>
      <c r="O341" s="870"/>
      <c r="P341" s="871"/>
    </row>
    <row r="342" spans="1:16" s="2" customFormat="1" ht="15.75" hidden="1" customHeight="1" x14ac:dyDescent="0.25">
      <c r="A342" s="834" t="s">
        <v>127</v>
      </c>
      <c r="B342" s="835"/>
      <c r="C342" s="835"/>
      <c r="D342" s="836"/>
      <c r="E342" s="47"/>
      <c r="F342" s="25">
        <v>222900</v>
      </c>
      <c r="G342" s="866" t="s">
        <v>17</v>
      </c>
      <c r="H342" s="867"/>
      <c r="I342" s="51" t="s">
        <v>17</v>
      </c>
      <c r="J342" s="52"/>
      <c r="K342" s="868"/>
      <c r="L342" s="869"/>
      <c r="M342" s="870"/>
      <c r="N342" s="871"/>
      <c r="O342" s="870"/>
      <c r="P342" s="871"/>
    </row>
    <row r="343" spans="1:16" s="2" customFormat="1" ht="15.6" hidden="1" customHeight="1" x14ac:dyDescent="0.25">
      <c r="A343" s="834" t="s">
        <v>128</v>
      </c>
      <c r="B343" s="835"/>
      <c r="C343" s="835"/>
      <c r="D343" s="836"/>
      <c r="E343" s="47"/>
      <c r="F343" s="25">
        <v>222910</v>
      </c>
      <c r="G343" s="866" t="s">
        <v>17</v>
      </c>
      <c r="H343" s="867"/>
      <c r="I343" s="51" t="s">
        <v>17</v>
      </c>
      <c r="J343" s="52"/>
      <c r="K343" s="868"/>
      <c r="L343" s="869"/>
      <c r="M343" s="870"/>
      <c r="N343" s="871"/>
      <c r="O343" s="870"/>
      <c r="P343" s="871"/>
    </row>
    <row r="344" spans="1:16" s="2" customFormat="1" ht="15.6" hidden="1" customHeight="1" x14ac:dyDescent="0.25">
      <c r="A344" s="834" t="s">
        <v>129</v>
      </c>
      <c r="B344" s="835"/>
      <c r="C344" s="835"/>
      <c r="D344" s="836"/>
      <c r="E344" s="47"/>
      <c r="F344" s="25">
        <v>222920</v>
      </c>
      <c r="G344" s="866" t="s">
        <v>17</v>
      </c>
      <c r="H344" s="867"/>
      <c r="I344" s="51" t="s">
        <v>17</v>
      </c>
      <c r="J344" s="52"/>
      <c r="K344" s="868"/>
      <c r="L344" s="869"/>
      <c r="M344" s="870"/>
      <c r="N344" s="871"/>
      <c r="O344" s="870"/>
      <c r="P344" s="871"/>
    </row>
    <row r="345" spans="1:16" s="2" customFormat="1" ht="15.6" hidden="1" customHeight="1" x14ac:dyDescent="0.25">
      <c r="A345" s="834" t="s">
        <v>130</v>
      </c>
      <c r="B345" s="835"/>
      <c r="C345" s="835"/>
      <c r="D345" s="836"/>
      <c r="E345" s="47"/>
      <c r="F345" s="25">
        <v>222930</v>
      </c>
      <c r="G345" s="866" t="s">
        <v>17</v>
      </c>
      <c r="H345" s="867"/>
      <c r="I345" s="51" t="s">
        <v>17</v>
      </c>
      <c r="J345" s="52"/>
      <c r="K345" s="868"/>
      <c r="L345" s="869"/>
      <c r="M345" s="870"/>
      <c r="N345" s="871"/>
      <c r="O345" s="870"/>
      <c r="P345" s="871"/>
    </row>
    <row r="346" spans="1:16" s="2" customFormat="1" ht="15.6" hidden="1" customHeight="1" x14ac:dyDescent="0.25">
      <c r="A346" s="834" t="s">
        <v>131</v>
      </c>
      <c r="B346" s="835"/>
      <c r="C346" s="835"/>
      <c r="D346" s="836"/>
      <c r="E346" s="47"/>
      <c r="F346" s="25">
        <v>222940</v>
      </c>
      <c r="G346" s="866" t="s">
        <v>17</v>
      </c>
      <c r="H346" s="867"/>
      <c r="I346" s="51" t="s">
        <v>17</v>
      </c>
      <c r="J346" s="52"/>
      <c r="K346" s="868"/>
      <c r="L346" s="869"/>
      <c r="M346" s="870"/>
      <c r="N346" s="871"/>
      <c r="O346" s="870"/>
      <c r="P346" s="871"/>
    </row>
    <row r="347" spans="1:16" s="2" customFormat="1" ht="15.6" hidden="1" customHeight="1" x14ac:dyDescent="0.25">
      <c r="A347" s="834" t="s">
        <v>132</v>
      </c>
      <c r="B347" s="835"/>
      <c r="C347" s="835"/>
      <c r="D347" s="836"/>
      <c r="E347" s="47" t="s">
        <v>219</v>
      </c>
      <c r="F347" s="25">
        <v>222950</v>
      </c>
      <c r="G347" s="866" t="s">
        <v>17</v>
      </c>
      <c r="H347" s="867"/>
      <c r="I347" s="51" t="s">
        <v>17</v>
      </c>
      <c r="J347" s="52"/>
      <c r="K347" s="868"/>
      <c r="L347" s="869"/>
      <c r="M347" s="870"/>
      <c r="N347" s="871"/>
      <c r="O347" s="870"/>
      <c r="P347" s="871"/>
    </row>
    <row r="348" spans="1:16" s="2" customFormat="1" ht="15.6" hidden="1" customHeight="1" x14ac:dyDescent="0.25">
      <c r="A348" s="834" t="s">
        <v>133</v>
      </c>
      <c r="B348" s="835"/>
      <c r="C348" s="835"/>
      <c r="D348" s="836"/>
      <c r="E348" s="47" t="s">
        <v>219</v>
      </c>
      <c r="F348" s="25">
        <v>222960</v>
      </c>
      <c r="G348" s="866" t="s">
        <v>17</v>
      </c>
      <c r="H348" s="867"/>
      <c r="I348" s="51" t="s">
        <v>17</v>
      </c>
      <c r="J348" s="52"/>
      <c r="K348" s="868"/>
      <c r="L348" s="869"/>
      <c r="M348" s="870"/>
      <c r="N348" s="871"/>
      <c r="O348" s="870"/>
      <c r="P348" s="871"/>
    </row>
    <row r="349" spans="1:16" s="2" customFormat="1" ht="15.6" hidden="1" customHeight="1" x14ac:dyDescent="0.25">
      <c r="A349" s="834" t="s">
        <v>134</v>
      </c>
      <c r="B349" s="835"/>
      <c r="C349" s="835"/>
      <c r="D349" s="836"/>
      <c r="E349" s="47" t="s">
        <v>219</v>
      </c>
      <c r="F349" s="25">
        <v>222970</v>
      </c>
      <c r="G349" s="866" t="s">
        <v>17</v>
      </c>
      <c r="H349" s="867"/>
      <c r="I349" s="51" t="s">
        <v>17</v>
      </c>
      <c r="J349" s="52"/>
      <c r="K349" s="868"/>
      <c r="L349" s="869"/>
      <c r="M349" s="870"/>
      <c r="N349" s="871"/>
      <c r="O349" s="870"/>
      <c r="P349" s="871"/>
    </row>
    <row r="350" spans="1:16" s="2" customFormat="1" ht="15.6" hidden="1" customHeight="1" x14ac:dyDescent="0.25">
      <c r="A350" s="834" t="s">
        <v>135</v>
      </c>
      <c r="B350" s="835"/>
      <c r="C350" s="835"/>
      <c r="D350" s="836"/>
      <c r="E350" s="47" t="s">
        <v>219</v>
      </c>
      <c r="F350" s="25">
        <v>222980</v>
      </c>
      <c r="G350" s="866" t="s">
        <v>17</v>
      </c>
      <c r="H350" s="867"/>
      <c r="I350" s="51" t="s">
        <v>17</v>
      </c>
      <c r="J350" s="52"/>
      <c r="K350" s="868"/>
      <c r="L350" s="869"/>
      <c r="M350" s="870"/>
      <c r="N350" s="871"/>
      <c r="O350" s="870"/>
      <c r="P350" s="871"/>
    </row>
    <row r="351" spans="1:16" s="2" customFormat="1" ht="15.6" hidden="1" customHeight="1" x14ac:dyDescent="0.25">
      <c r="A351" s="834" t="s">
        <v>136</v>
      </c>
      <c r="B351" s="835"/>
      <c r="C351" s="835"/>
      <c r="D351" s="836"/>
      <c r="E351" s="47"/>
      <c r="F351" s="25">
        <v>222990</v>
      </c>
      <c r="G351" s="866" t="s">
        <v>17</v>
      </c>
      <c r="H351" s="867"/>
      <c r="I351" s="51" t="s">
        <v>17</v>
      </c>
      <c r="J351" s="52"/>
      <c r="K351" s="868"/>
      <c r="L351" s="869"/>
      <c r="M351" s="870"/>
      <c r="N351" s="871"/>
      <c r="O351" s="870"/>
      <c r="P351" s="871"/>
    </row>
    <row r="352" spans="1:16" s="2" customFormat="1" ht="15.6" hidden="1" customHeight="1" x14ac:dyDescent="0.25">
      <c r="A352" s="846" t="s">
        <v>137</v>
      </c>
      <c r="B352" s="847"/>
      <c r="C352" s="847"/>
      <c r="D352" s="848"/>
      <c r="E352" s="18"/>
      <c r="F352" s="19">
        <v>270000</v>
      </c>
      <c r="G352" s="872" t="s">
        <v>17</v>
      </c>
      <c r="H352" s="873"/>
      <c r="I352" s="57" t="s">
        <v>17</v>
      </c>
      <c r="J352" s="58">
        <f>SUM(J353:J354)</f>
        <v>0</v>
      </c>
      <c r="K352" s="876">
        <f>SUM(K353:L354)</f>
        <v>0</v>
      </c>
      <c r="L352" s="877"/>
      <c r="M352" s="876">
        <f t="shared" ref="M352" si="58">SUM(M353:N354)</f>
        <v>0</v>
      </c>
      <c r="N352" s="877"/>
      <c r="O352" s="876">
        <f t="shared" ref="O352" si="59">SUM(O353:P354)</f>
        <v>0</v>
      </c>
      <c r="P352" s="877"/>
    </row>
    <row r="353" spans="1:16" s="2" customFormat="1" ht="15.6" hidden="1" customHeight="1" x14ac:dyDescent="0.25">
      <c r="A353" s="834" t="s">
        <v>138</v>
      </c>
      <c r="B353" s="835"/>
      <c r="C353" s="835"/>
      <c r="D353" s="836"/>
      <c r="E353" s="47"/>
      <c r="F353" s="25">
        <v>271000</v>
      </c>
      <c r="G353" s="866" t="s">
        <v>17</v>
      </c>
      <c r="H353" s="867"/>
      <c r="I353" s="51" t="s">
        <v>17</v>
      </c>
      <c r="J353" s="52"/>
      <c r="K353" s="868"/>
      <c r="L353" s="869"/>
      <c r="M353" s="870"/>
      <c r="N353" s="871"/>
      <c r="O353" s="870"/>
      <c r="P353" s="871"/>
    </row>
    <row r="354" spans="1:16" s="2" customFormat="1" ht="15.6" hidden="1" customHeight="1" x14ac:dyDescent="0.25">
      <c r="A354" s="834" t="s">
        <v>139</v>
      </c>
      <c r="B354" s="835"/>
      <c r="C354" s="835"/>
      <c r="D354" s="836"/>
      <c r="E354" s="47"/>
      <c r="F354" s="43">
        <v>273500</v>
      </c>
      <c r="G354" s="866" t="s">
        <v>17</v>
      </c>
      <c r="H354" s="867"/>
      <c r="I354" s="51" t="s">
        <v>17</v>
      </c>
      <c r="J354" s="64"/>
      <c r="K354" s="868"/>
      <c r="L354" s="869"/>
      <c r="M354" s="870"/>
      <c r="N354" s="871"/>
      <c r="O354" s="870"/>
      <c r="P354" s="871"/>
    </row>
    <row r="355" spans="1:16" s="2" customFormat="1" ht="15.6" hidden="1" customHeight="1" x14ac:dyDescent="0.25">
      <c r="A355" s="846" t="s">
        <v>140</v>
      </c>
      <c r="B355" s="847"/>
      <c r="C355" s="847"/>
      <c r="D355" s="848"/>
      <c r="E355" s="18"/>
      <c r="F355" s="45">
        <v>280000</v>
      </c>
      <c r="G355" s="872" t="s">
        <v>17</v>
      </c>
      <c r="H355" s="873"/>
      <c r="I355" s="57" t="s">
        <v>17</v>
      </c>
      <c r="J355" s="65"/>
      <c r="K355" s="876"/>
      <c r="L355" s="877"/>
      <c r="M355" s="876"/>
      <c r="N355" s="877"/>
      <c r="O355" s="876"/>
      <c r="P355" s="877"/>
    </row>
    <row r="356" spans="1:16" s="2" customFormat="1" ht="15.6" hidden="1" customHeight="1" x14ac:dyDescent="0.25">
      <c r="A356" s="834" t="s">
        <v>141</v>
      </c>
      <c r="B356" s="835"/>
      <c r="C356" s="835"/>
      <c r="D356" s="836"/>
      <c r="E356" s="47"/>
      <c r="F356" s="25">
        <v>281000</v>
      </c>
      <c r="G356" s="866" t="s">
        <v>17</v>
      </c>
      <c r="H356" s="867"/>
      <c r="I356" s="51" t="s">
        <v>17</v>
      </c>
      <c r="J356" s="52"/>
      <c r="K356" s="868"/>
      <c r="L356" s="869"/>
      <c r="M356" s="870"/>
      <c r="N356" s="871"/>
      <c r="O356" s="870"/>
      <c r="P356" s="871"/>
    </row>
    <row r="357" spans="1:16" s="2" customFormat="1" ht="15.75" hidden="1" customHeight="1" x14ac:dyDescent="0.25">
      <c r="A357" s="834" t="s">
        <v>142</v>
      </c>
      <c r="B357" s="835"/>
      <c r="C357" s="835"/>
      <c r="D357" s="836"/>
      <c r="E357" s="47"/>
      <c r="F357" s="25">
        <v>281200</v>
      </c>
      <c r="G357" s="866" t="s">
        <v>17</v>
      </c>
      <c r="H357" s="867"/>
      <c r="I357" s="51" t="s">
        <v>17</v>
      </c>
      <c r="J357" s="52"/>
      <c r="K357" s="868"/>
      <c r="L357" s="869"/>
      <c r="M357" s="870"/>
      <c r="N357" s="871"/>
      <c r="O357" s="870"/>
      <c r="P357" s="871"/>
    </row>
    <row r="358" spans="1:16" s="2" customFormat="1" ht="15.6" hidden="1" customHeight="1" x14ac:dyDescent="0.25">
      <c r="A358" s="834" t="s">
        <v>143</v>
      </c>
      <c r="B358" s="835"/>
      <c r="C358" s="835"/>
      <c r="D358" s="836"/>
      <c r="E358" s="47"/>
      <c r="F358" s="25">
        <v>281210</v>
      </c>
      <c r="G358" s="866" t="s">
        <v>17</v>
      </c>
      <c r="H358" s="867"/>
      <c r="I358" s="51" t="s">
        <v>17</v>
      </c>
      <c r="J358" s="52"/>
      <c r="K358" s="868"/>
      <c r="L358" s="869"/>
      <c r="M358" s="870"/>
      <c r="N358" s="871"/>
      <c r="O358" s="870"/>
      <c r="P358" s="871"/>
    </row>
    <row r="359" spans="1:16" s="2" customFormat="1" ht="15.6" hidden="1" customHeight="1" x14ac:dyDescent="0.25">
      <c r="A359" s="834" t="s">
        <v>144</v>
      </c>
      <c r="B359" s="835"/>
      <c r="C359" s="835"/>
      <c r="D359" s="836"/>
      <c r="E359" s="47"/>
      <c r="F359" s="25">
        <v>281211</v>
      </c>
      <c r="G359" s="866" t="s">
        <v>17</v>
      </c>
      <c r="H359" s="867"/>
      <c r="I359" s="51" t="s">
        <v>17</v>
      </c>
      <c r="J359" s="52"/>
      <c r="K359" s="868"/>
      <c r="L359" s="869"/>
      <c r="M359" s="870"/>
      <c r="N359" s="871"/>
      <c r="O359" s="870"/>
      <c r="P359" s="871"/>
    </row>
    <row r="360" spans="1:16" s="2" customFormat="1" ht="15.6" hidden="1" customHeight="1" x14ac:dyDescent="0.25">
      <c r="A360" s="834" t="s">
        <v>145</v>
      </c>
      <c r="B360" s="835"/>
      <c r="C360" s="835"/>
      <c r="D360" s="836"/>
      <c r="E360" s="47"/>
      <c r="F360" s="25">
        <v>281212</v>
      </c>
      <c r="G360" s="866" t="s">
        <v>17</v>
      </c>
      <c r="H360" s="867"/>
      <c r="I360" s="51" t="s">
        <v>17</v>
      </c>
      <c r="J360" s="52"/>
      <c r="K360" s="868"/>
      <c r="L360" s="869"/>
      <c r="M360" s="870"/>
      <c r="N360" s="871"/>
      <c r="O360" s="870"/>
      <c r="P360" s="871"/>
    </row>
    <row r="361" spans="1:16" s="2" customFormat="1" ht="15.6" hidden="1" customHeight="1" x14ac:dyDescent="0.25">
      <c r="A361" s="834" t="s">
        <v>146</v>
      </c>
      <c r="B361" s="835"/>
      <c r="C361" s="835"/>
      <c r="D361" s="836"/>
      <c r="E361" s="47"/>
      <c r="F361" s="25">
        <v>281220</v>
      </c>
      <c r="G361" s="866" t="s">
        <v>17</v>
      </c>
      <c r="H361" s="867"/>
      <c r="I361" s="51" t="s">
        <v>17</v>
      </c>
      <c r="J361" s="52"/>
      <c r="K361" s="868"/>
      <c r="L361" s="869"/>
      <c r="M361" s="870"/>
      <c r="N361" s="871"/>
      <c r="O361" s="870"/>
      <c r="P361" s="871"/>
    </row>
    <row r="362" spans="1:16" s="2" customFormat="1" ht="15.6" hidden="1" customHeight="1" x14ac:dyDescent="0.25">
      <c r="A362" s="834" t="s">
        <v>147</v>
      </c>
      <c r="B362" s="835"/>
      <c r="C362" s="835"/>
      <c r="D362" s="836"/>
      <c r="E362" s="47"/>
      <c r="F362" s="25">
        <v>281221</v>
      </c>
      <c r="G362" s="866" t="s">
        <v>17</v>
      </c>
      <c r="H362" s="867"/>
      <c r="I362" s="51" t="s">
        <v>17</v>
      </c>
      <c r="J362" s="52"/>
      <c r="K362" s="868"/>
      <c r="L362" s="869"/>
      <c r="M362" s="870"/>
      <c r="N362" s="871"/>
      <c r="O362" s="870"/>
      <c r="P362" s="871"/>
    </row>
    <row r="363" spans="1:16" s="2" customFormat="1" ht="15.6" hidden="1" customHeight="1" x14ac:dyDescent="0.25">
      <c r="A363" s="834" t="s">
        <v>148</v>
      </c>
      <c r="B363" s="835"/>
      <c r="C363" s="835"/>
      <c r="D363" s="836"/>
      <c r="E363" s="47"/>
      <c r="F363" s="25">
        <v>281222</v>
      </c>
      <c r="G363" s="866" t="s">
        <v>17</v>
      </c>
      <c r="H363" s="867"/>
      <c r="I363" s="51" t="s">
        <v>17</v>
      </c>
      <c r="J363" s="52"/>
      <c r="K363" s="868"/>
      <c r="L363" s="869"/>
      <c r="M363" s="870"/>
      <c r="N363" s="871"/>
      <c r="O363" s="870"/>
      <c r="P363" s="871"/>
    </row>
    <row r="364" spans="1:16" s="2" customFormat="1" ht="15.6" hidden="1" customHeight="1" x14ac:dyDescent="0.25">
      <c r="A364" s="834" t="s">
        <v>149</v>
      </c>
      <c r="B364" s="835"/>
      <c r="C364" s="835"/>
      <c r="D364" s="836"/>
      <c r="E364" s="47"/>
      <c r="F364" s="25">
        <v>281230</v>
      </c>
      <c r="G364" s="866" t="s">
        <v>17</v>
      </c>
      <c r="H364" s="867"/>
      <c r="I364" s="51" t="s">
        <v>17</v>
      </c>
      <c r="J364" s="52"/>
      <c r="K364" s="868"/>
      <c r="L364" s="869"/>
      <c r="M364" s="870"/>
      <c r="N364" s="871"/>
      <c r="O364" s="870"/>
      <c r="P364" s="871"/>
    </row>
    <row r="365" spans="1:16" s="2" customFormat="1" ht="15.6" hidden="1" customHeight="1" x14ac:dyDescent="0.25">
      <c r="A365" s="834" t="s">
        <v>150</v>
      </c>
      <c r="B365" s="835"/>
      <c r="C365" s="835"/>
      <c r="D365" s="836"/>
      <c r="E365" s="47"/>
      <c r="F365" s="25">
        <v>281800</v>
      </c>
      <c r="G365" s="866" t="s">
        <v>17</v>
      </c>
      <c r="H365" s="867"/>
      <c r="I365" s="51" t="s">
        <v>17</v>
      </c>
      <c r="J365" s="52"/>
      <c r="K365" s="868"/>
      <c r="L365" s="869"/>
      <c r="M365" s="870"/>
      <c r="N365" s="871"/>
      <c r="O365" s="870"/>
      <c r="P365" s="871"/>
    </row>
    <row r="366" spans="1:16" s="2" customFormat="1" ht="15.6" hidden="1" customHeight="1" x14ac:dyDescent="0.25">
      <c r="A366" s="834" t="s">
        <v>151</v>
      </c>
      <c r="B366" s="835"/>
      <c r="C366" s="835"/>
      <c r="D366" s="836"/>
      <c r="E366" s="47"/>
      <c r="F366" s="25">
        <v>281900</v>
      </c>
      <c r="G366" s="866" t="s">
        <v>17</v>
      </c>
      <c r="H366" s="867"/>
      <c r="I366" s="51" t="s">
        <v>17</v>
      </c>
      <c r="J366" s="52"/>
      <c r="K366" s="868"/>
      <c r="L366" s="869"/>
      <c r="M366" s="870"/>
      <c r="N366" s="871"/>
      <c r="O366" s="870"/>
      <c r="P366" s="871"/>
    </row>
    <row r="367" spans="1:16" s="2" customFormat="1" ht="15.6" hidden="1" customHeight="1" x14ac:dyDescent="0.25">
      <c r="A367" s="834" t="s">
        <v>152</v>
      </c>
      <c r="B367" s="835"/>
      <c r="C367" s="835"/>
      <c r="D367" s="836"/>
      <c r="E367" s="47"/>
      <c r="F367" s="25">
        <v>282000</v>
      </c>
      <c r="G367" s="866" t="s">
        <v>17</v>
      </c>
      <c r="H367" s="867"/>
      <c r="I367" s="51" t="s">
        <v>17</v>
      </c>
      <c r="J367" s="52"/>
      <c r="K367" s="868"/>
      <c r="L367" s="869"/>
      <c r="M367" s="870"/>
      <c r="N367" s="871"/>
      <c r="O367" s="870"/>
      <c r="P367" s="871"/>
    </row>
    <row r="368" spans="1:16" s="2" customFormat="1" ht="15.6" hidden="1" customHeight="1" x14ac:dyDescent="0.25">
      <c r="A368" s="834" t="s">
        <v>153</v>
      </c>
      <c r="B368" s="835"/>
      <c r="C368" s="835"/>
      <c r="D368" s="836"/>
      <c r="E368" s="47"/>
      <c r="F368" s="25">
        <v>282100</v>
      </c>
      <c r="G368" s="866" t="s">
        <v>17</v>
      </c>
      <c r="H368" s="867"/>
      <c r="I368" s="51" t="s">
        <v>17</v>
      </c>
      <c r="J368" s="52"/>
      <c r="K368" s="868"/>
      <c r="L368" s="869"/>
      <c r="M368" s="870"/>
      <c r="N368" s="871"/>
      <c r="O368" s="870"/>
      <c r="P368" s="871"/>
    </row>
    <row r="369" spans="1:16" s="2" customFormat="1" ht="15.6" hidden="1" customHeight="1" x14ac:dyDescent="0.25">
      <c r="A369" s="846" t="s">
        <v>154</v>
      </c>
      <c r="B369" s="847"/>
      <c r="C369" s="847"/>
      <c r="D369" s="848"/>
      <c r="E369" s="18"/>
      <c r="F369" s="19">
        <v>290000</v>
      </c>
      <c r="G369" s="872" t="s">
        <v>17</v>
      </c>
      <c r="H369" s="873"/>
      <c r="I369" s="57" t="s">
        <v>17</v>
      </c>
      <c r="J369" s="58"/>
      <c r="K369" s="876"/>
      <c r="L369" s="877"/>
      <c r="M369" s="874"/>
      <c r="N369" s="875"/>
      <c r="O369" s="874"/>
      <c r="P369" s="875"/>
    </row>
    <row r="370" spans="1:16" s="2" customFormat="1" ht="15.6" hidden="1" customHeight="1" x14ac:dyDescent="0.25">
      <c r="A370" s="834" t="s">
        <v>155</v>
      </c>
      <c r="B370" s="835"/>
      <c r="C370" s="835"/>
      <c r="D370" s="836"/>
      <c r="E370" s="47"/>
      <c r="F370" s="25">
        <v>292220</v>
      </c>
      <c r="G370" s="866" t="s">
        <v>17</v>
      </c>
      <c r="H370" s="867"/>
      <c r="I370" s="51" t="s">
        <v>17</v>
      </c>
      <c r="J370" s="52"/>
      <c r="K370" s="868"/>
      <c r="L370" s="869"/>
      <c r="M370" s="870"/>
      <c r="N370" s="871"/>
      <c r="O370" s="870"/>
      <c r="P370" s="871"/>
    </row>
    <row r="371" spans="1:16" s="2" customFormat="1" ht="15.6" hidden="1" customHeight="1" x14ac:dyDescent="0.25">
      <c r="A371" s="834" t="s">
        <v>156</v>
      </c>
      <c r="B371" s="835"/>
      <c r="C371" s="835"/>
      <c r="D371" s="836"/>
      <c r="E371" s="47"/>
      <c r="F371" s="25">
        <v>300000</v>
      </c>
      <c r="G371" s="866" t="s">
        <v>17</v>
      </c>
      <c r="H371" s="867"/>
      <c r="I371" s="51" t="s">
        <v>17</v>
      </c>
      <c r="J371" s="52"/>
      <c r="K371" s="868"/>
      <c r="L371" s="869"/>
      <c r="M371" s="870"/>
      <c r="N371" s="871"/>
      <c r="O371" s="870"/>
      <c r="P371" s="871"/>
    </row>
    <row r="372" spans="1:16" s="2" customFormat="1" ht="15.6" hidden="1" customHeight="1" x14ac:dyDescent="0.25">
      <c r="A372" s="834" t="s">
        <v>157</v>
      </c>
      <c r="B372" s="835"/>
      <c r="C372" s="835"/>
      <c r="D372" s="836"/>
      <c r="E372" s="47"/>
      <c r="F372" s="25">
        <v>300000</v>
      </c>
      <c r="G372" s="866" t="s">
        <v>17</v>
      </c>
      <c r="H372" s="867"/>
      <c r="I372" s="51" t="s">
        <v>17</v>
      </c>
      <c r="J372" s="52"/>
      <c r="K372" s="868"/>
      <c r="L372" s="869"/>
      <c r="M372" s="870"/>
      <c r="N372" s="871"/>
      <c r="O372" s="870"/>
      <c r="P372" s="871"/>
    </row>
    <row r="373" spans="1:16" s="2" customFormat="1" ht="15.6" hidden="1" customHeight="1" x14ac:dyDescent="0.25">
      <c r="A373" s="834" t="s">
        <v>158</v>
      </c>
      <c r="B373" s="835"/>
      <c r="C373" s="835"/>
      <c r="D373" s="836"/>
      <c r="E373" s="47"/>
      <c r="F373" s="25">
        <v>319000</v>
      </c>
      <c r="G373" s="866" t="s">
        <v>17</v>
      </c>
      <c r="H373" s="867"/>
      <c r="I373" s="51" t="s">
        <v>17</v>
      </c>
      <c r="J373" s="52"/>
      <c r="K373" s="868"/>
      <c r="L373" s="869"/>
      <c r="M373" s="870"/>
      <c r="N373" s="871"/>
      <c r="O373" s="870"/>
      <c r="P373" s="871"/>
    </row>
    <row r="374" spans="1:16" s="2" customFormat="1" ht="15.75" hidden="1" customHeight="1" x14ac:dyDescent="0.25">
      <c r="A374" s="834" t="s">
        <v>159</v>
      </c>
      <c r="B374" s="835"/>
      <c r="C374" s="835"/>
      <c r="D374" s="836"/>
      <c r="E374" s="47"/>
      <c r="F374" s="25">
        <v>350000</v>
      </c>
      <c r="G374" s="866" t="s">
        <v>17</v>
      </c>
      <c r="H374" s="867"/>
      <c r="I374" s="51" t="s">
        <v>17</v>
      </c>
      <c r="J374" s="52"/>
      <c r="K374" s="868"/>
      <c r="L374" s="869"/>
      <c r="M374" s="870"/>
      <c r="N374" s="871"/>
      <c r="O374" s="870"/>
      <c r="P374" s="871"/>
    </row>
    <row r="375" spans="1:16" s="2" customFormat="1" ht="15.6" hidden="1" customHeight="1" x14ac:dyDescent="0.25">
      <c r="A375" s="846" t="s">
        <v>218</v>
      </c>
      <c r="B375" s="847"/>
      <c r="C375" s="847"/>
      <c r="D375" s="848"/>
      <c r="E375" s="18"/>
      <c r="F375" s="19">
        <v>310000</v>
      </c>
      <c r="G375" s="872" t="s">
        <v>17</v>
      </c>
      <c r="H375" s="873"/>
      <c r="I375" s="57" t="s">
        <v>17</v>
      </c>
      <c r="J375" s="58"/>
      <c r="K375" s="876"/>
      <c r="L375" s="877"/>
      <c r="M375" s="876"/>
      <c r="N375" s="877"/>
      <c r="O375" s="876"/>
      <c r="P375" s="877"/>
    </row>
    <row r="376" spans="1:16" s="2" customFormat="1" ht="15.75" hidden="1" customHeight="1" x14ac:dyDescent="0.25">
      <c r="A376" s="834" t="s">
        <v>161</v>
      </c>
      <c r="B376" s="835"/>
      <c r="C376" s="835"/>
      <c r="D376" s="836"/>
      <c r="E376" s="47"/>
      <c r="F376" s="25">
        <v>311000</v>
      </c>
      <c r="G376" s="866" t="s">
        <v>17</v>
      </c>
      <c r="H376" s="867"/>
      <c r="I376" s="51" t="s">
        <v>17</v>
      </c>
      <c r="J376" s="52"/>
      <c r="K376" s="868"/>
      <c r="L376" s="869"/>
      <c r="M376" s="870"/>
      <c r="N376" s="871"/>
      <c r="O376" s="870"/>
      <c r="P376" s="871"/>
    </row>
    <row r="377" spans="1:16" s="2" customFormat="1" ht="15.6" hidden="1" customHeight="1" x14ac:dyDescent="0.25">
      <c r="A377" s="834" t="s">
        <v>162</v>
      </c>
      <c r="B377" s="835"/>
      <c r="C377" s="835"/>
      <c r="D377" s="836"/>
      <c r="E377" s="47"/>
      <c r="F377" s="25">
        <v>311100</v>
      </c>
      <c r="G377" s="866" t="s">
        <v>17</v>
      </c>
      <c r="H377" s="867"/>
      <c r="I377" s="51" t="s">
        <v>17</v>
      </c>
      <c r="J377" s="52"/>
      <c r="K377" s="868"/>
      <c r="L377" s="869"/>
      <c r="M377" s="870"/>
      <c r="N377" s="871"/>
      <c r="O377" s="870"/>
      <c r="P377" s="871"/>
    </row>
    <row r="378" spans="1:16" s="2" customFormat="1" ht="15.6" hidden="1" customHeight="1" x14ac:dyDescent="0.25">
      <c r="A378" s="834" t="s">
        <v>163</v>
      </c>
      <c r="B378" s="835"/>
      <c r="C378" s="835"/>
      <c r="D378" s="836"/>
      <c r="E378" s="47"/>
      <c r="F378" s="25">
        <v>311110</v>
      </c>
      <c r="G378" s="866" t="s">
        <v>17</v>
      </c>
      <c r="H378" s="867"/>
      <c r="I378" s="51" t="s">
        <v>17</v>
      </c>
      <c r="J378" s="52"/>
      <c r="K378" s="868"/>
      <c r="L378" s="869"/>
      <c r="M378" s="870"/>
      <c r="N378" s="871"/>
      <c r="O378" s="870"/>
      <c r="P378" s="871"/>
    </row>
    <row r="379" spans="1:16" s="2" customFormat="1" ht="15.6" hidden="1" customHeight="1" x14ac:dyDescent="0.25">
      <c r="A379" s="834" t="s">
        <v>164</v>
      </c>
      <c r="B379" s="835"/>
      <c r="C379" s="835"/>
      <c r="D379" s="836"/>
      <c r="E379" s="47"/>
      <c r="F379" s="25">
        <v>311120</v>
      </c>
      <c r="G379" s="866" t="s">
        <v>17</v>
      </c>
      <c r="H379" s="867"/>
      <c r="I379" s="51" t="s">
        <v>17</v>
      </c>
      <c r="J379" s="52"/>
      <c r="K379" s="868"/>
      <c r="L379" s="869"/>
      <c r="M379" s="870"/>
      <c r="N379" s="871"/>
      <c r="O379" s="870"/>
      <c r="P379" s="871"/>
    </row>
    <row r="380" spans="1:16" s="2" customFormat="1" ht="15.6" hidden="1" customHeight="1" x14ac:dyDescent="0.25">
      <c r="A380" s="834" t="s">
        <v>165</v>
      </c>
      <c r="B380" s="835"/>
      <c r="C380" s="835"/>
      <c r="D380" s="836"/>
      <c r="E380" s="47"/>
      <c r="F380" s="25">
        <v>311210</v>
      </c>
      <c r="G380" s="866" t="s">
        <v>17</v>
      </c>
      <c r="H380" s="867"/>
      <c r="I380" s="51" t="s">
        <v>17</v>
      </c>
      <c r="J380" s="52"/>
      <c r="K380" s="868"/>
      <c r="L380" s="869"/>
      <c r="M380" s="870"/>
      <c r="N380" s="871"/>
      <c r="O380" s="870"/>
      <c r="P380" s="871"/>
    </row>
    <row r="381" spans="1:16" s="2" customFormat="1" ht="15.6" hidden="1" customHeight="1" x14ac:dyDescent="0.25">
      <c r="A381" s="834" t="s">
        <v>166</v>
      </c>
      <c r="B381" s="835"/>
      <c r="C381" s="835"/>
      <c r="D381" s="836"/>
      <c r="E381" s="47"/>
      <c r="F381" s="25">
        <v>312120</v>
      </c>
      <c r="G381" s="866" t="s">
        <v>17</v>
      </c>
      <c r="H381" s="867"/>
      <c r="I381" s="51" t="s">
        <v>17</v>
      </c>
      <c r="J381" s="52"/>
      <c r="K381" s="868"/>
      <c r="L381" s="869"/>
      <c r="M381" s="870"/>
      <c r="N381" s="871"/>
      <c r="O381" s="870"/>
      <c r="P381" s="871"/>
    </row>
    <row r="382" spans="1:16" s="2" customFormat="1" ht="15.6" hidden="1" customHeight="1" x14ac:dyDescent="0.25">
      <c r="A382" s="834" t="s">
        <v>167</v>
      </c>
      <c r="B382" s="835"/>
      <c r="C382" s="835"/>
      <c r="D382" s="836"/>
      <c r="E382" s="47"/>
      <c r="F382" s="25">
        <v>313000</v>
      </c>
      <c r="G382" s="866" t="s">
        <v>17</v>
      </c>
      <c r="H382" s="867"/>
      <c r="I382" s="51" t="s">
        <v>17</v>
      </c>
      <c r="J382" s="52"/>
      <c r="K382" s="868"/>
      <c r="L382" s="869"/>
      <c r="M382" s="870"/>
      <c r="N382" s="871"/>
      <c r="O382" s="870"/>
      <c r="P382" s="871"/>
    </row>
    <row r="383" spans="1:16" s="2" customFormat="1" ht="15.6" hidden="1" customHeight="1" x14ac:dyDescent="0.25">
      <c r="A383" s="834" t="s">
        <v>168</v>
      </c>
      <c r="B383" s="835"/>
      <c r="C383" s="835"/>
      <c r="D383" s="836"/>
      <c r="E383" s="47"/>
      <c r="F383" s="25">
        <v>313100</v>
      </c>
      <c r="G383" s="866" t="s">
        <v>17</v>
      </c>
      <c r="H383" s="867"/>
      <c r="I383" s="51" t="s">
        <v>17</v>
      </c>
      <c r="J383" s="52"/>
      <c r="K383" s="868"/>
      <c r="L383" s="869"/>
      <c r="M383" s="870"/>
      <c r="N383" s="871"/>
      <c r="O383" s="870"/>
      <c r="P383" s="871"/>
    </row>
    <row r="384" spans="1:16" s="2" customFormat="1" ht="15.6" hidden="1" customHeight="1" x14ac:dyDescent="0.25">
      <c r="A384" s="834" t="s">
        <v>169</v>
      </c>
      <c r="B384" s="835"/>
      <c r="C384" s="835"/>
      <c r="D384" s="836"/>
      <c r="E384" s="47"/>
      <c r="F384" s="25">
        <v>313110</v>
      </c>
      <c r="G384" s="866" t="s">
        <v>17</v>
      </c>
      <c r="H384" s="867"/>
      <c r="I384" s="51" t="s">
        <v>17</v>
      </c>
      <c r="J384" s="52"/>
      <c r="K384" s="868"/>
      <c r="L384" s="869"/>
      <c r="M384" s="870"/>
      <c r="N384" s="871"/>
      <c r="O384" s="870"/>
      <c r="P384" s="871"/>
    </row>
    <row r="385" spans="1:16" s="2" customFormat="1" ht="15.6" hidden="1" customHeight="1" x14ac:dyDescent="0.25">
      <c r="A385" s="834" t="s">
        <v>170</v>
      </c>
      <c r="B385" s="835"/>
      <c r="C385" s="835"/>
      <c r="D385" s="836"/>
      <c r="E385" s="47"/>
      <c r="F385" s="25">
        <v>313120</v>
      </c>
      <c r="G385" s="866" t="s">
        <v>17</v>
      </c>
      <c r="H385" s="867"/>
      <c r="I385" s="51" t="s">
        <v>17</v>
      </c>
      <c r="J385" s="52"/>
      <c r="K385" s="868"/>
      <c r="L385" s="869"/>
      <c r="M385" s="870"/>
      <c r="N385" s="871"/>
      <c r="O385" s="870"/>
      <c r="P385" s="871"/>
    </row>
    <row r="386" spans="1:16" s="2" customFormat="1" ht="15.6" hidden="1" customHeight="1" x14ac:dyDescent="0.25">
      <c r="A386" s="834" t="s">
        <v>171</v>
      </c>
      <c r="B386" s="835"/>
      <c r="C386" s="835"/>
      <c r="D386" s="836"/>
      <c r="E386" s="47"/>
      <c r="F386" s="25">
        <v>313200</v>
      </c>
      <c r="G386" s="866" t="s">
        <v>17</v>
      </c>
      <c r="H386" s="867"/>
      <c r="I386" s="51" t="s">
        <v>17</v>
      </c>
      <c r="J386" s="52"/>
      <c r="K386" s="868"/>
      <c r="L386" s="869"/>
      <c r="M386" s="870"/>
      <c r="N386" s="871"/>
      <c r="O386" s="870"/>
      <c r="P386" s="871"/>
    </row>
    <row r="387" spans="1:16" s="2" customFormat="1" ht="15.6" hidden="1" customHeight="1" x14ac:dyDescent="0.25">
      <c r="A387" s="834" t="s">
        <v>172</v>
      </c>
      <c r="B387" s="835"/>
      <c r="C387" s="835"/>
      <c r="D387" s="836"/>
      <c r="E387" s="47"/>
      <c r="F387" s="25">
        <v>313210</v>
      </c>
      <c r="G387" s="866" t="s">
        <v>17</v>
      </c>
      <c r="H387" s="867"/>
      <c r="I387" s="51" t="s">
        <v>17</v>
      </c>
      <c r="J387" s="52"/>
      <c r="K387" s="868"/>
      <c r="L387" s="869"/>
      <c r="M387" s="870"/>
      <c r="N387" s="871"/>
      <c r="O387" s="870"/>
      <c r="P387" s="871"/>
    </row>
    <row r="388" spans="1:16" s="2" customFormat="1" ht="15.6" hidden="1" customHeight="1" x14ac:dyDescent="0.25">
      <c r="A388" s="834" t="s">
        <v>173</v>
      </c>
      <c r="B388" s="835"/>
      <c r="C388" s="835"/>
      <c r="D388" s="836"/>
      <c r="E388" s="47"/>
      <c r="F388" s="25">
        <v>314000</v>
      </c>
      <c r="G388" s="866" t="s">
        <v>17</v>
      </c>
      <c r="H388" s="867"/>
      <c r="I388" s="51" t="s">
        <v>17</v>
      </c>
      <c r="J388" s="52"/>
      <c r="K388" s="868"/>
      <c r="L388" s="869"/>
      <c r="M388" s="870"/>
      <c r="N388" s="871"/>
      <c r="O388" s="870"/>
      <c r="P388" s="871"/>
    </row>
    <row r="389" spans="1:16" s="2" customFormat="1" ht="15.6" hidden="1" customHeight="1" x14ac:dyDescent="0.25">
      <c r="A389" s="834" t="s">
        <v>174</v>
      </c>
      <c r="B389" s="835"/>
      <c r="C389" s="835"/>
      <c r="D389" s="836"/>
      <c r="E389" s="47"/>
      <c r="F389" s="25">
        <v>314110</v>
      </c>
      <c r="G389" s="866" t="s">
        <v>17</v>
      </c>
      <c r="H389" s="867"/>
      <c r="I389" s="51" t="s">
        <v>17</v>
      </c>
      <c r="J389" s="52"/>
      <c r="K389" s="868"/>
      <c r="L389" s="869"/>
      <c r="M389" s="870"/>
      <c r="N389" s="871"/>
      <c r="O389" s="870"/>
      <c r="P389" s="871"/>
    </row>
    <row r="390" spans="1:16" s="2" customFormat="1" ht="15.6" hidden="1" customHeight="1" x14ac:dyDescent="0.25">
      <c r="A390" s="834" t="s">
        <v>175</v>
      </c>
      <c r="B390" s="835"/>
      <c r="C390" s="835"/>
      <c r="D390" s="836"/>
      <c r="E390" s="47"/>
      <c r="F390" s="25">
        <v>314120</v>
      </c>
      <c r="G390" s="866" t="s">
        <v>17</v>
      </c>
      <c r="H390" s="867"/>
      <c r="I390" s="51" t="s">
        <v>17</v>
      </c>
      <c r="J390" s="52"/>
      <c r="K390" s="868"/>
      <c r="L390" s="869"/>
      <c r="M390" s="870"/>
      <c r="N390" s="871"/>
      <c r="O390" s="870"/>
      <c r="P390" s="871"/>
    </row>
    <row r="391" spans="1:16" s="2" customFormat="1" ht="15.6" hidden="1" customHeight="1" x14ac:dyDescent="0.25">
      <c r="A391" s="834" t="s">
        <v>176</v>
      </c>
      <c r="B391" s="835"/>
      <c r="C391" s="835"/>
      <c r="D391" s="836"/>
      <c r="E391" s="47"/>
      <c r="F391" s="25">
        <v>314200</v>
      </c>
      <c r="G391" s="866" t="s">
        <v>17</v>
      </c>
      <c r="H391" s="867"/>
      <c r="I391" s="51" t="s">
        <v>17</v>
      </c>
      <c r="J391" s="52"/>
      <c r="K391" s="868"/>
      <c r="L391" s="869"/>
      <c r="M391" s="870"/>
      <c r="N391" s="871"/>
      <c r="O391" s="870"/>
      <c r="P391" s="871"/>
    </row>
    <row r="392" spans="1:16" s="2" customFormat="1" ht="15.6" hidden="1" customHeight="1" x14ac:dyDescent="0.25">
      <c r="A392" s="834" t="s">
        <v>177</v>
      </c>
      <c r="B392" s="835"/>
      <c r="C392" s="835"/>
      <c r="D392" s="836"/>
      <c r="E392" s="47"/>
      <c r="F392" s="25">
        <v>315000</v>
      </c>
      <c r="G392" s="866" t="s">
        <v>17</v>
      </c>
      <c r="H392" s="867"/>
      <c r="I392" s="51" t="s">
        <v>17</v>
      </c>
      <c r="J392" s="52"/>
      <c r="K392" s="868"/>
      <c r="L392" s="869"/>
      <c r="M392" s="870"/>
      <c r="N392" s="871"/>
      <c r="O392" s="870"/>
      <c r="P392" s="871"/>
    </row>
    <row r="393" spans="1:16" s="2" customFormat="1" ht="15.6" hidden="1" customHeight="1" x14ac:dyDescent="0.25">
      <c r="A393" s="834" t="s">
        <v>178</v>
      </c>
      <c r="B393" s="835"/>
      <c r="C393" s="835"/>
      <c r="D393" s="836"/>
      <c r="E393" s="47"/>
      <c r="F393" s="43">
        <v>315110</v>
      </c>
      <c r="G393" s="866" t="s">
        <v>17</v>
      </c>
      <c r="H393" s="867"/>
      <c r="I393" s="51" t="s">
        <v>17</v>
      </c>
      <c r="J393" s="64"/>
      <c r="K393" s="868"/>
      <c r="L393" s="869"/>
      <c r="M393" s="870"/>
      <c r="N393" s="871"/>
      <c r="O393" s="870"/>
      <c r="P393" s="871"/>
    </row>
    <row r="394" spans="1:16" s="2" customFormat="1" ht="15.6" hidden="1" customHeight="1" x14ac:dyDescent="0.25">
      <c r="A394" s="834" t="s">
        <v>179</v>
      </c>
      <c r="B394" s="835"/>
      <c r="C394" s="835"/>
      <c r="D394" s="836"/>
      <c r="E394" s="47"/>
      <c r="F394" s="43">
        <v>315120</v>
      </c>
      <c r="G394" s="866" t="s">
        <v>17</v>
      </c>
      <c r="H394" s="867"/>
      <c r="I394" s="51" t="s">
        <v>17</v>
      </c>
      <c r="J394" s="64"/>
      <c r="K394" s="868"/>
      <c r="L394" s="869"/>
      <c r="M394" s="870"/>
      <c r="N394" s="871"/>
      <c r="O394" s="870"/>
      <c r="P394" s="871"/>
    </row>
    <row r="395" spans="1:16" s="2" customFormat="1" ht="15.6" hidden="1" customHeight="1" x14ac:dyDescent="0.25">
      <c r="A395" s="834" t="s">
        <v>180</v>
      </c>
      <c r="B395" s="835"/>
      <c r="C395" s="835"/>
      <c r="D395" s="836"/>
      <c r="E395" s="47"/>
      <c r="F395" s="43">
        <v>316000</v>
      </c>
      <c r="G395" s="866" t="s">
        <v>17</v>
      </c>
      <c r="H395" s="867"/>
      <c r="I395" s="51" t="s">
        <v>17</v>
      </c>
      <c r="J395" s="64"/>
      <c r="K395" s="868"/>
      <c r="L395" s="869"/>
      <c r="M395" s="870"/>
      <c r="N395" s="871"/>
      <c r="O395" s="870"/>
      <c r="P395" s="871"/>
    </row>
    <row r="396" spans="1:16" s="2" customFormat="1" ht="15.6" hidden="1" customHeight="1" x14ac:dyDescent="0.25">
      <c r="A396" s="834" t="s">
        <v>181</v>
      </c>
      <c r="B396" s="835"/>
      <c r="C396" s="835"/>
      <c r="D396" s="836"/>
      <c r="E396" s="47"/>
      <c r="F396" s="25">
        <v>316110</v>
      </c>
      <c r="G396" s="866" t="s">
        <v>17</v>
      </c>
      <c r="H396" s="867"/>
      <c r="I396" s="51" t="s">
        <v>17</v>
      </c>
      <c r="J396" s="52"/>
      <c r="K396" s="868"/>
      <c r="L396" s="869"/>
      <c r="M396" s="870"/>
      <c r="N396" s="871"/>
      <c r="O396" s="870"/>
      <c r="P396" s="871"/>
    </row>
    <row r="397" spans="1:16" s="2" customFormat="1" ht="15.6" hidden="1" customHeight="1" x14ac:dyDescent="0.25">
      <c r="A397" s="834" t="s">
        <v>182</v>
      </c>
      <c r="B397" s="835"/>
      <c r="C397" s="835"/>
      <c r="D397" s="836"/>
      <c r="E397" s="47"/>
      <c r="F397" s="43">
        <v>316120</v>
      </c>
      <c r="G397" s="866" t="s">
        <v>17</v>
      </c>
      <c r="H397" s="867"/>
      <c r="I397" s="51" t="s">
        <v>17</v>
      </c>
      <c r="J397" s="64"/>
      <c r="K397" s="868"/>
      <c r="L397" s="869"/>
      <c r="M397" s="870"/>
      <c r="N397" s="871"/>
      <c r="O397" s="870"/>
      <c r="P397" s="871"/>
    </row>
    <row r="398" spans="1:16" s="2" customFormat="1" ht="15.6" hidden="1" customHeight="1" x14ac:dyDescent="0.25">
      <c r="A398" s="834" t="s">
        <v>183</v>
      </c>
      <c r="B398" s="835"/>
      <c r="C398" s="835"/>
      <c r="D398" s="836"/>
      <c r="E398" s="47"/>
      <c r="F398" s="25">
        <v>316210</v>
      </c>
      <c r="G398" s="866" t="s">
        <v>17</v>
      </c>
      <c r="H398" s="867"/>
      <c r="I398" s="51" t="s">
        <v>17</v>
      </c>
      <c r="J398" s="52"/>
      <c r="K398" s="868"/>
      <c r="L398" s="869"/>
      <c r="M398" s="870"/>
      <c r="N398" s="871"/>
      <c r="O398" s="870"/>
      <c r="P398" s="871"/>
    </row>
    <row r="399" spans="1:16" s="2" customFormat="1" ht="15.6" hidden="1" customHeight="1" x14ac:dyDescent="0.25">
      <c r="A399" s="834" t="s">
        <v>184</v>
      </c>
      <c r="B399" s="835"/>
      <c r="C399" s="835"/>
      <c r="D399" s="836"/>
      <c r="E399" s="47"/>
      <c r="F399" s="25">
        <v>317000</v>
      </c>
      <c r="G399" s="866" t="s">
        <v>17</v>
      </c>
      <c r="H399" s="867"/>
      <c r="I399" s="51" t="s">
        <v>17</v>
      </c>
      <c r="J399" s="52"/>
      <c r="K399" s="868"/>
      <c r="L399" s="869"/>
      <c r="M399" s="870"/>
      <c r="N399" s="871"/>
      <c r="O399" s="870"/>
      <c r="P399" s="871"/>
    </row>
    <row r="400" spans="1:16" s="2" customFormat="1" ht="15.6" hidden="1" customHeight="1" x14ac:dyDescent="0.25">
      <c r="A400" s="834" t="s">
        <v>185</v>
      </c>
      <c r="B400" s="835"/>
      <c r="C400" s="835"/>
      <c r="D400" s="836"/>
      <c r="E400" s="47"/>
      <c r="F400" s="25">
        <v>318000</v>
      </c>
      <c r="G400" s="866" t="s">
        <v>17</v>
      </c>
      <c r="H400" s="867"/>
      <c r="I400" s="51" t="s">
        <v>17</v>
      </c>
      <c r="J400" s="52"/>
      <c r="K400" s="868"/>
      <c r="L400" s="869"/>
      <c r="M400" s="870"/>
      <c r="N400" s="871"/>
      <c r="O400" s="870"/>
      <c r="P400" s="871"/>
    </row>
    <row r="401" spans="1:16" s="2" customFormat="1" ht="15.6" hidden="1" customHeight="1" x14ac:dyDescent="0.25">
      <c r="A401" s="834" t="s">
        <v>186</v>
      </c>
      <c r="B401" s="835"/>
      <c r="C401" s="835"/>
      <c r="D401" s="836"/>
      <c r="E401" s="47"/>
      <c r="F401" s="43">
        <v>318110</v>
      </c>
      <c r="G401" s="866" t="s">
        <v>17</v>
      </c>
      <c r="H401" s="867"/>
      <c r="I401" s="51" t="s">
        <v>17</v>
      </c>
      <c r="J401" s="64"/>
      <c r="K401" s="868"/>
      <c r="L401" s="869"/>
      <c r="M401" s="870"/>
      <c r="N401" s="871"/>
      <c r="O401" s="870"/>
      <c r="P401" s="871"/>
    </row>
    <row r="402" spans="1:16" s="2" customFormat="1" ht="15.6" hidden="1" customHeight="1" x14ac:dyDescent="0.25">
      <c r="A402" s="834" t="s">
        <v>187</v>
      </c>
      <c r="B402" s="835"/>
      <c r="C402" s="835"/>
      <c r="D402" s="836"/>
      <c r="E402" s="47"/>
      <c r="F402" s="25">
        <v>318120</v>
      </c>
      <c r="G402" s="866" t="s">
        <v>17</v>
      </c>
      <c r="H402" s="867"/>
      <c r="I402" s="51" t="s">
        <v>17</v>
      </c>
      <c r="J402" s="52"/>
      <c r="K402" s="868"/>
      <c r="L402" s="869"/>
      <c r="M402" s="870"/>
      <c r="N402" s="871"/>
      <c r="O402" s="870"/>
      <c r="P402" s="871"/>
    </row>
    <row r="403" spans="1:16" s="2" customFormat="1" ht="15.6" hidden="1" customHeight="1" x14ac:dyDescent="0.25">
      <c r="A403" s="834" t="s">
        <v>188</v>
      </c>
      <c r="B403" s="835"/>
      <c r="C403" s="835"/>
      <c r="D403" s="836"/>
      <c r="E403" s="47"/>
      <c r="F403" s="25">
        <v>319000</v>
      </c>
      <c r="G403" s="866" t="s">
        <v>17</v>
      </c>
      <c r="H403" s="867"/>
      <c r="I403" s="51" t="s">
        <v>17</v>
      </c>
      <c r="J403" s="52"/>
      <c r="K403" s="868"/>
      <c r="L403" s="869"/>
      <c r="M403" s="870"/>
      <c r="N403" s="871"/>
      <c r="O403" s="870"/>
      <c r="P403" s="871"/>
    </row>
    <row r="404" spans="1:16" s="2" customFormat="1" ht="15.6" hidden="1" customHeight="1" x14ac:dyDescent="0.25">
      <c r="A404" s="834" t="s">
        <v>189</v>
      </c>
      <c r="B404" s="835"/>
      <c r="C404" s="835"/>
      <c r="D404" s="836"/>
      <c r="E404" s="47"/>
      <c r="F404" s="25">
        <v>319100</v>
      </c>
      <c r="G404" s="866" t="s">
        <v>17</v>
      </c>
      <c r="H404" s="867"/>
      <c r="I404" s="51" t="s">
        <v>17</v>
      </c>
      <c r="J404" s="52"/>
      <c r="K404" s="868"/>
      <c r="L404" s="869"/>
      <c r="M404" s="870"/>
      <c r="N404" s="871"/>
      <c r="O404" s="870"/>
      <c r="P404" s="871"/>
    </row>
    <row r="405" spans="1:16" s="2" customFormat="1" ht="15.6" hidden="1" customHeight="1" x14ac:dyDescent="0.25">
      <c r="A405" s="834" t="s">
        <v>190</v>
      </c>
      <c r="B405" s="835"/>
      <c r="C405" s="835"/>
      <c r="D405" s="836"/>
      <c r="E405" s="47"/>
      <c r="F405" s="25">
        <v>319200</v>
      </c>
      <c r="G405" s="866" t="s">
        <v>17</v>
      </c>
      <c r="H405" s="867"/>
      <c r="I405" s="51" t="s">
        <v>17</v>
      </c>
      <c r="J405" s="52"/>
      <c r="K405" s="868"/>
      <c r="L405" s="869"/>
      <c r="M405" s="870"/>
      <c r="N405" s="871"/>
      <c r="O405" s="870"/>
      <c r="P405" s="871"/>
    </row>
    <row r="406" spans="1:16" s="2" customFormat="1" ht="15.6" hidden="1" customHeight="1" x14ac:dyDescent="0.25">
      <c r="A406" s="846" t="s">
        <v>191</v>
      </c>
      <c r="B406" s="847"/>
      <c r="C406" s="847"/>
      <c r="D406" s="848"/>
      <c r="E406" s="18"/>
      <c r="F406" s="45">
        <v>330000</v>
      </c>
      <c r="G406" s="872" t="s">
        <v>17</v>
      </c>
      <c r="H406" s="873"/>
      <c r="I406" s="57" t="s">
        <v>17</v>
      </c>
      <c r="J406" s="65">
        <f>SUM(J407:J426)</f>
        <v>0</v>
      </c>
      <c r="K406" s="876">
        <f>SUM(K407:L426)</f>
        <v>0</v>
      </c>
      <c r="L406" s="877"/>
      <c r="M406" s="876">
        <f t="shared" ref="M406" si="60">SUM(M407:N426)</f>
        <v>0</v>
      </c>
      <c r="N406" s="877"/>
      <c r="O406" s="876">
        <f t="shared" ref="O406" si="61">SUM(O407:P426)</f>
        <v>0</v>
      </c>
      <c r="P406" s="877"/>
    </row>
    <row r="407" spans="1:16" s="2" customFormat="1" ht="15.6" hidden="1" customHeight="1" x14ac:dyDescent="0.25">
      <c r="A407" s="834" t="s">
        <v>192</v>
      </c>
      <c r="B407" s="835"/>
      <c r="C407" s="835"/>
      <c r="D407" s="836"/>
      <c r="E407" s="47"/>
      <c r="F407" s="25">
        <v>331000</v>
      </c>
      <c r="G407" s="866" t="s">
        <v>17</v>
      </c>
      <c r="H407" s="867"/>
      <c r="I407" s="51" t="s">
        <v>17</v>
      </c>
      <c r="J407" s="52"/>
      <c r="K407" s="868"/>
      <c r="L407" s="869"/>
      <c r="M407" s="870"/>
      <c r="N407" s="871"/>
      <c r="O407" s="870"/>
      <c r="P407" s="871"/>
    </row>
    <row r="408" spans="1:16" s="2" customFormat="1" ht="15.6" hidden="1" customHeight="1" x14ac:dyDescent="0.25">
      <c r="A408" s="834" t="s">
        <v>193</v>
      </c>
      <c r="B408" s="835"/>
      <c r="C408" s="835"/>
      <c r="D408" s="836"/>
      <c r="E408" s="47"/>
      <c r="F408" s="25">
        <v>331110</v>
      </c>
      <c r="G408" s="866" t="s">
        <v>17</v>
      </c>
      <c r="H408" s="867"/>
      <c r="I408" s="51" t="s">
        <v>17</v>
      </c>
      <c r="J408" s="52"/>
      <c r="K408" s="868"/>
      <c r="L408" s="869"/>
      <c r="M408" s="870"/>
      <c r="N408" s="871"/>
      <c r="O408" s="870"/>
      <c r="P408" s="871"/>
    </row>
    <row r="409" spans="1:16" s="2" customFormat="1" ht="15.6" hidden="1" customHeight="1" x14ac:dyDescent="0.25">
      <c r="A409" s="834" t="s">
        <v>194</v>
      </c>
      <c r="B409" s="835"/>
      <c r="C409" s="835"/>
      <c r="D409" s="836"/>
      <c r="E409" s="47"/>
      <c r="F409" s="43">
        <v>331210</v>
      </c>
      <c r="G409" s="866" t="s">
        <v>17</v>
      </c>
      <c r="H409" s="867"/>
      <c r="I409" s="51" t="s">
        <v>17</v>
      </c>
      <c r="J409" s="64"/>
      <c r="K409" s="868"/>
      <c r="L409" s="869"/>
      <c r="M409" s="870"/>
      <c r="N409" s="871"/>
      <c r="O409" s="870"/>
      <c r="P409" s="871"/>
    </row>
    <row r="410" spans="1:16" s="2" customFormat="1" ht="15.6" hidden="1" customHeight="1" x14ac:dyDescent="0.25">
      <c r="A410" s="834" t="s">
        <v>195</v>
      </c>
      <c r="B410" s="835"/>
      <c r="C410" s="835"/>
      <c r="D410" s="836"/>
      <c r="E410" s="47"/>
      <c r="F410" s="43">
        <v>332000</v>
      </c>
      <c r="G410" s="866" t="s">
        <v>17</v>
      </c>
      <c r="H410" s="867"/>
      <c r="I410" s="51" t="s">
        <v>17</v>
      </c>
      <c r="J410" s="64"/>
      <c r="K410" s="868"/>
      <c r="L410" s="869"/>
      <c r="M410" s="870"/>
      <c r="N410" s="871"/>
      <c r="O410" s="870"/>
      <c r="P410" s="871"/>
    </row>
    <row r="411" spans="1:16" s="2" customFormat="1" ht="15.6" hidden="1" customHeight="1" x14ac:dyDescent="0.25">
      <c r="A411" s="834" t="s">
        <v>196</v>
      </c>
      <c r="B411" s="835"/>
      <c r="C411" s="835"/>
      <c r="D411" s="836"/>
      <c r="E411" s="47"/>
      <c r="F411" s="43">
        <v>332110</v>
      </c>
      <c r="G411" s="866" t="s">
        <v>17</v>
      </c>
      <c r="H411" s="867"/>
      <c r="I411" s="51" t="s">
        <v>17</v>
      </c>
      <c r="J411" s="64"/>
      <c r="K411" s="868"/>
      <c r="L411" s="869"/>
      <c r="M411" s="870"/>
      <c r="N411" s="871"/>
      <c r="O411" s="870"/>
      <c r="P411" s="871"/>
    </row>
    <row r="412" spans="1:16" s="2" customFormat="1" ht="15.6" hidden="1" customHeight="1" x14ac:dyDescent="0.25">
      <c r="A412" s="834" t="s">
        <v>197</v>
      </c>
      <c r="B412" s="835"/>
      <c r="C412" s="835"/>
      <c r="D412" s="836"/>
      <c r="E412" s="47"/>
      <c r="F412" s="25">
        <v>332210</v>
      </c>
      <c r="G412" s="866" t="s">
        <v>17</v>
      </c>
      <c r="H412" s="867"/>
      <c r="I412" s="51" t="s">
        <v>17</v>
      </c>
      <c r="J412" s="52"/>
      <c r="K412" s="868"/>
      <c r="L412" s="869"/>
      <c r="M412" s="870"/>
      <c r="N412" s="871"/>
      <c r="O412" s="870"/>
      <c r="P412" s="871"/>
    </row>
    <row r="413" spans="1:16" s="2" customFormat="1" ht="15.6" hidden="1" customHeight="1" x14ac:dyDescent="0.25">
      <c r="A413" s="834" t="s">
        <v>198</v>
      </c>
      <c r="B413" s="835"/>
      <c r="C413" s="835"/>
      <c r="D413" s="836"/>
      <c r="E413" s="47"/>
      <c r="F413" s="25">
        <v>333000</v>
      </c>
      <c r="G413" s="866" t="s">
        <v>17</v>
      </c>
      <c r="H413" s="867"/>
      <c r="I413" s="51" t="s">
        <v>17</v>
      </c>
      <c r="J413" s="52"/>
      <c r="K413" s="868"/>
      <c r="L413" s="869"/>
      <c r="M413" s="870"/>
      <c r="N413" s="871"/>
      <c r="O413" s="870"/>
      <c r="P413" s="871"/>
    </row>
    <row r="414" spans="1:16" s="2" customFormat="1" ht="15.6" hidden="1" customHeight="1" x14ac:dyDescent="0.25">
      <c r="A414" s="834" t="s">
        <v>199</v>
      </c>
      <c r="B414" s="835"/>
      <c r="C414" s="835"/>
      <c r="D414" s="836"/>
      <c r="E414" s="47"/>
      <c r="F414" s="25">
        <v>333100</v>
      </c>
      <c r="G414" s="866" t="s">
        <v>17</v>
      </c>
      <c r="H414" s="867"/>
      <c r="I414" s="51" t="s">
        <v>17</v>
      </c>
      <c r="J414" s="52"/>
      <c r="K414" s="868"/>
      <c r="L414" s="869"/>
      <c r="M414" s="870"/>
      <c r="N414" s="871"/>
      <c r="O414" s="870"/>
      <c r="P414" s="871"/>
    </row>
    <row r="415" spans="1:16" s="2" customFormat="1" ht="15.6" hidden="1" customHeight="1" x14ac:dyDescent="0.25">
      <c r="A415" s="834" t="s">
        <v>200</v>
      </c>
      <c r="B415" s="835"/>
      <c r="C415" s="835"/>
      <c r="D415" s="836"/>
      <c r="E415" s="47"/>
      <c r="F415" s="25">
        <v>333110</v>
      </c>
      <c r="G415" s="866" t="s">
        <v>17</v>
      </c>
      <c r="H415" s="867"/>
      <c r="I415" s="51" t="s">
        <v>17</v>
      </c>
      <c r="J415" s="52"/>
      <c r="K415" s="868"/>
      <c r="L415" s="869"/>
      <c r="M415" s="870"/>
      <c r="N415" s="871"/>
      <c r="O415" s="870"/>
      <c r="P415" s="871"/>
    </row>
    <row r="416" spans="1:16" s="2" customFormat="1" ht="15.6" hidden="1" customHeight="1" x14ac:dyDescent="0.25">
      <c r="A416" s="834" t="s">
        <v>201</v>
      </c>
      <c r="B416" s="835"/>
      <c r="C416" s="835"/>
      <c r="D416" s="836"/>
      <c r="E416" s="47"/>
      <c r="F416" s="25">
        <v>334000</v>
      </c>
      <c r="G416" s="866" t="s">
        <v>17</v>
      </c>
      <c r="H416" s="867"/>
      <c r="I416" s="51" t="s">
        <v>17</v>
      </c>
      <c r="J416" s="52"/>
      <c r="K416" s="868"/>
      <c r="L416" s="869"/>
      <c r="M416" s="870"/>
      <c r="N416" s="871"/>
      <c r="O416" s="870"/>
      <c r="P416" s="871"/>
    </row>
    <row r="417" spans="1:16" s="2" customFormat="1" ht="15.6" hidden="1" customHeight="1" x14ac:dyDescent="0.25">
      <c r="A417" s="834" t="s">
        <v>202</v>
      </c>
      <c r="B417" s="835"/>
      <c r="C417" s="835"/>
      <c r="D417" s="836"/>
      <c r="E417" s="47"/>
      <c r="F417" s="25">
        <v>334110</v>
      </c>
      <c r="G417" s="866" t="s">
        <v>17</v>
      </c>
      <c r="H417" s="867"/>
      <c r="I417" s="51" t="s">
        <v>17</v>
      </c>
      <c r="J417" s="52"/>
      <c r="K417" s="868"/>
      <c r="L417" s="869"/>
      <c r="M417" s="870"/>
      <c r="N417" s="871"/>
      <c r="O417" s="870"/>
      <c r="P417" s="871"/>
    </row>
    <row r="418" spans="1:16" s="2" customFormat="1" ht="15.6" hidden="1" customHeight="1" x14ac:dyDescent="0.25">
      <c r="A418" s="834" t="s">
        <v>203</v>
      </c>
      <c r="B418" s="835"/>
      <c r="C418" s="835"/>
      <c r="D418" s="836"/>
      <c r="E418" s="47"/>
      <c r="F418" s="25">
        <v>335000</v>
      </c>
      <c r="G418" s="866" t="s">
        <v>17</v>
      </c>
      <c r="H418" s="867"/>
      <c r="I418" s="51" t="s">
        <v>17</v>
      </c>
      <c r="J418" s="52"/>
      <c r="K418" s="868"/>
      <c r="L418" s="869"/>
      <c r="M418" s="870"/>
      <c r="N418" s="871"/>
      <c r="O418" s="870"/>
      <c r="P418" s="871"/>
    </row>
    <row r="419" spans="1:16" s="2" customFormat="1" ht="15.6" hidden="1" customHeight="1" x14ac:dyDescent="0.25">
      <c r="A419" s="834" t="s">
        <v>204</v>
      </c>
      <c r="B419" s="835"/>
      <c r="C419" s="835"/>
      <c r="D419" s="836"/>
      <c r="E419" s="47"/>
      <c r="F419" s="25">
        <v>335110</v>
      </c>
      <c r="G419" s="866" t="s">
        <v>17</v>
      </c>
      <c r="H419" s="867"/>
      <c r="I419" s="51" t="s">
        <v>17</v>
      </c>
      <c r="J419" s="52"/>
      <c r="K419" s="868"/>
      <c r="L419" s="869"/>
      <c r="M419" s="870"/>
      <c r="N419" s="871"/>
      <c r="O419" s="870"/>
      <c r="P419" s="871"/>
    </row>
    <row r="420" spans="1:16" s="2" customFormat="1" ht="15.6" hidden="1" customHeight="1" x14ac:dyDescent="0.25">
      <c r="A420" s="834" t="s">
        <v>205</v>
      </c>
      <c r="B420" s="835"/>
      <c r="C420" s="835"/>
      <c r="D420" s="836"/>
      <c r="E420" s="47"/>
      <c r="F420" s="25">
        <v>336000</v>
      </c>
      <c r="G420" s="866" t="s">
        <v>17</v>
      </c>
      <c r="H420" s="867"/>
      <c r="I420" s="51" t="s">
        <v>17</v>
      </c>
      <c r="J420" s="52"/>
      <c r="K420" s="868"/>
      <c r="L420" s="869"/>
      <c r="M420" s="870"/>
      <c r="N420" s="871"/>
      <c r="O420" s="870"/>
      <c r="P420" s="871"/>
    </row>
    <row r="421" spans="1:16" s="2" customFormat="1" ht="15.6" hidden="1" customHeight="1" x14ac:dyDescent="0.25">
      <c r="A421" s="834" t="s">
        <v>206</v>
      </c>
      <c r="B421" s="835"/>
      <c r="C421" s="835"/>
      <c r="D421" s="836"/>
      <c r="E421" s="47"/>
      <c r="F421" s="25">
        <v>336100</v>
      </c>
      <c r="G421" s="866" t="s">
        <v>17</v>
      </c>
      <c r="H421" s="867"/>
      <c r="I421" s="51" t="s">
        <v>17</v>
      </c>
      <c r="J421" s="52"/>
      <c r="K421" s="868"/>
      <c r="L421" s="869"/>
      <c r="M421" s="870"/>
      <c r="N421" s="871"/>
      <c r="O421" s="870"/>
      <c r="P421" s="871"/>
    </row>
    <row r="422" spans="1:16" s="2" customFormat="1" ht="15.6" hidden="1" customHeight="1" x14ac:dyDescent="0.25">
      <c r="A422" s="834" t="s">
        <v>207</v>
      </c>
      <c r="B422" s="835"/>
      <c r="C422" s="835"/>
      <c r="D422" s="836"/>
      <c r="E422" s="47"/>
      <c r="F422" s="25">
        <v>336110</v>
      </c>
      <c r="G422" s="866" t="s">
        <v>17</v>
      </c>
      <c r="H422" s="867"/>
      <c r="I422" s="51" t="s">
        <v>17</v>
      </c>
      <c r="J422" s="52"/>
      <c r="K422" s="868"/>
      <c r="L422" s="869"/>
      <c r="M422" s="870"/>
      <c r="N422" s="871"/>
      <c r="O422" s="870"/>
      <c r="P422" s="871"/>
    </row>
    <row r="423" spans="1:16" s="2" customFormat="1" ht="15.6" hidden="1" customHeight="1" x14ac:dyDescent="0.25">
      <c r="A423" s="834" t="s">
        <v>208</v>
      </c>
      <c r="B423" s="835"/>
      <c r="C423" s="835"/>
      <c r="D423" s="836"/>
      <c r="E423" s="47"/>
      <c r="F423" s="43">
        <v>337000</v>
      </c>
      <c r="G423" s="866" t="s">
        <v>17</v>
      </c>
      <c r="H423" s="867"/>
      <c r="I423" s="51" t="s">
        <v>17</v>
      </c>
      <c r="J423" s="64"/>
      <c r="K423" s="868"/>
      <c r="L423" s="869"/>
      <c r="M423" s="870"/>
      <c r="N423" s="871"/>
      <c r="O423" s="870"/>
      <c r="P423" s="871"/>
    </row>
    <row r="424" spans="1:16" s="2" customFormat="1" ht="15.6" hidden="1" customHeight="1" x14ac:dyDescent="0.25">
      <c r="A424" s="834" t="s">
        <v>209</v>
      </c>
      <c r="B424" s="835"/>
      <c r="C424" s="835"/>
      <c r="D424" s="836"/>
      <c r="E424" s="47"/>
      <c r="F424" s="25">
        <v>337110</v>
      </c>
      <c r="G424" s="866" t="s">
        <v>17</v>
      </c>
      <c r="H424" s="867"/>
      <c r="I424" s="51" t="s">
        <v>17</v>
      </c>
      <c r="J424" s="52"/>
      <c r="K424" s="868"/>
      <c r="L424" s="869"/>
      <c r="M424" s="870"/>
      <c r="N424" s="871"/>
      <c r="O424" s="870"/>
      <c r="P424" s="871"/>
    </row>
    <row r="425" spans="1:16" s="2" customFormat="1" ht="15.6" hidden="1" customHeight="1" x14ac:dyDescent="0.25">
      <c r="A425" s="834" t="s">
        <v>210</v>
      </c>
      <c r="B425" s="835"/>
      <c r="C425" s="835"/>
      <c r="D425" s="836"/>
      <c r="E425" s="47"/>
      <c r="F425" s="43">
        <v>338000</v>
      </c>
      <c r="G425" s="866" t="s">
        <v>17</v>
      </c>
      <c r="H425" s="867"/>
      <c r="I425" s="51" t="s">
        <v>17</v>
      </c>
      <c r="J425" s="64"/>
      <c r="K425" s="868"/>
      <c r="L425" s="869"/>
      <c r="M425" s="870"/>
      <c r="N425" s="871"/>
      <c r="O425" s="870"/>
      <c r="P425" s="871"/>
    </row>
    <row r="426" spans="1:16" s="2" customFormat="1" ht="4.5" hidden="1" customHeight="1" x14ac:dyDescent="0.25">
      <c r="A426" s="834" t="s">
        <v>211</v>
      </c>
      <c r="B426" s="835"/>
      <c r="C426" s="835"/>
      <c r="D426" s="836"/>
      <c r="E426" s="47"/>
      <c r="F426" s="25">
        <v>338110</v>
      </c>
      <c r="G426" s="866" t="s">
        <v>17</v>
      </c>
      <c r="H426" s="867"/>
      <c r="I426" s="51" t="s">
        <v>17</v>
      </c>
      <c r="J426" s="52"/>
      <c r="K426" s="868"/>
      <c r="L426" s="869"/>
      <c r="M426" s="870"/>
      <c r="N426" s="871"/>
      <c r="O426" s="870"/>
      <c r="P426" s="871"/>
    </row>
    <row r="427" spans="1:16" s="2" customFormat="1" hidden="1" x14ac:dyDescent="0.25">
      <c r="A427" s="22"/>
      <c r="B427" s="23"/>
      <c r="C427" s="23"/>
      <c r="D427" s="24"/>
      <c r="E427" s="28"/>
      <c r="F427" s="26"/>
      <c r="G427" s="866"/>
      <c r="H427" s="867"/>
      <c r="I427" s="51"/>
      <c r="J427" s="52"/>
      <c r="K427" s="53"/>
      <c r="L427" s="54"/>
      <c r="M427" s="55"/>
      <c r="N427" s="56"/>
      <c r="O427" s="55"/>
      <c r="P427" s="56"/>
    </row>
    <row r="428" spans="1:16" s="2" customFormat="1" hidden="1" x14ac:dyDescent="0.25">
      <c r="A428" s="795" t="s">
        <v>220</v>
      </c>
      <c r="B428" s="908"/>
      <c r="C428" s="908"/>
      <c r="D428" s="908"/>
      <c r="E428" s="908"/>
      <c r="F428" s="908"/>
      <c r="G428" s="908"/>
      <c r="H428" s="908"/>
      <c r="I428" s="908"/>
      <c r="J428" s="908"/>
      <c r="K428" s="908"/>
      <c r="L428" s="908"/>
      <c r="M428" s="908"/>
      <c r="N428" s="908"/>
      <c r="O428" s="908"/>
      <c r="P428" s="796"/>
    </row>
    <row r="429" spans="1:16" s="2" customFormat="1" ht="15.75" hidden="1" customHeight="1" x14ac:dyDescent="0.25">
      <c r="A429" s="808" t="s">
        <v>9</v>
      </c>
      <c r="B429" s="896"/>
      <c r="C429" s="896"/>
      <c r="D429" s="809"/>
      <c r="E429" s="909" t="s">
        <v>2</v>
      </c>
      <c r="F429" s="910"/>
      <c r="G429" s="910"/>
      <c r="H429" s="911"/>
      <c r="I429" s="893" t="s">
        <v>221</v>
      </c>
      <c r="J429" s="893" t="s">
        <v>222</v>
      </c>
      <c r="K429" s="893" t="s">
        <v>223</v>
      </c>
      <c r="L429" s="31">
        <v>2015</v>
      </c>
      <c r="M429" s="893" t="s">
        <v>224</v>
      </c>
      <c r="N429" s="66">
        <v>2016</v>
      </c>
      <c r="O429" s="66">
        <v>2017</v>
      </c>
      <c r="P429" s="66">
        <v>2018</v>
      </c>
    </row>
    <row r="430" spans="1:16" s="2" customFormat="1" ht="50.25" hidden="1" customHeight="1" x14ac:dyDescent="0.25">
      <c r="A430" s="810"/>
      <c r="B430" s="897"/>
      <c r="C430" s="897"/>
      <c r="D430" s="811"/>
      <c r="E430" s="66" t="s">
        <v>225</v>
      </c>
      <c r="F430" s="66" t="s">
        <v>86</v>
      </c>
      <c r="G430" s="67" t="s">
        <v>14</v>
      </c>
      <c r="H430" s="68" t="s">
        <v>87</v>
      </c>
      <c r="I430" s="894"/>
      <c r="J430" s="894"/>
      <c r="K430" s="894"/>
      <c r="L430" s="74" t="s">
        <v>226</v>
      </c>
      <c r="M430" s="894"/>
      <c r="N430" s="67" t="s">
        <v>14</v>
      </c>
      <c r="O430" s="67" t="s">
        <v>15</v>
      </c>
      <c r="P430" s="67" t="s">
        <v>15</v>
      </c>
    </row>
    <row r="431" spans="1:16" s="2" customFormat="1" hidden="1" x14ac:dyDescent="0.25">
      <c r="A431" s="909">
        <v>1</v>
      </c>
      <c r="B431" s="910"/>
      <c r="C431" s="910"/>
      <c r="D431" s="911"/>
      <c r="E431" s="66">
        <v>2</v>
      </c>
      <c r="F431" s="66">
        <v>3</v>
      </c>
      <c r="G431" s="66">
        <v>4</v>
      </c>
      <c r="H431" s="66">
        <v>5</v>
      </c>
      <c r="I431" s="66">
        <v>6</v>
      </c>
      <c r="J431" s="66">
        <v>7</v>
      </c>
      <c r="K431" s="66">
        <v>8</v>
      </c>
      <c r="L431" s="66">
        <v>9</v>
      </c>
      <c r="M431" s="66" t="s">
        <v>227</v>
      </c>
      <c r="N431" s="66">
        <v>11</v>
      </c>
      <c r="O431" s="66">
        <v>12</v>
      </c>
      <c r="P431" s="66">
        <v>13</v>
      </c>
    </row>
    <row r="432" spans="1:16" s="2" customFormat="1" hidden="1" x14ac:dyDescent="0.25">
      <c r="A432" s="887"/>
      <c r="B432" s="888"/>
      <c r="C432" s="888"/>
      <c r="D432" s="889"/>
      <c r="E432" s="69"/>
      <c r="F432" s="69"/>
      <c r="G432" s="69"/>
      <c r="H432" s="69"/>
      <c r="I432" s="69"/>
      <c r="J432" s="69"/>
      <c r="K432" s="69"/>
      <c r="L432" s="69"/>
      <c r="M432" s="69"/>
      <c r="N432" s="69"/>
      <c r="O432" s="69"/>
      <c r="P432" s="69"/>
    </row>
    <row r="433" spans="1:17" s="2" customFormat="1" hidden="1" x14ac:dyDescent="0.25">
      <c r="A433" s="887"/>
      <c r="B433" s="888"/>
      <c r="C433" s="888"/>
      <c r="D433" s="889"/>
      <c r="E433" s="69"/>
      <c r="F433" s="69"/>
      <c r="G433" s="69"/>
      <c r="H433" s="69"/>
      <c r="I433" s="69"/>
      <c r="J433" s="69"/>
      <c r="K433" s="69"/>
      <c r="L433" s="69"/>
      <c r="M433" s="69"/>
      <c r="N433" s="69"/>
      <c r="O433" s="69"/>
      <c r="P433" s="69"/>
    </row>
    <row r="434" spans="1:17" s="2" customFormat="1" hidden="1" x14ac:dyDescent="0.25">
      <c r="A434" s="887"/>
      <c r="B434" s="888"/>
      <c r="C434" s="888"/>
      <c r="D434" s="889"/>
      <c r="E434" s="69"/>
      <c r="F434" s="69"/>
      <c r="G434" s="69"/>
      <c r="H434" s="69"/>
      <c r="I434" s="69"/>
      <c r="J434" s="69"/>
      <c r="K434" s="69"/>
      <c r="L434" s="69"/>
      <c r="M434" s="69"/>
      <c r="N434" s="69"/>
      <c r="O434" s="69"/>
      <c r="P434" s="69"/>
    </row>
    <row r="435" spans="1:17" s="2" customFormat="1" hidden="1" x14ac:dyDescent="0.25">
      <c r="A435" s="887"/>
      <c r="B435" s="888"/>
      <c r="C435" s="888"/>
      <c r="D435" s="889"/>
      <c r="E435" s="69"/>
      <c r="F435" s="69"/>
      <c r="G435" s="69"/>
      <c r="H435" s="69"/>
      <c r="I435" s="69"/>
      <c r="J435" s="69"/>
      <c r="K435" s="69"/>
      <c r="L435" s="69"/>
      <c r="M435" s="69"/>
      <c r="N435" s="69"/>
      <c r="O435" s="69"/>
      <c r="P435" s="69"/>
    </row>
    <row r="436" spans="1:17" s="2" customFormat="1" hidden="1" x14ac:dyDescent="0.25">
      <c r="A436" s="887"/>
      <c r="B436" s="888"/>
      <c r="C436" s="888"/>
      <c r="D436" s="889"/>
      <c r="E436" s="69"/>
      <c r="F436" s="69"/>
      <c r="G436" s="69"/>
      <c r="H436" s="69"/>
      <c r="I436" s="69"/>
      <c r="J436" s="69"/>
      <c r="K436" s="69"/>
      <c r="L436" s="69"/>
      <c r="M436" s="69"/>
      <c r="N436" s="69"/>
      <c r="O436" s="69"/>
      <c r="P436" s="69"/>
    </row>
    <row r="437" spans="1:17" s="2" customFormat="1" hidden="1" x14ac:dyDescent="0.25">
      <c r="A437" s="887"/>
      <c r="B437" s="888"/>
      <c r="C437" s="888"/>
      <c r="D437" s="889"/>
      <c r="E437" s="69"/>
      <c r="F437" s="69"/>
      <c r="G437" s="69"/>
      <c r="H437" s="69"/>
      <c r="I437" s="69"/>
      <c r="J437" s="69"/>
      <c r="K437" s="69"/>
      <c r="L437" s="69"/>
      <c r="M437" s="69"/>
      <c r="N437" s="69"/>
      <c r="O437" s="69"/>
      <c r="P437" s="69"/>
    </row>
    <row r="438" spans="1:17" s="2" customFormat="1" hidden="1" x14ac:dyDescent="0.25">
      <c r="A438" s="887"/>
      <c r="B438" s="888"/>
      <c r="C438" s="888"/>
      <c r="D438" s="889"/>
      <c r="E438" s="69"/>
      <c r="F438" s="69"/>
      <c r="G438" s="69"/>
      <c r="H438" s="69"/>
      <c r="I438" s="69"/>
      <c r="J438" s="69"/>
      <c r="K438" s="69"/>
      <c r="L438" s="69"/>
      <c r="M438" s="69"/>
      <c r="N438" s="69"/>
      <c r="O438" s="69"/>
      <c r="P438" s="69"/>
    </row>
    <row r="439" spans="1:17" s="2" customFormat="1" x14ac:dyDescent="0.25">
      <c r="A439" s="1"/>
      <c r="B439" s="1"/>
      <c r="C439" s="1"/>
      <c r="D439" s="1"/>
      <c r="E439" s="1"/>
      <c r="F439" s="1"/>
      <c r="G439" s="1"/>
      <c r="H439" s="1"/>
      <c r="I439" s="1"/>
      <c r="J439" s="1"/>
      <c r="K439" s="1"/>
      <c r="L439" s="1"/>
      <c r="M439" s="1"/>
      <c r="N439" s="1"/>
      <c r="O439" s="1"/>
      <c r="P439" s="1"/>
    </row>
    <row r="440" spans="1:17" hidden="1" x14ac:dyDescent="0.25"/>
    <row r="441" spans="1:17" hidden="1" x14ac:dyDescent="0.25"/>
    <row r="442" spans="1:17" hidden="1" x14ac:dyDescent="0.25">
      <c r="A442" s="3" t="s">
        <v>228</v>
      </c>
    </row>
    <row r="443" spans="1:17" hidden="1" x14ac:dyDescent="0.25">
      <c r="A443" s="3" t="s">
        <v>229</v>
      </c>
    </row>
    <row r="444" spans="1:17" hidden="1" x14ac:dyDescent="0.25">
      <c r="L444" s="1" t="s">
        <v>230</v>
      </c>
      <c r="M444" s="1" t="s">
        <v>231</v>
      </c>
      <c r="N444" s="1" t="s">
        <v>232</v>
      </c>
    </row>
    <row r="445" spans="1:17" hidden="1" x14ac:dyDescent="0.25">
      <c r="I445" s="1">
        <v>2015</v>
      </c>
      <c r="J445" s="1">
        <v>2016</v>
      </c>
      <c r="K445" s="1">
        <v>2017</v>
      </c>
      <c r="L445" s="1">
        <v>2018</v>
      </c>
      <c r="N445" s="1">
        <v>2019</v>
      </c>
      <c r="O445" s="1">
        <v>2020</v>
      </c>
      <c r="P445" s="1">
        <v>2021</v>
      </c>
      <c r="Q445" s="1">
        <v>2022</v>
      </c>
    </row>
    <row r="446" spans="1:17" hidden="1" x14ac:dyDescent="0.25">
      <c r="A446" s="3" t="s">
        <v>233</v>
      </c>
      <c r="I446" s="163">
        <v>3526080</v>
      </c>
      <c r="J446" s="163">
        <v>3299116</v>
      </c>
      <c r="K446" s="99">
        <v>3357990</v>
      </c>
      <c r="L446" s="99">
        <v>3384904</v>
      </c>
      <c r="N446" s="99">
        <v>3386434</v>
      </c>
      <c r="O446" s="99">
        <v>3386434</v>
      </c>
      <c r="P446" s="99">
        <v>3386434</v>
      </c>
      <c r="Q446" s="99">
        <v>3386434</v>
      </c>
    </row>
    <row r="447" spans="1:17" hidden="1" x14ac:dyDescent="0.25">
      <c r="A447" s="3" t="s">
        <v>234</v>
      </c>
      <c r="I447" s="168">
        <v>279720.40000000002</v>
      </c>
      <c r="J447" s="168">
        <v>424952.5</v>
      </c>
      <c r="K447" s="169">
        <v>522431.3</v>
      </c>
      <c r="L447" s="169">
        <v>595950</v>
      </c>
      <c r="N447" s="169">
        <v>595950</v>
      </c>
      <c r="O447" s="170">
        <v>629919.19999999995</v>
      </c>
      <c r="P447" s="170">
        <v>661415.19999999995</v>
      </c>
      <c r="Q447" s="170">
        <v>694485.9</v>
      </c>
    </row>
    <row r="448" spans="1:17" hidden="1" x14ac:dyDescent="0.25">
      <c r="A448" s="3" t="s">
        <v>235</v>
      </c>
      <c r="I448" s="86">
        <v>1245432.8</v>
      </c>
      <c r="J448" s="168">
        <v>1304246.6000000001</v>
      </c>
      <c r="K448" s="169">
        <v>1360145.3</v>
      </c>
      <c r="L448" s="171">
        <f>I211-L447</f>
        <v>2437583.6</v>
      </c>
      <c r="M448" s="171"/>
      <c r="N448" s="170">
        <f>J211-N447</f>
        <v>2827427.5</v>
      </c>
      <c r="O448" s="170">
        <f>K211-O447</f>
        <v>3277396.9000000004</v>
      </c>
      <c r="P448" s="170">
        <f>M211-P447</f>
        <v>3535019</v>
      </c>
      <c r="Q448" s="170">
        <f>O211-Q447</f>
        <v>3801262.4</v>
      </c>
    </row>
    <row r="449" spans="1:12" hidden="1" x14ac:dyDescent="0.25">
      <c r="A449" s="3" t="s">
        <v>236</v>
      </c>
      <c r="K449" s="172">
        <f>K169/K446*1000</f>
        <v>1163.5877712560191</v>
      </c>
      <c r="L449" s="172"/>
    </row>
    <row r="450" spans="1:12" hidden="1" x14ac:dyDescent="0.25"/>
    <row r="451" spans="1:12" hidden="1" x14ac:dyDescent="0.25"/>
  </sheetData>
  <mergeCells count="1828">
    <mergeCell ref="A435:D435"/>
    <mergeCell ref="A436:D436"/>
    <mergeCell ref="A437:D437"/>
    <mergeCell ref="A438:D438"/>
    <mergeCell ref="A67:A68"/>
    <mergeCell ref="A76:A77"/>
    <mergeCell ref="B67:B68"/>
    <mergeCell ref="I429:I430"/>
    <mergeCell ref="J67:J68"/>
    <mergeCell ref="J429:J430"/>
    <mergeCell ref="K429:K430"/>
    <mergeCell ref="M429:M430"/>
    <mergeCell ref="A429:D430"/>
    <mergeCell ref="A80:D81"/>
    <mergeCell ref="C67:I68"/>
    <mergeCell ref="A425:D425"/>
    <mergeCell ref="G425:H425"/>
    <mergeCell ref="K425:L425"/>
    <mergeCell ref="M425:N425"/>
    <mergeCell ref="A426:D426"/>
    <mergeCell ref="G426:H426"/>
    <mergeCell ref="K426:L426"/>
    <mergeCell ref="M426:N426"/>
    <mergeCell ref="G427:H427"/>
    <mergeCell ref="A428:P428"/>
    <mergeCell ref="E429:H429"/>
    <mergeCell ref="A431:D431"/>
    <mergeCell ref="A420:D420"/>
    <mergeCell ref="G420:H420"/>
    <mergeCell ref="K420:L420"/>
    <mergeCell ref="M420:N420"/>
    <mergeCell ref="O420:P420"/>
    <mergeCell ref="A432:D432"/>
    <mergeCell ref="A433:D433"/>
    <mergeCell ref="A434:D434"/>
    <mergeCell ref="A421:D421"/>
    <mergeCell ref="G421:H421"/>
    <mergeCell ref="K421:L421"/>
    <mergeCell ref="M421:N421"/>
    <mergeCell ref="O421:P421"/>
    <mergeCell ref="A422:D422"/>
    <mergeCell ref="G422:H422"/>
    <mergeCell ref="K422:L422"/>
    <mergeCell ref="M422:N422"/>
    <mergeCell ref="O422:P422"/>
    <mergeCell ref="A423:D423"/>
    <mergeCell ref="G423:H423"/>
    <mergeCell ref="K423:L423"/>
    <mergeCell ref="M423:N423"/>
    <mergeCell ref="O423:P423"/>
    <mergeCell ref="A424:D424"/>
    <mergeCell ref="G424:H424"/>
    <mergeCell ref="K424:L424"/>
    <mergeCell ref="M424:N424"/>
    <mergeCell ref="O424:P424"/>
    <mergeCell ref="O425:P425"/>
    <mergeCell ref="O426:P426"/>
    <mergeCell ref="A416:D416"/>
    <mergeCell ref="G416:H416"/>
    <mergeCell ref="K416:L416"/>
    <mergeCell ref="M416:N416"/>
    <mergeCell ref="O416:P416"/>
    <mergeCell ref="A417:D417"/>
    <mergeCell ref="G417:H417"/>
    <mergeCell ref="K417:L417"/>
    <mergeCell ref="M417:N417"/>
    <mergeCell ref="O417:P417"/>
    <mergeCell ref="A418:D418"/>
    <mergeCell ref="G418:H418"/>
    <mergeCell ref="K418:L418"/>
    <mergeCell ref="M418:N418"/>
    <mergeCell ref="O418:P418"/>
    <mergeCell ref="A419:D419"/>
    <mergeCell ref="G419:H419"/>
    <mergeCell ref="K419:L419"/>
    <mergeCell ref="M419:N419"/>
    <mergeCell ref="O419:P419"/>
    <mergeCell ref="A412:D412"/>
    <mergeCell ref="G412:H412"/>
    <mergeCell ref="K412:L412"/>
    <mergeCell ref="M412:N412"/>
    <mergeCell ref="O412:P412"/>
    <mergeCell ref="A413:D413"/>
    <mergeCell ref="G413:H413"/>
    <mergeCell ref="K413:L413"/>
    <mergeCell ref="M413:N413"/>
    <mergeCell ref="O413:P413"/>
    <mergeCell ref="A414:D414"/>
    <mergeCell ref="G414:H414"/>
    <mergeCell ref="K414:L414"/>
    <mergeCell ref="M414:N414"/>
    <mergeCell ref="O414:P414"/>
    <mergeCell ref="A415:D415"/>
    <mergeCell ref="G415:H415"/>
    <mergeCell ref="K415:L415"/>
    <mergeCell ref="M415:N415"/>
    <mergeCell ref="O415:P415"/>
    <mergeCell ref="A408:D408"/>
    <mergeCell ref="G408:H408"/>
    <mergeCell ref="K408:L408"/>
    <mergeCell ref="M408:N408"/>
    <mergeCell ref="O408:P408"/>
    <mergeCell ref="A409:D409"/>
    <mergeCell ref="G409:H409"/>
    <mergeCell ref="K409:L409"/>
    <mergeCell ref="M409:N409"/>
    <mergeCell ref="O409:P409"/>
    <mergeCell ref="A410:D410"/>
    <mergeCell ref="G410:H410"/>
    <mergeCell ref="K410:L410"/>
    <mergeCell ref="M410:N410"/>
    <mergeCell ref="O410:P410"/>
    <mergeCell ref="A411:D411"/>
    <mergeCell ref="G411:H411"/>
    <mergeCell ref="K411:L411"/>
    <mergeCell ref="M411:N411"/>
    <mergeCell ref="O411:P411"/>
    <mergeCell ref="A404:D404"/>
    <mergeCell ref="G404:H404"/>
    <mergeCell ref="K404:L404"/>
    <mergeCell ref="M404:N404"/>
    <mergeCell ref="O404:P404"/>
    <mergeCell ref="A405:D405"/>
    <mergeCell ref="G405:H405"/>
    <mergeCell ref="K405:L405"/>
    <mergeCell ref="M405:N405"/>
    <mergeCell ref="O405:P405"/>
    <mergeCell ref="A406:D406"/>
    <mergeCell ref="G406:H406"/>
    <mergeCell ref="K406:L406"/>
    <mergeCell ref="M406:N406"/>
    <mergeCell ref="O406:P406"/>
    <mergeCell ref="A407:D407"/>
    <mergeCell ref="G407:H407"/>
    <mergeCell ref="K407:L407"/>
    <mergeCell ref="M407:N407"/>
    <mergeCell ref="O407:P407"/>
    <mergeCell ref="A400:D400"/>
    <mergeCell ref="G400:H400"/>
    <mergeCell ref="K400:L400"/>
    <mergeCell ref="M400:N400"/>
    <mergeCell ref="O400:P400"/>
    <mergeCell ref="A401:D401"/>
    <mergeCell ref="G401:H401"/>
    <mergeCell ref="K401:L401"/>
    <mergeCell ref="M401:N401"/>
    <mergeCell ref="O401:P401"/>
    <mergeCell ref="A402:D402"/>
    <mergeCell ref="G402:H402"/>
    <mergeCell ref="K402:L402"/>
    <mergeCell ref="M402:N402"/>
    <mergeCell ref="O402:P402"/>
    <mergeCell ref="A403:D403"/>
    <mergeCell ref="G403:H403"/>
    <mergeCell ref="K403:L403"/>
    <mergeCell ref="M403:N403"/>
    <mergeCell ref="O403:P403"/>
    <mergeCell ref="A396:D396"/>
    <mergeCell ref="G396:H396"/>
    <mergeCell ref="K396:L396"/>
    <mergeCell ref="M396:N396"/>
    <mergeCell ref="O396:P396"/>
    <mergeCell ref="A397:D397"/>
    <mergeCell ref="G397:H397"/>
    <mergeCell ref="K397:L397"/>
    <mergeCell ref="M397:N397"/>
    <mergeCell ref="O397:P397"/>
    <mergeCell ref="A398:D398"/>
    <mergeCell ref="G398:H398"/>
    <mergeCell ref="K398:L398"/>
    <mergeCell ref="M398:N398"/>
    <mergeCell ref="O398:P398"/>
    <mergeCell ref="A399:D399"/>
    <mergeCell ref="G399:H399"/>
    <mergeCell ref="K399:L399"/>
    <mergeCell ref="M399:N399"/>
    <mergeCell ref="O399:P399"/>
    <mergeCell ref="A392:D392"/>
    <mergeCell ref="G392:H392"/>
    <mergeCell ref="K392:L392"/>
    <mergeCell ref="M392:N392"/>
    <mergeCell ref="O392:P392"/>
    <mergeCell ref="A393:D393"/>
    <mergeCell ref="G393:H393"/>
    <mergeCell ref="K393:L393"/>
    <mergeCell ref="M393:N393"/>
    <mergeCell ref="O393:P393"/>
    <mergeCell ref="A394:D394"/>
    <mergeCell ref="G394:H394"/>
    <mergeCell ref="K394:L394"/>
    <mergeCell ref="M394:N394"/>
    <mergeCell ref="O394:P394"/>
    <mergeCell ref="A395:D395"/>
    <mergeCell ref="G395:H395"/>
    <mergeCell ref="K395:L395"/>
    <mergeCell ref="M395:N395"/>
    <mergeCell ref="O395:P395"/>
    <mergeCell ref="A388:D388"/>
    <mergeCell ref="G388:H388"/>
    <mergeCell ref="K388:L388"/>
    <mergeCell ref="M388:N388"/>
    <mergeCell ref="O388:P388"/>
    <mergeCell ref="A389:D389"/>
    <mergeCell ref="G389:H389"/>
    <mergeCell ref="K389:L389"/>
    <mergeCell ref="M389:N389"/>
    <mergeCell ref="O389:P389"/>
    <mergeCell ref="A390:D390"/>
    <mergeCell ref="G390:H390"/>
    <mergeCell ref="K390:L390"/>
    <mergeCell ref="M390:N390"/>
    <mergeCell ref="O390:P390"/>
    <mergeCell ref="A391:D391"/>
    <mergeCell ref="G391:H391"/>
    <mergeCell ref="K391:L391"/>
    <mergeCell ref="M391:N391"/>
    <mergeCell ref="O391:P391"/>
    <mergeCell ref="A384:D384"/>
    <mergeCell ref="G384:H384"/>
    <mergeCell ref="K384:L384"/>
    <mergeCell ref="M384:N384"/>
    <mergeCell ref="O384:P384"/>
    <mergeCell ref="A385:D385"/>
    <mergeCell ref="G385:H385"/>
    <mergeCell ref="K385:L385"/>
    <mergeCell ref="M385:N385"/>
    <mergeCell ref="O385:P385"/>
    <mergeCell ref="A386:D386"/>
    <mergeCell ref="G386:H386"/>
    <mergeCell ref="K386:L386"/>
    <mergeCell ref="M386:N386"/>
    <mergeCell ref="O386:P386"/>
    <mergeCell ref="A387:D387"/>
    <mergeCell ref="G387:H387"/>
    <mergeCell ref="K387:L387"/>
    <mergeCell ref="M387:N387"/>
    <mergeCell ref="O387:P387"/>
    <mergeCell ref="A380:D380"/>
    <mergeCell ref="G380:H380"/>
    <mergeCell ref="K380:L380"/>
    <mergeCell ref="M380:N380"/>
    <mergeCell ref="O380:P380"/>
    <mergeCell ref="A381:D381"/>
    <mergeCell ref="G381:H381"/>
    <mergeCell ref="K381:L381"/>
    <mergeCell ref="M381:N381"/>
    <mergeCell ref="O381:P381"/>
    <mergeCell ref="A382:D382"/>
    <mergeCell ref="G382:H382"/>
    <mergeCell ref="K382:L382"/>
    <mergeCell ref="M382:N382"/>
    <mergeCell ref="O382:P382"/>
    <mergeCell ref="A383:D383"/>
    <mergeCell ref="G383:H383"/>
    <mergeCell ref="K383:L383"/>
    <mergeCell ref="M383:N383"/>
    <mergeCell ref="O383:P383"/>
    <mergeCell ref="A376:D376"/>
    <mergeCell ref="G376:H376"/>
    <mergeCell ref="K376:L376"/>
    <mergeCell ref="M376:N376"/>
    <mergeCell ref="O376:P376"/>
    <mergeCell ref="A377:D377"/>
    <mergeCell ref="G377:H377"/>
    <mergeCell ref="K377:L377"/>
    <mergeCell ref="M377:N377"/>
    <mergeCell ref="O377:P377"/>
    <mergeCell ref="A378:D378"/>
    <mergeCell ref="G378:H378"/>
    <mergeCell ref="K378:L378"/>
    <mergeCell ref="M378:N378"/>
    <mergeCell ref="O378:P378"/>
    <mergeCell ref="A379:D379"/>
    <mergeCell ref="G379:H379"/>
    <mergeCell ref="K379:L379"/>
    <mergeCell ref="M379:N379"/>
    <mergeCell ref="O379:P379"/>
    <mergeCell ref="A372:D372"/>
    <mergeCell ref="G372:H372"/>
    <mergeCell ref="K372:L372"/>
    <mergeCell ref="M372:N372"/>
    <mergeCell ref="O372:P372"/>
    <mergeCell ref="A373:D373"/>
    <mergeCell ref="G373:H373"/>
    <mergeCell ref="K373:L373"/>
    <mergeCell ref="M373:N373"/>
    <mergeCell ref="O373:P373"/>
    <mergeCell ref="A374:D374"/>
    <mergeCell ref="G374:H374"/>
    <mergeCell ref="K374:L374"/>
    <mergeCell ref="M374:N374"/>
    <mergeCell ref="O374:P374"/>
    <mergeCell ref="A375:D375"/>
    <mergeCell ref="G375:H375"/>
    <mergeCell ref="K375:L375"/>
    <mergeCell ref="M375:N375"/>
    <mergeCell ref="O375:P375"/>
    <mergeCell ref="A368:D368"/>
    <mergeCell ref="G368:H368"/>
    <mergeCell ref="K368:L368"/>
    <mergeCell ref="M368:N368"/>
    <mergeCell ref="O368:P368"/>
    <mergeCell ref="A369:D369"/>
    <mergeCell ref="G369:H369"/>
    <mergeCell ref="K369:L369"/>
    <mergeCell ref="M369:N369"/>
    <mergeCell ref="O369:P369"/>
    <mergeCell ref="A370:D370"/>
    <mergeCell ref="G370:H370"/>
    <mergeCell ref="K370:L370"/>
    <mergeCell ref="M370:N370"/>
    <mergeCell ref="O370:P370"/>
    <mergeCell ref="A371:D371"/>
    <mergeCell ref="G371:H371"/>
    <mergeCell ref="K371:L371"/>
    <mergeCell ref="M371:N371"/>
    <mergeCell ref="O371:P371"/>
    <mergeCell ref="A364:D364"/>
    <mergeCell ref="G364:H364"/>
    <mergeCell ref="K364:L364"/>
    <mergeCell ref="M364:N364"/>
    <mergeCell ref="O364:P364"/>
    <mergeCell ref="A365:D365"/>
    <mergeCell ref="G365:H365"/>
    <mergeCell ref="K365:L365"/>
    <mergeCell ref="M365:N365"/>
    <mergeCell ref="O365:P365"/>
    <mergeCell ref="A366:D366"/>
    <mergeCell ref="G366:H366"/>
    <mergeCell ref="K366:L366"/>
    <mergeCell ref="M366:N366"/>
    <mergeCell ref="O366:P366"/>
    <mergeCell ref="A367:D367"/>
    <mergeCell ref="G367:H367"/>
    <mergeCell ref="K367:L367"/>
    <mergeCell ref="M367:N367"/>
    <mergeCell ref="O367:P367"/>
    <mergeCell ref="A360:D360"/>
    <mergeCell ref="G360:H360"/>
    <mergeCell ref="K360:L360"/>
    <mergeCell ref="M360:N360"/>
    <mergeCell ref="O360:P360"/>
    <mergeCell ref="A361:D361"/>
    <mergeCell ref="G361:H361"/>
    <mergeCell ref="K361:L361"/>
    <mergeCell ref="M361:N361"/>
    <mergeCell ref="O361:P361"/>
    <mergeCell ref="A362:D362"/>
    <mergeCell ref="G362:H362"/>
    <mergeCell ref="K362:L362"/>
    <mergeCell ref="M362:N362"/>
    <mergeCell ref="O362:P362"/>
    <mergeCell ref="A363:D363"/>
    <mergeCell ref="G363:H363"/>
    <mergeCell ref="K363:L363"/>
    <mergeCell ref="M363:N363"/>
    <mergeCell ref="O363:P363"/>
    <mergeCell ref="A356:D356"/>
    <mergeCell ref="G356:H356"/>
    <mergeCell ref="K356:L356"/>
    <mergeCell ref="M356:N356"/>
    <mergeCell ref="O356:P356"/>
    <mergeCell ref="A357:D357"/>
    <mergeCell ref="G357:H357"/>
    <mergeCell ref="K357:L357"/>
    <mergeCell ref="M357:N357"/>
    <mergeCell ref="O357:P357"/>
    <mergeCell ref="A358:D358"/>
    <mergeCell ref="G358:H358"/>
    <mergeCell ref="K358:L358"/>
    <mergeCell ref="M358:N358"/>
    <mergeCell ref="O358:P358"/>
    <mergeCell ref="A359:D359"/>
    <mergeCell ref="G359:H359"/>
    <mergeCell ref="K359:L359"/>
    <mergeCell ref="M359:N359"/>
    <mergeCell ref="O359:P359"/>
    <mergeCell ref="A352:D352"/>
    <mergeCell ref="G352:H352"/>
    <mergeCell ref="K352:L352"/>
    <mergeCell ref="M352:N352"/>
    <mergeCell ref="O352:P352"/>
    <mergeCell ref="A353:D353"/>
    <mergeCell ref="G353:H353"/>
    <mergeCell ref="K353:L353"/>
    <mergeCell ref="M353:N353"/>
    <mergeCell ref="O353:P353"/>
    <mergeCell ref="A354:D354"/>
    <mergeCell ref="G354:H354"/>
    <mergeCell ref="K354:L354"/>
    <mergeCell ref="M354:N354"/>
    <mergeCell ref="O354:P354"/>
    <mergeCell ref="A355:D355"/>
    <mergeCell ref="G355:H355"/>
    <mergeCell ref="K355:L355"/>
    <mergeCell ref="M355:N355"/>
    <mergeCell ref="O355:P355"/>
    <mergeCell ref="A348:D348"/>
    <mergeCell ref="G348:H348"/>
    <mergeCell ref="K348:L348"/>
    <mergeCell ref="M348:N348"/>
    <mergeCell ref="O348:P348"/>
    <mergeCell ref="A349:D349"/>
    <mergeCell ref="G349:H349"/>
    <mergeCell ref="K349:L349"/>
    <mergeCell ref="M349:N349"/>
    <mergeCell ref="O349:P349"/>
    <mergeCell ref="A350:D350"/>
    <mergeCell ref="G350:H350"/>
    <mergeCell ref="K350:L350"/>
    <mergeCell ref="M350:N350"/>
    <mergeCell ref="O350:P350"/>
    <mergeCell ref="A351:D351"/>
    <mergeCell ref="G351:H351"/>
    <mergeCell ref="K351:L351"/>
    <mergeCell ref="M351:N351"/>
    <mergeCell ref="O351:P351"/>
    <mergeCell ref="A344:D344"/>
    <mergeCell ref="G344:H344"/>
    <mergeCell ref="K344:L344"/>
    <mergeCell ref="M344:N344"/>
    <mergeCell ref="O344:P344"/>
    <mergeCell ref="A345:D345"/>
    <mergeCell ref="G345:H345"/>
    <mergeCell ref="K345:L345"/>
    <mergeCell ref="M345:N345"/>
    <mergeCell ref="O345:P345"/>
    <mergeCell ref="A346:D346"/>
    <mergeCell ref="G346:H346"/>
    <mergeCell ref="K346:L346"/>
    <mergeCell ref="M346:N346"/>
    <mergeCell ref="O346:P346"/>
    <mergeCell ref="A347:D347"/>
    <mergeCell ref="G347:H347"/>
    <mergeCell ref="K347:L347"/>
    <mergeCell ref="M347:N347"/>
    <mergeCell ref="O347:P347"/>
    <mergeCell ref="A340:D340"/>
    <mergeCell ref="G340:H340"/>
    <mergeCell ref="K340:L340"/>
    <mergeCell ref="M340:N340"/>
    <mergeCell ref="O340:P340"/>
    <mergeCell ref="A341:D341"/>
    <mergeCell ref="G341:H341"/>
    <mergeCell ref="K341:L341"/>
    <mergeCell ref="M341:N341"/>
    <mergeCell ref="O341:P341"/>
    <mergeCell ref="A342:D342"/>
    <mergeCell ref="G342:H342"/>
    <mergeCell ref="K342:L342"/>
    <mergeCell ref="M342:N342"/>
    <mergeCell ref="O342:P342"/>
    <mergeCell ref="A343:D343"/>
    <mergeCell ref="G343:H343"/>
    <mergeCell ref="K343:L343"/>
    <mergeCell ref="M343:N343"/>
    <mergeCell ref="O343:P343"/>
    <mergeCell ref="A336:D336"/>
    <mergeCell ref="G336:H336"/>
    <mergeCell ref="K336:L336"/>
    <mergeCell ref="M336:N336"/>
    <mergeCell ref="O336:P336"/>
    <mergeCell ref="A337:D337"/>
    <mergeCell ref="G337:H337"/>
    <mergeCell ref="K337:L337"/>
    <mergeCell ref="M337:N337"/>
    <mergeCell ref="O337:P337"/>
    <mergeCell ref="A338:D338"/>
    <mergeCell ref="G338:H338"/>
    <mergeCell ref="K338:L338"/>
    <mergeCell ref="M338:N338"/>
    <mergeCell ref="O338:P338"/>
    <mergeCell ref="A339:D339"/>
    <mergeCell ref="G339:H339"/>
    <mergeCell ref="K339:L339"/>
    <mergeCell ref="M339:N339"/>
    <mergeCell ref="O339:P339"/>
    <mergeCell ref="A332:D332"/>
    <mergeCell ref="G332:H332"/>
    <mergeCell ref="K332:L332"/>
    <mergeCell ref="M332:N332"/>
    <mergeCell ref="O332:P332"/>
    <mergeCell ref="A333:D333"/>
    <mergeCell ref="G333:H333"/>
    <mergeCell ref="K333:L333"/>
    <mergeCell ref="M333:N333"/>
    <mergeCell ref="O333:P333"/>
    <mergeCell ref="A334:D334"/>
    <mergeCell ref="G334:H334"/>
    <mergeCell ref="K334:L334"/>
    <mergeCell ref="M334:N334"/>
    <mergeCell ref="O334:P334"/>
    <mergeCell ref="A335:D335"/>
    <mergeCell ref="G335:H335"/>
    <mergeCell ref="K335:L335"/>
    <mergeCell ref="M335:N335"/>
    <mergeCell ref="O335:P335"/>
    <mergeCell ref="A328:D328"/>
    <mergeCell ref="G328:H328"/>
    <mergeCell ref="K328:L328"/>
    <mergeCell ref="M328:N328"/>
    <mergeCell ref="O328:P328"/>
    <mergeCell ref="A329:D329"/>
    <mergeCell ref="G329:H329"/>
    <mergeCell ref="K329:L329"/>
    <mergeCell ref="M329:N329"/>
    <mergeCell ref="O329:P329"/>
    <mergeCell ref="A330:D330"/>
    <mergeCell ref="G330:H330"/>
    <mergeCell ref="K330:L330"/>
    <mergeCell ref="M330:N330"/>
    <mergeCell ref="O330:P330"/>
    <mergeCell ref="A331:D331"/>
    <mergeCell ref="G331:H331"/>
    <mergeCell ref="K331:L331"/>
    <mergeCell ref="M331:N331"/>
    <mergeCell ref="O331:P331"/>
    <mergeCell ref="A324:D324"/>
    <mergeCell ref="G324:H324"/>
    <mergeCell ref="K324:L324"/>
    <mergeCell ref="M324:N324"/>
    <mergeCell ref="O324:P324"/>
    <mergeCell ref="A325:D325"/>
    <mergeCell ref="G325:H325"/>
    <mergeCell ref="K325:L325"/>
    <mergeCell ref="M325:N325"/>
    <mergeCell ref="O325:P325"/>
    <mergeCell ref="A326:D326"/>
    <mergeCell ref="G326:H326"/>
    <mergeCell ref="K326:L326"/>
    <mergeCell ref="M326:N326"/>
    <mergeCell ref="O326:P326"/>
    <mergeCell ref="A327:D327"/>
    <mergeCell ref="G327:H327"/>
    <mergeCell ref="K327:L327"/>
    <mergeCell ref="M327:N327"/>
    <mergeCell ref="O327:P327"/>
    <mergeCell ref="A320:D320"/>
    <mergeCell ref="G320:H320"/>
    <mergeCell ref="K320:L320"/>
    <mergeCell ref="M320:N320"/>
    <mergeCell ref="O320:P320"/>
    <mergeCell ref="A321:D321"/>
    <mergeCell ref="G321:H321"/>
    <mergeCell ref="K321:L321"/>
    <mergeCell ref="M321:N321"/>
    <mergeCell ref="O321:P321"/>
    <mergeCell ref="A322:D322"/>
    <mergeCell ref="G322:H322"/>
    <mergeCell ref="K322:L322"/>
    <mergeCell ref="M322:N322"/>
    <mergeCell ref="O322:P322"/>
    <mergeCell ref="A323:D323"/>
    <mergeCell ref="G323:H323"/>
    <mergeCell ref="K323:L323"/>
    <mergeCell ref="M323:N323"/>
    <mergeCell ref="O323:P323"/>
    <mergeCell ref="A316:D316"/>
    <mergeCell ref="G316:H316"/>
    <mergeCell ref="K316:L316"/>
    <mergeCell ref="M316:N316"/>
    <mergeCell ref="O316:P316"/>
    <mergeCell ref="A317:D317"/>
    <mergeCell ref="G317:H317"/>
    <mergeCell ref="K317:L317"/>
    <mergeCell ref="M317:N317"/>
    <mergeCell ref="O317:P317"/>
    <mergeCell ref="A318:D318"/>
    <mergeCell ref="G318:H318"/>
    <mergeCell ref="K318:L318"/>
    <mergeCell ref="M318:N318"/>
    <mergeCell ref="O318:P318"/>
    <mergeCell ref="A319:D319"/>
    <mergeCell ref="G319:H319"/>
    <mergeCell ref="K319:L319"/>
    <mergeCell ref="M319:N319"/>
    <mergeCell ref="O319:P319"/>
    <mergeCell ref="A312:D312"/>
    <mergeCell ref="G312:H312"/>
    <mergeCell ref="K312:L312"/>
    <mergeCell ref="M312:N312"/>
    <mergeCell ref="O312:P312"/>
    <mergeCell ref="A313:D313"/>
    <mergeCell ref="G313:H313"/>
    <mergeCell ref="K313:L313"/>
    <mergeCell ref="M313:N313"/>
    <mergeCell ref="O313:P313"/>
    <mergeCell ref="A314:D314"/>
    <mergeCell ref="G314:H314"/>
    <mergeCell ref="K314:L314"/>
    <mergeCell ref="M314:N314"/>
    <mergeCell ref="O314:P314"/>
    <mergeCell ref="A315:D315"/>
    <mergeCell ref="G315:H315"/>
    <mergeCell ref="K315:L315"/>
    <mergeCell ref="M315:N315"/>
    <mergeCell ref="O315:P315"/>
    <mergeCell ref="A308:D308"/>
    <mergeCell ref="G308:H308"/>
    <mergeCell ref="K308:L308"/>
    <mergeCell ref="M308:N308"/>
    <mergeCell ref="O308:P308"/>
    <mergeCell ref="A309:D309"/>
    <mergeCell ref="G309:H309"/>
    <mergeCell ref="K309:L309"/>
    <mergeCell ref="M309:N309"/>
    <mergeCell ref="O309:P309"/>
    <mergeCell ref="A310:D310"/>
    <mergeCell ref="G310:H310"/>
    <mergeCell ref="K310:L310"/>
    <mergeCell ref="M310:N310"/>
    <mergeCell ref="O310:P310"/>
    <mergeCell ref="A311:D311"/>
    <mergeCell ref="G311:H311"/>
    <mergeCell ref="K311:L311"/>
    <mergeCell ref="M311:N311"/>
    <mergeCell ref="O311:P311"/>
    <mergeCell ref="A304:D304"/>
    <mergeCell ref="G304:H304"/>
    <mergeCell ref="K304:L304"/>
    <mergeCell ref="M304:N304"/>
    <mergeCell ref="O304:P304"/>
    <mergeCell ref="A305:D305"/>
    <mergeCell ref="G305:H305"/>
    <mergeCell ref="K305:L305"/>
    <mergeCell ref="M305:N305"/>
    <mergeCell ref="O305:P305"/>
    <mergeCell ref="A306:D306"/>
    <mergeCell ref="G306:H306"/>
    <mergeCell ref="K306:L306"/>
    <mergeCell ref="M306:N306"/>
    <mergeCell ref="O306:P306"/>
    <mergeCell ref="A307:D307"/>
    <mergeCell ref="G307:H307"/>
    <mergeCell ref="K307:L307"/>
    <mergeCell ref="M307:N307"/>
    <mergeCell ref="O307:P307"/>
    <mergeCell ref="A300:D300"/>
    <mergeCell ref="G300:H300"/>
    <mergeCell ref="K300:L300"/>
    <mergeCell ref="M300:N300"/>
    <mergeCell ref="O300:P300"/>
    <mergeCell ref="A301:D301"/>
    <mergeCell ref="G301:H301"/>
    <mergeCell ref="K301:L301"/>
    <mergeCell ref="M301:N301"/>
    <mergeCell ref="O301:P301"/>
    <mergeCell ref="A302:D302"/>
    <mergeCell ref="G302:H302"/>
    <mergeCell ref="K302:L302"/>
    <mergeCell ref="M302:N302"/>
    <mergeCell ref="O302:P302"/>
    <mergeCell ref="A303:D303"/>
    <mergeCell ref="G303:H303"/>
    <mergeCell ref="K303:L303"/>
    <mergeCell ref="M303:N303"/>
    <mergeCell ref="O303:P303"/>
    <mergeCell ref="A296:D296"/>
    <mergeCell ref="G296:H296"/>
    <mergeCell ref="K296:L296"/>
    <mergeCell ref="M296:N296"/>
    <mergeCell ref="O296:P296"/>
    <mergeCell ref="A297:D297"/>
    <mergeCell ref="G297:H297"/>
    <mergeCell ref="K297:L297"/>
    <mergeCell ref="M297:N297"/>
    <mergeCell ref="O297:P297"/>
    <mergeCell ref="A298:D298"/>
    <mergeCell ref="G298:H298"/>
    <mergeCell ref="K298:L298"/>
    <mergeCell ref="M298:N298"/>
    <mergeCell ref="O298:P298"/>
    <mergeCell ref="A299:D299"/>
    <mergeCell ref="G299:H299"/>
    <mergeCell ref="K299:L299"/>
    <mergeCell ref="M299:N299"/>
    <mergeCell ref="O299:P299"/>
    <mergeCell ref="A292:D292"/>
    <mergeCell ref="G292:H292"/>
    <mergeCell ref="K292:L292"/>
    <mergeCell ref="M292:N292"/>
    <mergeCell ref="O292:P292"/>
    <mergeCell ref="A293:D293"/>
    <mergeCell ref="G293:H293"/>
    <mergeCell ref="K293:L293"/>
    <mergeCell ref="M293:N293"/>
    <mergeCell ref="O293:P293"/>
    <mergeCell ref="A294:D294"/>
    <mergeCell ref="G294:H294"/>
    <mergeCell ref="K294:L294"/>
    <mergeCell ref="M294:N294"/>
    <mergeCell ref="O294:P294"/>
    <mergeCell ref="A295:D295"/>
    <mergeCell ref="G295:H295"/>
    <mergeCell ref="K295:L295"/>
    <mergeCell ref="M295:N295"/>
    <mergeCell ref="O295:P295"/>
    <mergeCell ref="A288:D288"/>
    <mergeCell ref="G288:H288"/>
    <mergeCell ref="K288:L288"/>
    <mergeCell ref="M288:N288"/>
    <mergeCell ref="O288:P288"/>
    <mergeCell ref="A289:D289"/>
    <mergeCell ref="G289:H289"/>
    <mergeCell ref="K289:L289"/>
    <mergeCell ref="M289:N289"/>
    <mergeCell ref="O289:P289"/>
    <mergeCell ref="A290:D290"/>
    <mergeCell ref="G290:H290"/>
    <mergeCell ref="K290:L290"/>
    <mergeCell ref="M290:N290"/>
    <mergeCell ref="O290:P290"/>
    <mergeCell ref="A291:D291"/>
    <mergeCell ref="G291:H291"/>
    <mergeCell ref="K291:L291"/>
    <mergeCell ref="M291:N291"/>
    <mergeCell ref="O291:P291"/>
    <mergeCell ref="A284:D284"/>
    <mergeCell ref="G284:H284"/>
    <mergeCell ref="K284:L284"/>
    <mergeCell ref="M284:N284"/>
    <mergeCell ref="O284:P284"/>
    <mergeCell ref="A285:D285"/>
    <mergeCell ref="G285:H285"/>
    <mergeCell ref="K285:L285"/>
    <mergeCell ref="M285:N285"/>
    <mergeCell ref="O285:P285"/>
    <mergeCell ref="A286:D286"/>
    <mergeCell ref="G286:H286"/>
    <mergeCell ref="K286:L286"/>
    <mergeCell ref="M286:N286"/>
    <mergeCell ref="O286:P286"/>
    <mergeCell ref="A287:D287"/>
    <mergeCell ref="G287:H287"/>
    <mergeCell ref="K287:L287"/>
    <mergeCell ref="M287:N287"/>
    <mergeCell ref="O287:P287"/>
    <mergeCell ref="A280:D280"/>
    <mergeCell ref="G280:H280"/>
    <mergeCell ref="K280:L280"/>
    <mergeCell ref="M280:N280"/>
    <mergeCell ref="O280:P280"/>
    <mergeCell ref="A281:D281"/>
    <mergeCell ref="G281:H281"/>
    <mergeCell ref="K281:L281"/>
    <mergeCell ref="M281:N281"/>
    <mergeCell ref="O281:P281"/>
    <mergeCell ref="A282:D282"/>
    <mergeCell ref="G282:H282"/>
    <mergeCell ref="K282:L282"/>
    <mergeCell ref="M282:N282"/>
    <mergeCell ref="O282:P282"/>
    <mergeCell ref="A283:D283"/>
    <mergeCell ref="G283:H283"/>
    <mergeCell ref="K283:L283"/>
    <mergeCell ref="M283:N283"/>
    <mergeCell ref="O283:P283"/>
    <mergeCell ref="A276:D276"/>
    <mergeCell ref="G276:H276"/>
    <mergeCell ref="K276:L276"/>
    <mergeCell ref="M276:N276"/>
    <mergeCell ref="O276:P276"/>
    <mergeCell ref="A277:D277"/>
    <mergeCell ref="G277:H277"/>
    <mergeCell ref="K277:L277"/>
    <mergeCell ref="M277:N277"/>
    <mergeCell ref="O277:P277"/>
    <mergeCell ref="A278:D278"/>
    <mergeCell ref="G278:H278"/>
    <mergeCell ref="K278:L278"/>
    <mergeCell ref="M278:N278"/>
    <mergeCell ref="O278:P278"/>
    <mergeCell ref="A279:D279"/>
    <mergeCell ref="G279:H279"/>
    <mergeCell ref="K279:L279"/>
    <mergeCell ref="M279:N279"/>
    <mergeCell ref="O279:P279"/>
    <mergeCell ref="A272:D272"/>
    <mergeCell ref="G272:H272"/>
    <mergeCell ref="K272:L272"/>
    <mergeCell ref="M272:N272"/>
    <mergeCell ref="O272:P272"/>
    <mergeCell ref="A273:D273"/>
    <mergeCell ref="G273:H273"/>
    <mergeCell ref="K273:L273"/>
    <mergeCell ref="M273:N273"/>
    <mergeCell ref="O273:P273"/>
    <mergeCell ref="A274:D274"/>
    <mergeCell ref="G274:H274"/>
    <mergeCell ref="K274:L274"/>
    <mergeCell ref="M274:N274"/>
    <mergeCell ref="O274:P274"/>
    <mergeCell ref="A275:D275"/>
    <mergeCell ref="G275:H275"/>
    <mergeCell ref="K275:L275"/>
    <mergeCell ref="M275:N275"/>
    <mergeCell ref="O275:P275"/>
    <mergeCell ref="A268:D268"/>
    <mergeCell ref="G268:H268"/>
    <mergeCell ref="K268:L268"/>
    <mergeCell ref="M268:N268"/>
    <mergeCell ref="O268:P268"/>
    <mergeCell ref="A269:D269"/>
    <mergeCell ref="G269:H269"/>
    <mergeCell ref="K269:L269"/>
    <mergeCell ref="M269:N269"/>
    <mergeCell ref="O269:P269"/>
    <mergeCell ref="A270:D270"/>
    <mergeCell ref="G270:H270"/>
    <mergeCell ref="K270:L270"/>
    <mergeCell ref="M270:N270"/>
    <mergeCell ref="O270:P270"/>
    <mergeCell ref="A271:D271"/>
    <mergeCell ref="G271:H271"/>
    <mergeCell ref="K271:L271"/>
    <mergeCell ref="M271:N271"/>
    <mergeCell ref="O271:P271"/>
    <mergeCell ref="A264:D264"/>
    <mergeCell ref="G264:H264"/>
    <mergeCell ref="K264:L264"/>
    <mergeCell ref="M264:N264"/>
    <mergeCell ref="O264:P264"/>
    <mergeCell ref="A265:D265"/>
    <mergeCell ref="G265:H265"/>
    <mergeCell ref="K265:L265"/>
    <mergeCell ref="M265:N265"/>
    <mergeCell ref="O265:P265"/>
    <mergeCell ref="A266:D266"/>
    <mergeCell ref="G266:H266"/>
    <mergeCell ref="K266:L266"/>
    <mergeCell ref="M266:N266"/>
    <mergeCell ref="O266:P266"/>
    <mergeCell ref="A267:D267"/>
    <mergeCell ref="G267:H267"/>
    <mergeCell ref="K267:L267"/>
    <mergeCell ref="M267:N267"/>
    <mergeCell ref="O267:P267"/>
    <mergeCell ref="A260:D260"/>
    <mergeCell ref="G260:H260"/>
    <mergeCell ref="K260:L260"/>
    <mergeCell ref="M260:N260"/>
    <mergeCell ref="O260:P260"/>
    <mergeCell ref="A261:D261"/>
    <mergeCell ref="G261:H261"/>
    <mergeCell ref="K261:L261"/>
    <mergeCell ref="M261:N261"/>
    <mergeCell ref="O261:P261"/>
    <mergeCell ref="A262:D262"/>
    <mergeCell ref="G262:H262"/>
    <mergeCell ref="K262:L262"/>
    <mergeCell ref="M262:N262"/>
    <mergeCell ref="O262:P262"/>
    <mergeCell ref="A263:D263"/>
    <mergeCell ref="G263:H263"/>
    <mergeCell ref="K263:L263"/>
    <mergeCell ref="M263:N263"/>
    <mergeCell ref="O263:P263"/>
    <mergeCell ref="A256:D256"/>
    <mergeCell ref="G256:H256"/>
    <mergeCell ref="K256:L256"/>
    <mergeCell ref="M256:N256"/>
    <mergeCell ref="O256:P256"/>
    <mergeCell ref="A257:D257"/>
    <mergeCell ref="G257:H257"/>
    <mergeCell ref="K257:L257"/>
    <mergeCell ref="M257:N257"/>
    <mergeCell ref="O257:P257"/>
    <mergeCell ref="A258:D258"/>
    <mergeCell ref="G258:H258"/>
    <mergeCell ref="K258:L258"/>
    <mergeCell ref="M258:N258"/>
    <mergeCell ref="O258:P258"/>
    <mergeCell ref="A259:D259"/>
    <mergeCell ref="G259:H259"/>
    <mergeCell ref="K259:L259"/>
    <mergeCell ref="M259:N259"/>
    <mergeCell ref="O259:P259"/>
    <mergeCell ref="A252:D252"/>
    <mergeCell ref="G252:H252"/>
    <mergeCell ref="K252:L252"/>
    <mergeCell ref="M252:N252"/>
    <mergeCell ref="O252:P252"/>
    <mergeCell ref="A253:D253"/>
    <mergeCell ref="G253:H253"/>
    <mergeCell ref="K253:L253"/>
    <mergeCell ref="M253:N253"/>
    <mergeCell ref="O253:P253"/>
    <mergeCell ref="A254:D254"/>
    <mergeCell ref="G254:H254"/>
    <mergeCell ref="K254:L254"/>
    <mergeCell ref="M254:N254"/>
    <mergeCell ref="O254:P254"/>
    <mergeCell ref="A255:D255"/>
    <mergeCell ref="G255:H255"/>
    <mergeCell ref="K255:L255"/>
    <mergeCell ref="M255:N255"/>
    <mergeCell ref="O255:P255"/>
    <mergeCell ref="A248:D248"/>
    <mergeCell ref="G248:H248"/>
    <mergeCell ref="K248:L248"/>
    <mergeCell ref="M248:N248"/>
    <mergeCell ref="O248:P248"/>
    <mergeCell ref="A249:D249"/>
    <mergeCell ref="G249:H249"/>
    <mergeCell ref="K249:L249"/>
    <mergeCell ref="M249:N249"/>
    <mergeCell ref="O249:P249"/>
    <mergeCell ref="A250:D250"/>
    <mergeCell ref="G250:H250"/>
    <mergeCell ref="K250:L250"/>
    <mergeCell ref="M250:N250"/>
    <mergeCell ref="O250:P250"/>
    <mergeCell ref="A251:D251"/>
    <mergeCell ref="G251:H251"/>
    <mergeCell ref="K251:L251"/>
    <mergeCell ref="M251:N251"/>
    <mergeCell ref="O251:P251"/>
    <mergeCell ref="A244:D244"/>
    <mergeCell ref="G244:H244"/>
    <mergeCell ref="K244:L244"/>
    <mergeCell ref="M244:N244"/>
    <mergeCell ref="O244:P244"/>
    <mergeCell ref="A245:D245"/>
    <mergeCell ref="G245:H245"/>
    <mergeCell ref="K245:L245"/>
    <mergeCell ref="M245:N245"/>
    <mergeCell ref="O245:P245"/>
    <mergeCell ref="A246:D246"/>
    <mergeCell ref="G246:H246"/>
    <mergeCell ref="K246:L246"/>
    <mergeCell ref="M246:N246"/>
    <mergeCell ref="O246:P246"/>
    <mergeCell ref="A247:D247"/>
    <mergeCell ref="G247:H247"/>
    <mergeCell ref="K247:L247"/>
    <mergeCell ref="M247:N247"/>
    <mergeCell ref="O247:P247"/>
    <mergeCell ref="A240:D240"/>
    <mergeCell ref="G240:H240"/>
    <mergeCell ref="K240:L240"/>
    <mergeCell ref="M240:N240"/>
    <mergeCell ref="O240:P240"/>
    <mergeCell ref="A241:D241"/>
    <mergeCell ref="G241:H241"/>
    <mergeCell ref="K241:L241"/>
    <mergeCell ref="M241:N241"/>
    <mergeCell ref="O241:P241"/>
    <mergeCell ref="A242:D242"/>
    <mergeCell ref="G242:H242"/>
    <mergeCell ref="K242:L242"/>
    <mergeCell ref="M242:N242"/>
    <mergeCell ref="O242:P242"/>
    <mergeCell ref="A243:D243"/>
    <mergeCell ref="G243:H243"/>
    <mergeCell ref="K243:L243"/>
    <mergeCell ref="M243:N243"/>
    <mergeCell ref="O243:P243"/>
    <mergeCell ref="A236:D236"/>
    <mergeCell ref="G236:H236"/>
    <mergeCell ref="K236:L236"/>
    <mergeCell ref="M236:N236"/>
    <mergeCell ref="O236:P236"/>
    <mergeCell ref="A237:D237"/>
    <mergeCell ref="G237:H237"/>
    <mergeCell ref="K237:L237"/>
    <mergeCell ref="M237:N237"/>
    <mergeCell ref="O237:P237"/>
    <mergeCell ref="A238:D238"/>
    <mergeCell ref="G238:H238"/>
    <mergeCell ref="K238:L238"/>
    <mergeCell ref="M238:N238"/>
    <mergeCell ref="O238:P238"/>
    <mergeCell ref="A239:D239"/>
    <mergeCell ref="G239:H239"/>
    <mergeCell ref="K239:L239"/>
    <mergeCell ref="M239:N239"/>
    <mergeCell ref="O239:P239"/>
    <mergeCell ref="A232:D232"/>
    <mergeCell ref="G232:H232"/>
    <mergeCell ref="K232:L232"/>
    <mergeCell ref="M232:N232"/>
    <mergeCell ref="O232:P232"/>
    <mergeCell ref="A233:D233"/>
    <mergeCell ref="G233:H233"/>
    <mergeCell ref="K233:L233"/>
    <mergeCell ref="M233:N233"/>
    <mergeCell ref="O233:P233"/>
    <mergeCell ref="A234:D234"/>
    <mergeCell ref="G234:H234"/>
    <mergeCell ref="K234:L234"/>
    <mergeCell ref="M234:N234"/>
    <mergeCell ref="O234:P234"/>
    <mergeCell ref="A235:D235"/>
    <mergeCell ref="G235:H235"/>
    <mergeCell ref="K235:L235"/>
    <mergeCell ref="M235:N235"/>
    <mergeCell ref="O235:P235"/>
    <mergeCell ref="A228:D228"/>
    <mergeCell ref="G228:H228"/>
    <mergeCell ref="K228:L228"/>
    <mergeCell ref="M228:N228"/>
    <mergeCell ref="O228:P228"/>
    <mergeCell ref="A229:D229"/>
    <mergeCell ref="G229:H229"/>
    <mergeCell ref="K229:L229"/>
    <mergeCell ref="M229:N229"/>
    <mergeCell ref="O229:P229"/>
    <mergeCell ref="A230:D230"/>
    <mergeCell ref="G230:H230"/>
    <mergeCell ref="K230:L230"/>
    <mergeCell ref="M230:N230"/>
    <mergeCell ref="O230:P230"/>
    <mergeCell ref="A231:D231"/>
    <mergeCell ref="G231:H231"/>
    <mergeCell ref="K231:L231"/>
    <mergeCell ref="M231:N231"/>
    <mergeCell ref="O231:P231"/>
    <mergeCell ref="A224:D224"/>
    <mergeCell ref="G224:H224"/>
    <mergeCell ref="K224:L224"/>
    <mergeCell ref="M224:N224"/>
    <mergeCell ref="O224:P224"/>
    <mergeCell ref="A225:D225"/>
    <mergeCell ref="G225:H225"/>
    <mergeCell ref="K225:L225"/>
    <mergeCell ref="M225:N225"/>
    <mergeCell ref="O225:P225"/>
    <mergeCell ref="A226:D226"/>
    <mergeCell ref="G226:H226"/>
    <mergeCell ref="K226:L226"/>
    <mergeCell ref="M226:N226"/>
    <mergeCell ref="O226:P226"/>
    <mergeCell ref="A227:D227"/>
    <mergeCell ref="G227:H227"/>
    <mergeCell ref="K227:L227"/>
    <mergeCell ref="M227:N227"/>
    <mergeCell ref="O227:P227"/>
    <mergeCell ref="A220:D220"/>
    <mergeCell ref="G220:H220"/>
    <mergeCell ref="K220:L220"/>
    <mergeCell ref="M220:N220"/>
    <mergeCell ref="O220:P220"/>
    <mergeCell ref="A221:D221"/>
    <mergeCell ref="G221:H221"/>
    <mergeCell ref="K221:L221"/>
    <mergeCell ref="M221:N221"/>
    <mergeCell ref="O221:P221"/>
    <mergeCell ref="A222:D222"/>
    <mergeCell ref="G222:H222"/>
    <mergeCell ref="K222:L222"/>
    <mergeCell ref="M222:N222"/>
    <mergeCell ref="O222:P222"/>
    <mergeCell ref="A223:D223"/>
    <mergeCell ref="G223:H223"/>
    <mergeCell ref="K223:L223"/>
    <mergeCell ref="M223:N223"/>
    <mergeCell ref="O223:P223"/>
    <mergeCell ref="A216:D216"/>
    <mergeCell ref="G216:H216"/>
    <mergeCell ref="K216:L216"/>
    <mergeCell ref="M216:N216"/>
    <mergeCell ref="O216:P216"/>
    <mergeCell ref="A217:D217"/>
    <mergeCell ref="G217:H217"/>
    <mergeCell ref="K217:L217"/>
    <mergeCell ref="M217:N217"/>
    <mergeCell ref="O217:P217"/>
    <mergeCell ref="A218:D218"/>
    <mergeCell ref="G218:H218"/>
    <mergeCell ref="K218:L218"/>
    <mergeCell ref="M218:N218"/>
    <mergeCell ref="O218:P218"/>
    <mergeCell ref="A219:D219"/>
    <mergeCell ref="G219:H219"/>
    <mergeCell ref="K219:L219"/>
    <mergeCell ref="M219:N219"/>
    <mergeCell ref="O219:P219"/>
    <mergeCell ref="A212:D212"/>
    <mergeCell ref="G212:H212"/>
    <mergeCell ref="K212:L212"/>
    <mergeCell ref="M212:N212"/>
    <mergeCell ref="O212:P212"/>
    <mergeCell ref="A213:D213"/>
    <mergeCell ref="G213:H213"/>
    <mergeCell ref="K213:L213"/>
    <mergeCell ref="M213:N213"/>
    <mergeCell ref="O213:P213"/>
    <mergeCell ref="A214:D214"/>
    <mergeCell ref="G214:H214"/>
    <mergeCell ref="K214:L214"/>
    <mergeCell ref="M214:N214"/>
    <mergeCell ref="O214:P214"/>
    <mergeCell ref="A215:D215"/>
    <mergeCell ref="G215:H215"/>
    <mergeCell ref="K215:L215"/>
    <mergeCell ref="M215:N215"/>
    <mergeCell ref="O215:P215"/>
    <mergeCell ref="A208:D208"/>
    <mergeCell ref="K208:L208"/>
    <mergeCell ref="M208:N208"/>
    <mergeCell ref="O208:P208"/>
    <mergeCell ref="A209:D209"/>
    <mergeCell ref="K209:L209"/>
    <mergeCell ref="M209:N209"/>
    <mergeCell ref="O209:P209"/>
    <mergeCell ref="A210:D210"/>
    <mergeCell ref="G210:H210"/>
    <mergeCell ref="K210:L210"/>
    <mergeCell ref="M210:N210"/>
    <mergeCell ref="O210:P210"/>
    <mergeCell ref="A211:D211"/>
    <mergeCell ref="G211:H211"/>
    <mergeCell ref="K211:L211"/>
    <mergeCell ref="M211:N211"/>
    <mergeCell ref="O211:P211"/>
    <mergeCell ref="A203:D203"/>
    <mergeCell ref="K203:L203"/>
    <mergeCell ref="M203:N203"/>
    <mergeCell ref="O203:P203"/>
    <mergeCell ref="A204:D204"/>
    <mergeCell ref="K204:L204"/>
    <mergeCell ref="M204:N204"/>
    <mergeCell ref="O204:P204"/>
    <mergeCell ref="A205:D205"/>
    <mergeCell ref="K205:L205"/>
    <mergeCell ref="M205:N205"/>
    <mergeCell ref="O205:P205"/>
    <mergeCell ref="A206:D206"/>
    <mergeCell ref="K206:L206"/>
    <mergeCell ref="M206:N206"/>
    <mergeCell ref="O206:P206"/>
    <mergeCell ref="A207:D207"/>
    <mergeCell ref="K207:L207"/>
    <mergeCell ref="M207:N207"/>
    <mergeCell ref="O207:P207"/>
    <mergeCell ref="A198:D198"/>
    <mergeCell ref="K198:L198"/>
    <mergeCell ref="M198:N198"/>
    <mergeCell ref="O198:P198"/>
    <mergeCell ref="A199:D199"/>
    <mergeCell ref="K199:L199"/>
    <mergeCell ref="M199:N199"/>
    <mergeCell ref="O199:P199"/>
    <mergeCell ref="A200:D200"/>
    <mergeCell ref="K200:L200"/>
    <mergeCell ref="M200:N200"/>
    <mergeCell ref="O200:P200"/>
    <mergeCell ref="A201:D201"/>
    <mergeCell ref="K201:L201"/>
    <mergeCell ref="M201:N201"/>
    <mergeCell ref="O201:P201"/>
    <mergeCell ref="A202:D202"/>
    <mergeCell ref="K202:L202"/>
    <mergeCell ref="M202:N202"/>
    <mergeCell ref="O202:P202"/>
    <mergeCell ref="A193:D193"/>
    <mergeCell ref="K193:L193"/>
    <mergeCell ref="M193:N193"/>
    <mergeCell ref="O193:P193"/>
    <mergeCell ref="A194:D194"/>
    <mergeCell ref="K194:L194"/>
    <mergeCell ref="M194:N194"/>
    <mergeCell ref="O194:P194"/>
    <mergeCell ref="A195:D195"/>
    <mergeCell ref="K195:L195"/>
    <mergeCell ref="M195:N195"/>
    <mergeCell ref="O195:P195"/>
    <mergeCell ref="A196:D196"/>
    <mergeCell ref="K196:L196"/>
    <mergeCell ref="M196:N196"/>
    <mergeCell ref="O196:P196"/>
    <mergeCell ref="A197:D197"/>
    <mergeCell ref="K197:L197"/>
    <mergeCell ref="M197:N197"/>
    <mergeCell ref="O197:P197"/>
    <mergeCell ref="A188:D188"/>
    <mergeCell ref="K188:L188"/>
    <mergeCell ref="M188:N188"/>
    <mergeCell ref="O188:P188"/>
    <mergeCell ref="A189:D189"/>
    <mergeCell ref="K189:L189"/>
    <mergeCell ref="M189:N189"/>
    <mergeCell ref="O189:P189"/>
    <mergeCell ref="A190:D190"/>
    <mergeCell ref="K190:L190"/>
    <mergeCell ref="M190:N190"/>
    <mergeCell ref="O190:P190"/>
    <mergeCell ref="A191:D191"/>
    <mergeCell ref="K191:L191"/>
    <mergeCell ref="M191:N191"/>
    <mergeCell ref="O191:P191"/>
    <mergeCell ref="A192:D192"/>
    <mergeCell ref="G192:H192"/>
    <mergeCell ref="K192:L192"/>
    <mergeCell ref="M192:N192"/>
    <mergeCell ref="O192:P192"/>
    <mergeCell ref="A183:D183"/>
    <mergeCell ref="K183:L183"/>
    <mergeCell ref="M183:N183"/>
    <mergeCell ref="O183:P183"/>
    <mergeCell ref="A184:D184"/>
    <mergeCell ref="K184:L184"/>
    <mergeCell ref="M184:N184"/>
    <mergeCell ref="O184:P184"/>
    <mergeCell ref="A185:D185"/>
    <mergeCell ref="K185:L185"/>
    <mergeCell ref="M185:N185"/>
    <mergeCell ref="O185:P185"/>
    <mergeCell ref="A186:D186"/>
    <mergeCell ref="K186:L186"/>
    <mergeCell ref="M186:N186"/>
    <mergeCell ref="O186:P186"/>
    <mergeCell ref="A187:D187"/>
    <mergeCell ref="K187:L187"/>
    <mergeCell ref="M187:N187"/>
    <mergeCell ref="O187:P187"/>
    <mergeCell ref="A178:D178"/>
    <mergeCell ref="K178:L178"/>
    <mergeCell ref="M178:N178"/>
    <mergeCell ref="O178:P178"/>
    <mergeCell ref="A179:D179"/>
    <mergeCell ref="K179:L179"/>
    <mergeCell ref="M179:N179"/>
    <mergeCell ref="O179:P179"/>
    <mergeCell ref="A180:D180"/>
    <mergeCell ref="K180:L180"/>
    <mergeCell ref="M180:N180"/>
    <mergeCell ref="O180:P180"/>
    <mergeCell ref="A181:D181"/>
    <mergeCell ref="K181:L181"/>
    <mergeCell ref="M181:N181"/>
    <mergeCell ref="O181:P181"/>
    <mergeCell ref="A182:D182"/>
    <mergeCell ref="K182:L182"/>
    <mergeCell ref="M182:N182"/>
    <mergeCell ref="O182:P182"/>
    <mergeCell ref="A173:D173"/>
    <mergeCell ref="K173:L173"/>
    <mergeCell ref="M173:N173"/>
    <mergeCell ref="O173:P173"/>
    <mergeCell ref="A174:D174"/>
    <mergeCell ref="K174:L174"/>
    <mergeCell ref="M174:N174"/>
    <mergeCell ref="O174:P174"/>
    <mergeCell ref="K175:L175"/>
    <mergeCell ref="M175:N175"/>
    <mergeCell ref="O175:P175"/>
    <mergeCell ref="A176:D176"/>
    <mergeCell ref="K176:L176"/>
    <mergeCell ref="M176:N176"/>
    <mergeCell ref="O176:P176"/>
    <mergeCell ref="A177:D177"/>
    <mergeCell ref="K177:L177"/>
    <mergeCell ref="M177:N177"/>
    <mergeCell ref="O177:P177"/>
    <mergeCell ref="A169:D169"/>
    <mergeCell ref="G169:H169"/>
    <mergeCell ref="K169:L169"/>
    <mergeCell ref="M169:N169"/>
    <mergeCell ref="O169:P169"/>
    <mergeCell ref="A170:D170"/>
    <mergeCell ref="K170:L170"/>
    <mergeCell ref="M170:N170"/>
    <mergeCell ref="O170:P170"/>
    <mergeCell ref="A171:D171"/>
    <mergeCell ref="K171:L171"/>
    <mergeCell ref="M171:N171"/>
    <mergeCell ref="O171:P171"/>
    <mergeCell ref="A172:D172"/>
    <mergeCell ref="K172:L172"/>
    <mergeCell ref="M172:N172"/>
    <mergeCell ref="O172:P172"/>
    <mergeCell ref="A165:D165"/>
    <mergeCell ref="K165:L165"/>
    <mergeCell ref="M165:N165"/>
    <mergeCell ref="O165:P165"/>
    <mergeCell ref="A166:D166"/>
    <mergeCell ref="K166:L166"/>
    <mergeCell ref="M166:N166"/>
    <mergeCell ref="O166:P166"/>
    <mergeCell ref="A167:D167"/>
    <mergeCell ref="K167:L167"/>
    <mergeCell ref="M167:N167"/>
    <mergeCell ref="O167:P167"/>
    <mergeCell ref="A168:D168"/>
    <mergeCell ref="G168:H168"/>
    <mergeCell ref="K168:L168"/>
    <mergeCell ref="M168:N168"/>
    <mergeCell ref="O168:P168"/>
    <mergeCell ref="A160:D160"/>
    <mergeCell ref="K160:L160"/>
    <mergeCell ref="M160:N160"/>
    <mergeCell ref="O160:P160"/>
    <mergeCell ref="A161:D161"/>
    <mergeCell ref="K161:L161"/>
    <mergeCell ref="M161:N161"/>
    <mergeCell ref="O161:P161"/>
    <mergeCell ref="A162:D162"/>
    <mergeCell ref="K162:L162"/>
    <mergeCell ref="M162:N162"/>
    <mergeCell ref="O162:P162"/>
    <mergeCell ref="A163:D163"/>
    <mergeCell ref="K163:L163"/>
    <mergeCell ref="M163:N163"/>
    <mergeCell ref="O163:P163"/>
    <mergeCell ref="A164:D164"/>
    <mergeCell ref="K164:L164"/>
    <mergeCell ref="M164:N164"/>
    <mergeCell ref="O164:P164"/>
    <mergeCell ref="A155:D155"/>
    <mergeCell ref="K155:L155"/>
    <mergeCell ref="M155:N155"/>
    <mergeCell ref="O155:P155"/>
    <mergeCell ref="A156:D156"/>
    <mergeCell ref="K156:L156"/>
    <mergeCell ref="M156:N156"/>
    <mergeCell ref="O156:P156"/>
    <mergeCell ref="A157:D157"/>
    <mergeCell ref="K157:L157"/>
    <mergeCell ref="M157:N157"/>
    <mergeCell ref="O157:P157"/>
    <mergeCell ref="A158:D158"/>
    <mergeCell ref="K158:L158"/>
    <mergeCell ref="M158:N158"/>
    <mergeCell ref="O158:P158"/>
    <mergeCell ref="A159:D159"/>
    <mergeCell ref="K159:L159"/>
    <mergeCell ref="M159:N159"/>
    <mergeCell ref="O159:P159"/>
    <mergeCell ref="A150:D150"/>
    <mergeCell ref="K150:L150"/>
    <mergeCell ref="M150:N150"/>
    <mergeCell ref="O150:P150"/>
    <mergeCell ref="A151:D151"/>
    <mergeCell ref="K151:L151"/>
    <mergeCell ref="M151:N151"/>
    <mergeCell ref="O151:P151"/>
    <mergeCell ref="A152:D152"/>
    <mergeCell ref="K152:L152"/>
    <mergeCell ref="M152:N152"/>
    <mergeCell ref="O152:P152"/>
    <mergeCell ref="A153:D153"/>
    <mergeCell ref="K153:L153"/>
    <mergeCell ref="M153:N153"/>
    <mergeCell ref="O153:P153"/>
    <mergeCell ref="A154:D154"/>
    <mergeCell ref="K154:L154"/>
    <mergeCell ref="M154:N154"/>
    <mergeCell ref="O154:P154"/>
    <mergeCell ref="A145:D145"/>
    <mergeCell ref="K145:L145"/>
    <mergeCell ref="M145:N145"/>
    <mergeCell ref="O145:P145"/>
    <mergeCell ref="A146:D146"/>
    <mergeCell ref="K146:L146"/>
    <mergeCell ref="M146:N146"/>
    <mergeCell ref="O146:P146"/>
    <mergeCell ref="A147:D147"/>
    <mergeCell ref="K147:L147"/>
    <mergeCell ref="M147:N147"/>
    <mergeCell ref="O147:P147"/>
    <mergeCell ref="A148:D148"/>
    <mergeCell ref="K148:L148"/>
    <mergeCell ref="M148:N148"/>
    <mergeCell ref="O148:P148"/>
    <mergeCell ref="A149:D149"/>
    <mergeCell ref="K149:L149"/>
    <mergeCell ref="M149:N149"/>
    <mergeCell ref="O149:P149"/>
    <mergeCell ref="A140:D140"/>
    <mergeCell ref="K140:L140"/>
    <mergeCell ref="M140:N140"/>
    <mergeCell ref="O140:P140"/>
    <mergeCell ref="A141:D141"/>
    <mergeCell ref="K141:L141"/>
    <mergeCell ref="M141:N141"/>
    <mergeCell ref="O141:P141"/>
    <mergeCell ref="A142:D142"/>
    <mergeCell ref="K142:L142"/>
    <mergeCell ref="M142:N142"/>
    <mergeCell ref="O142:P142"/>
    <mergeCell ref="A143:D143"/>
    <mergeCell ref="K143:L143"/>
    <mergeCell ref="M143:N143"/>
    <mergeCell ref="O143:P143"/>
    <mergeCell ref="A144:D144"/>
    <mergeCell ref="K144:L144"/>
    <mergeCell ref="M144:N144"/>
    <mergeCell ref="O144:P144"/>
    <mergeCell ref="A135:D135"/>
    <mergeCell ref="K135:L135"/>
    <mergeCell ref="M135:N135"/>
    <mergeCell ref="O135:P135"/>
    <mergeCell ref="A136:D136"/>
    <mergeCell ref="K136:L136"/>
    <mergeCell ref="M136:N136"/>
    <mergeCell ref="O136:P136"/>
    <mergeCell ref="A137:D137"/>
    <mergeCell ref="K137:L137"/>
    <mergeCell ref="M137:N137"/>
    <mergeCell ref="O137:P137"/>
    <mergeCell ref="A138:D138"/>
    <mergeCell ref="K138:L138"/>
    <mergeCell ref="M138:N138"/>
    <mergeCell ref="O138:P138"/>
    <mergeCell ref="A139:D139"/>
    <mergeCell ref="K139:L139"/>
    <mergeCell ref="M139:N139"/>
    <mergeCell ref="O139:P139"/>
    <mergeCell ref="A130:D130"/>
    <mergeCell ref="K130:L130"/>
    <mergeCell ref="M130:N130"/>
    <mergeCell ref="O130:P130"/>
    <mergeCell ref="A131:D131"/>
    <mergeCell ref="K131:L131"/>
    <mergeCell ref="M131:N131"/>
    <mergeCell ref="O131:P131"/>
    <mergeCell ref="A132:D132"/>
    <mergeCell ref="K132:L132"/>
    <mergeCell ref="M132:N132"/>
    <mergeCell ref="O132:P132"/>
    <mergeCell ref="A133:D133"/>
    <mergeCell ref="K133:L133"/>
    <mergeCell ref="M133:N133"/>
    <mergeCell ref="O133:P133"/>
    <mergeCell ref="A134:D134"/>
    <mergeCell ref="K134:L134"/>
    <mergeCell ref="M134:N134"/>
    <mergeCell ref="O134:P134"/>
    <mergeCell ref="A125:D125"/>
    <mergeCell ref="K125:L125"/>
    <mergeCell ref="M125:N125"/>
    <mergeCell ref="O125:P125"/>
    <mergeCell ref="A126:D126"/>
    <mergeCell ref="K126:L126"/>
    <mergeCell ref="M126:N126"/>
    <mergeCell ref="O126:P126"/>
    <mergeCell ref="A127:D127"/>
    <mergeCell ref="K127:L127"/>
    <mergeCell ref="M127:N127"/>
    <mergeCell ref="O127:P127"/>
    <mergeCell ref="A128:D128"/>
    <mergeCell ref="K128:L128"/>
    <mergeCell ref="M128:N128"/>
    <mergeCell ref="O128:P128"/>
    <mergeCell ref="A129:D129"/>
    <mergeCell ref="K129:L129"/>
    <mergeCell ref="M129:N129"/>
    <mergeCell ref="O129:P129"/>
    <mergeCell ref="A120:D120"/>
    <mergeCell ref="K120:L120"/>
    <mergeCell ref="M120:N120"/>
    <mergeCell ref="O120:P120"/>
    <mergeCell ref="A121:D121"/>
    <mergeCell ref="K121:L121"/>
    <mergeCell ref="M121:N121"/>
    <mergeCell ref="O121:P121"/>
    <mergeCell ref="A122:D122"/>
    <mergeCell ref="K122:L122"/>
    <mergeCell ref="M122:N122"/>
    <mergeCell ref="O122:P122"/>
    <mergeCell ref="A123:D123"/>
    <mergeCell ref="K123:L123"/>
    <mergeCell ref="M123:N123"/>
    <mergeCell ref="O123:P123"/>
    <mergeCell ref="A124:D124"/>
    <mergeCell ref="K124:L124"/>
    <mergeCell ref="M124:N124"/>
    <mergeCell ref="O124:P124"/>
    <mergeCell ref="A115:D115"/>
    <mergeCell ref="K115:L115"/>
    <mergeCell ref="M115:N115"/>
    <mergeCell ref="O115:P115"/>
    <mergeCell ref="A116:D116"/>
    <mergeCell ref="K116:L116"/>
    <mergeCell ref="M116:N116"/>
    <mergeCell ref="O116:P116"/>
    <mergeCell ref="A117:D117"/>
    <mergeCell ref="K117:L117"/>
    <mergeCell ref="M117:N117"/>
    <mergeCell ref="O117:P117"/>
    <mergeCell ref="A118:D118"/>
    <mergeCell ref="K118:L118"/>
    <mergeCell ref="M118:N118"/>
    <mergeCell ref="O118:P118"/>
    <mergeCell ref="A119:D119"/>
    <mergeCell ref="K119:L119"/>
    <mergeCell ref="M119:N119"/>
    <mergeCell ref="O119:P119"/>
    <mergeCell ref="A110:D110"/>
    <mergeCell ref="K110:L110"/>
    <mergeCell ref="M110:N110"/>
    <mergeCell ref="O110:P110"/>
    <mergeCell ref="A111:D111"/>
    <mergeCell ref="K111:L111"/>
    <mergeCell ref="M111:N111"/>
    <mergeCell ref="O111:P111"/>
    <mergeCell ref="A112:D112"/>
    <mergeCell ref="K112:L112"/>
    <mergeCell ref="M112:N112"/>
    <mergeCell ref="O112:P112"/>
    <mergeCell ref="A113:D113"/>
    <mergeCell ref="K113:L113"/>
    <mergeCell ref="M113:N113"/>
    <mergeCell ref="O113:P113"/>
    <mergeCell ref="A114:D114"/>
    <mergeCell ref="K114:L114"/>
    <mergeCell ref="M114:N114"/>
    <mergeCell ref="O114:P114"/>
    <mergeCell ref="A105:D105"/>
    <mergeCell ref="K105:L105"/>
    <mergeCell ref="M105:N105"/>
    <mergeCell ref="O105:P105"/>
    <mergeCell ref="A106:D106"/>
    <mergeCell ref="K106:L106"/>
    <mergeCell ref="M106:N106"/>
    <mergeCell ref="O106:P106"/>
    <mergeCell ref="A107:D107"/>
    <mergeCell ref="K107:L107"/>
    <mergeCell ref="M107:N107"/>
    <mergeCell ref="O107:P107"/>
    <mergeCell ref="A108:D108"/>
    <mergeCell ref="K108:L108"/>
    <mergeCell ref="M108:N108"/>
    <mergeCell ref="O108:P108"/>
    <mergeCell ref="A109:D109"/>
    <mergeCell ref="K109:L109"/>
    <mergeCell ref="M109:N109"/>
    <mergeCell ref="O109:P109"/>
    <mergeCell ref="A100:D100"/>
    <mergeCell ref="K100:L100"/>
    <mergeCell ref="M100:N100"/>
    <mergeCell ref="O100:P100"/>
    <mergeCell ref="A101:D101"/>
    <mergeCell ref="K101:L101"/>
    <mergeCell ref="M101:N101"/>
    <mergeCell ref="O101:P101"/>
    <mergeCell ref="A102:D102"/>
    <mergeCell ref="K102:L102"/>
    <mergeCell ref="M102:N102"/>
    <mergeCell ref="O102:P102"/>
    <mergeCell ref="A103:D103"/>
    <mergeCell ref="K103:L103"/>
    <mergeCell ref="M103:N103"/>
    <mergeCell ref="O103:P103"/>
    <mergeCell ref="A104:D104"/>
    <mergeCell ref="K104:L104"/>
    <mergeCell ref="M104:N104"/>
    <mergeCell ref="O104:P104"/>
    <mergeCell ref="A95:D95"/>
    <mergeCell ref="K95:L95"/>
    <mergeCell ref="M95:N95"/>
    <mergeCell ref="O95:P95"/>
    <mergeCell ref="A96:D96"/>
    <mergeCell ref="K96:L96"/>
    <mergeCell ref="M96:N96"/>
    <mergeCell ref="O96:P96"/>
    <mergeCell ref="A97:D97"/>
    <mergeCell ref="K97:L97"/>
    <mergeCell ref="M97:N97"/>
    <mergeCell ref="O97:P97"/>
    <mergeCell ref="A98:D98"/>
    <mergeCell ref="K98:L98"/>
    <mergeCell ref="M98:N98"/>
    <mergeCell ref="O98:P98"/>
    <mergeCell ref="A99:D99"/>
    <mergeCell ref="K99:L99"/>
    <mergeCell ref="M99:N99"/>
    <mergeCell ref="O99:P99"/>
    <mergeCell ref="A90:D90"/>
    <mergeCell ref="K90:L90"/>
    <mergeCell ref="M90:N90"/>
    <mergeCell ref="O90:P90"/>
    <mergeCell ref="A91:D91"/>
    <mergeCell ref="K91:L91"/>
    <mergeCell ref="M91:N91"/>
    <mergeCell ref="O91:P91"/>
    <mergeCell ref="A92:D92"/>
    <mergeCell ref="K92:L92"/>
    <mergeCell ref="M92:N92"/>
    <mergeCell ref="O92:P92"/>
    <mergeCell ref="A93:D93"/>
    <mergeCell ref="K93:L93"/>
    <mergeCell ref="M93:N93"/>
    <mergeCell ref="O93:P93"/>
    <mergeCell ref="A94:D94"/>
    <mergeCell ref="K94:L94"/>
    <mergeCell ref="M94:N94"/>
    <mergeCell ref="O94:P94"/>
    <mergeCell ref="A85:D85"/>
    <mergeCell ref="K85:L85"/>
    <mergeCell ref="M85:N85"/>
    <mergeCell ref="O85:P85"/>
    <mergeCell ref="A86:D86"/>
    <mergeCell ref="K86:L86"/>
    <mergeCell ref="M86:N86"/>
    <mergeCell ref="O86:P86"/>
    <mergeCell ref="A87:D87"/>
    <mergeCell ref="K87:L87"/>
    <mergeCell ref="M87:N87"/>
    <mergeCell ref="O87:P87"/>
    <mergeCell ref="A88:D88"/>
    <mergeCell ref="K88:L88"/>
    <mergeCell ref="M88:N88"/>
    <mergeCell ref="O88:P88"/>
    <mergeCell ref="A89:D89"/>
    <mergeCell ref="K89:L89"/>
    <mergeCell ref="M89:N89"/>
    <mergeCell ref="O89:P89"/>
    <mergeCell ref="A82:D82"/>
    <mergeCell ref="K82:L82"/>
    <mergeCell ref="M82:N82"/>
    <mergeCell ref="O82:P82"/>
    <mergeCell ref="A83:D83"/>
    <mergeCell ref="K83:L83"/>
    <mergeCell ref="M83:N83"/>
    <mergeCell ref="O83:P83"/>
    <mergeCell ref="A84:D84"/>
    <mergeCell ref="K84:L84"/>
    <mergeCell ref="M84:N84"/>
    <mergeCell ref="O84:P84"/>
    <mergeCell ref="C77:I77"/>
    <mergeCell ref="A79:P79"/>
    <mergeCell ref="E80:F80"/>
    <mergeCell ref="G80:H80"/>
    <mergeCell ref="K80:L80"/>
    <mergeCell ref="M80:N80"/>
    <mergeCell ref="O80:P80"/>
    <mergeCell ref="G81:H81"/>
    <mergeCell ref="K81:L81"/>
    <mergeCell ref="M81:N81"/>
    <mergeCell ref="O81:P81"/>
    <mergeCell ref="A59:B59"/>
    <mergeCell ref="C59:N59"/>
    <mergeCell ref="O59:P59"/>
    <mergeCell ref="A61:P61"/>
    <mergeCell ref="A62:C62"/>
    <mergeCell ref="D62:P62"/>
    <mergeCell ref="A63:C63"/>
    <mergeCell ref="D63:P63"/>
    <mergeCell ref="A64:C64"/>
    <mergeCell ref="D64:P64"/>
    <mergeCell ref="A66:P66"/>
    <mergeCell ref="C69:I69"/>
    <mergeCell ref="C70:I70"/>
    <mergeCell ref="C72:I72"/>
    <mergeCell ref="C73:I73"/>
    <mergeCell ref="C74:I74"/>
    <mergeCell ref="C76:I76"/>
    <mergeCell ref="A69:A71"/>
    <mergeCell ref="C71:I71"/>
    <mergeCell ref="A72:A75"/>
    <mergeCell ref="C75:I75"/>
    <mergeCell ref="A48:P48"/>
    <mergeCell ref="C49:H49"/>
    <mergeCell ref="A51:B51"/>
    <mergeCell ref="I51:J51"/>
    <mergeCell ref="A52:B52"/>
    <mergeCell ref="A53:B53"/>
    <mergeCell ref="A54:B54"/>
    <mergeCell ref="A55:B55"/>
    <mergeCell ref="A56:B56"/>
    <mergeCell ref="C56:N56"/>
    <mergeCell ref="O56:P56"/>
    <mergeCell ref="A57:B57"/>
    <mergeCell ref="C57:N57"/>
    <mergeCell ref="O57:P57"/>
    <mergeCell ref="A58:B58"/>
    <mergeCell ref="C58:N58"/>
    <mergeCell ref="O58:P58"/>
    <mergeCell ref="A49:B50"/>
    <mergeCell ref="I49:J50"/>
    <mergeCell ref="A41:C41"/>
    <mergeCell ref="E41:F41"/>
    <mergeCell ref="G41:H41"/>
    <mergeCell ref="A42:C42"/>
    <mergeCell ref="E42:F42"/>
    <mergeCell ref="G42:H42"/>
    <mergeCell ref="A43:C43"/>
    <mergeCell ref="E43:F43"/>
    <mergeCell ref="G43:H43"/>
    <mergeCell ref="A44:C44"/>
    <mergeCell ref="E44:F44"/>
    <mergeCell ref="G44:H44"/>
    <mergeCell ref="A45:C45"/>
    <mergeCell ref="E45:F45"/>
    <mergeCell ref="G45:H45"/>
    <mergeCell ref="A46:C46"/>
    <mergeCell ref="E46:F46"/>
    <mergeCell ref="G46:H46"/>
    <mergeCell ref="A34:B34"/>
    <mergeCell ref="G34:H34"/>
    <mergeCell ref="K34:L34"/>
    <mergeCell ref="M34:N34"/>
    <mergeCell ref="O34:P34"/>
    <mergeCell ref="A36:P36"/>
    <mergeCell ref="D37:F37"/>
    <mergeCell ref="G37:J37"/>
    <mergeCell ref="K37:M37"/>
    <mergeCell ref="N37:P37"/>
    <mergeCell ref="E38:F38"/>
    <mergeCell ref="G38:H38"/>
    <mergeCell ref="A39:C39"/>
    <mergeCell ref="E39:F39"/>
    <mergeCell ref="G39:H39"/>
    <mergeCell ref="A40:C40"/>
    <mergeCell ref="E40:F40"/>
    <mergeCell ref="G40:H40"/>
    <mergeCell ref="A37:C38"/>
    <mergeCell ref="A30:B30"/>
    <mergeCell ref="G30:H30"/>
    <mergeCell ref="K30:L30"/>
    <mergeCell ref="M30:N30"/>
    <mergeCell ref="O30:P30"/>
    <mergeCell ref="A31:B31"/>
    <mergeCell ref="G31:H31"/>
    <mergeCell ref="K31:L31"/>
    <mergeCell ref="M31:N31"/>
    <mergeCell ref="O31:P31"/>
    <mergeCell ref="A32:B32"/>
    <mergeCell ref="G32:H32"/>
    <mergeCell ref="K32:L32"/>
    <mergeCell ref="M32:N32"/>
    <mergeCell ref="O32:P32"/>
    <mergeCell ref="A33:B33"/>
    <mergeCell ref="G33:H33"/>
    <mergeCell ref="K33:L33"/>
    <mergeCell ref="M33:N33"/>
    <mergeCell ref="O33:P33"/>
    <mergeCell ref="A26:B26"/>
    <mergeCell ref="G26:H26"/>
    <mergeCell ref="K26:L26"/>
    <mergeCell ref="M26:N26"/>
    <mergeCell ref="O26:P26"/>
    <mergeCell ref="A27:B27"/>
    <mergeCell ref="G27:H27"/>
    <mergeCell ref="K27:L27"/>
    <mergeCell ref="M27:N27"/>
    <mergeCell ref="O27:P27"/>
    <mergeCell ref="A28:B28"/>
    <mergeCell ref="G28:H28"/>
    <mergeCell ref="K28:L28"/>
    <mergeCell ref="M28:N28"/>
    <mergeCell ref="O28:P28"/>
    <mergeCell ref="A29:B29"/>
    <mergeCell ref="G29:H29"/>
    <mergeCell ref="K29:L29"/>
    <mergeCell ref="M29:N29"/>
    <mergeCell ref="O29:P29"/>
    <mergeCell ref="C22:F22"/>
    <mergeCell ref="G22:H22"/>
    <mergeCell ref="K22:L22"/>
    <mergeCell ref="M22:N22"/>
    <mergeCell ref="O22:P22"/>
    <mergeCell ref="G23:H23"/>
    <mergeCell ref="K23:L23"/>
    <mergeCell ref="M23:N23"/>
    <mergeCell ref="O23:P23"/>
    <mergeCell ref="A24:B24"/>
    <mergeCell ref="G24:H24"/>
    <mergeCell ref="K24:L24"/>
    <mergeCell ref="M24:N24"/>
    <mergeCell ref="O24:P24"/>
    <mergeCell ref="A25:B25"/>
    <mergeCell ref="G25:H25"/>
    <mergeCell ref="K25:L25"/>
    <mergeCell ref="M25:N25"/>
    <mergeCell ref="O25:P25"/>
    <mergeCell ref="A22:B23"/>
    <mergeCell ref="A17:D17"/>
    <mergeCell ref="G17:H17"/>
    <mergeCell ref="K17:L17"/>
    <mergeCell ref="M17:N17"/>
    <mergeCell ref="O17:P17"/>
    <mergeCell ref="A18:D18"/>
    <mergeCell ref="G18:H18"/>
    <mergeCell ref="K18:L18"/>
    <mergeCell ref="M18:N18"/>
    <mergeCell ref="O18:P18"/>
    <mergeCell ref="A19:D19"/>
    <mergeCell ref="G19:H19"/>
    <mergeCell ref="K19:L19"/>
    <mergeCell ref="M19:N19"/>
    <mergeCell ref="O19:P19"/>
    <mergeCell ref="A20:D20"/>
    <mergeCell ref="G20:H20"/>
    <mergeCell ref="K20:L20"/>
    <mergeCell ref="M20:N20"/>
    <mergeCell ref="O20:P20"/>
    <mergeCell ref="A13:D13"/>
    <mergeCell ref="G13:H13"/>
    <mergeCell ref="K13:L13"/>
    <mergeCell ref="M13:N13"/>
    <mergeCell ref="O13:P13"/>
    <mergeCell ref="A14:D14"/>
    <mergeCell ref="G14:H14"/>
    <mergeCell ref="K14:L14"/>
    <mergeCell ref="M14:N14"/>
    <mergeCell ref="O14:P14"/>
    <mergeCell ref="A15:D15"/>
    <mergeCell ref="G15:H15"/>
    <mergeCell ref="K15:L15"/>
    <mergeCell ref="M15:N15"/>
    <mergeCell ref="O15:P15"/>
    <mergeCell ref="A16:D16"/>
    <mergeCell ref="G16:H16"/>
    <mergeCell ref="K16:L16"/>
    <mergeCell ref="M16:N16"/>
    <mergeCell ref="O16:P16"/>
    <mergeCell ref="N1:P1"/>
    <mergeCell ref="D2:M2"/>
    <mergeCell ref="A5:C5"/>
    <mergeCell ref="D5:O5"/>
    <mergeCell ref="A6:C6"/>
    <mergeCell ref="D6:O6"/>
    <mergeCell ref="A7:C7"/>
    <mergeCell ref="D7:O7"/>
    <mergeCell ref="A9:P9"/>
    <mergeCell ref="E11:F11"/>
    <mergeCell ref="G11:H11"/>
    <mergeCell ref="K11:L11"/>
    <mergeCell ref="M11:N11"/>
    <mergeCell ref="O11:P11"/>
    <mergeCell ref="G12:H12"/>
    <mergeCell ref="K12:L12"/>
    <mergeCell ref="M12:N12"/>
    <mergeCell ref="O12:P12"/>
    <mergeCell ref="A11:D12"/>
  </mergeCells>
  <pageMargins left="0.39370078740157499" right="0.16" top="0.41" bottom="0.33" header="0.31496062992126" footer="0.31496062992126"/>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50"/>
  <sheetViews>
    <sheetView showZeros="0" view="pageBreakPreview" topLeftCell="E56" zoomScaleNormal="100" zoomScaleSheetLayoutView="100" workbookViewId="0">
      <selection activeCell="AE77" sqref="AE77"/>
    </sheetView>
  </sheetViews>
  <sheetFormatPr defaultColWidth="8.85546875" defaultRowHeight="15.75" x14ac:dyDescent="0.25"/>
  <cols>
    <col min="1" max="1" width="10.42578125" style="3" customWidth="1"/>
    <col min="2" max="2" width="10" style="3" customWidth="1"/>
    <col min="3" max="3" width="7.5703125" style="3" customWidth="1"/>
    <col min="4" max="4" width="8.85546875" style="3" customWidth="1"/>
    <col min="5" max="5" width="7.28515625" style="1" customWidth="1"/>
    <col min="6" max="6" width="8.140625" style="1" customWidth="1"/>
    <col min="7" max="7" width="7.140625" style="1" customWidth="1"/>
    <col min="8" max="8" width="4.85546875" style="1" customWidth="1"/>
    <col min="9" max="9" width="11.85546875" style="1" customWidth="1"/>
    <col min="10" max="10" width="12.28515625" style="1" customWidth="1"/>
    <col min="11" max="11" width="9.42578125" style="1" customWidth="1"/>
    <col min="12" max="12" width="9" style="1" customWidth="1"/>
    <col min="13" max="16" width="9.140625" style="1" customWidth="1"/>
    <col min="17" max="17" width="0" style="1" hidden="1" customWidth="1"/>
    <col min="18" max="18" width="8.28515625" style="1" hidden="1" customWidth="1"/>
    <col min="19" max="19" width="12.85546875" style="1" hidden="1" customWidth="1"/>
    <col min="20" max="20" width="8.85546875" style="1" hidden="1" customWidth="1"/>
    <col min="21" max="21" width="13.140625" style="1" hidden="1" customWidth="1"/>
    <col min="22" max="24" width="8.85546875" style="1" hidden="1" customWidth="1"/>
    <col min="25" max="26" width="0" style="1" hidden="1" customWidth="1"/>
    <col min="27" max="16384" width="8.85546875" style="1"/>
  </cols>
  <sheetData>
    <row r="1" spans="1:16" x14ac:dyDescent="0.25">
      <c r="N1" s="743" t="s">
        <v>0</v>
      </c>
      <c r="O1" s="743"/>
      <c r="P1" s="743"/>
    </row>
    <row r="2" spans="1:16" ht="18.75" x14ac:dyDescent="0.25">
      <c r="D2" s="744" t="s">
        <v>1</v>
      </c>
      <c r="E2" s="744"/>
      <c r="F2" s="744"/>
      <c r="G2" s="744"/>
      <c r="H2" s="744"/>
      <c r="I2" s="744"/>
      <c r="J2" s="744"/>
      <c r="K2" s="744"/>
      <c r="L2" s="744"/>
      <c r="M2" s="744"/>
    </row>
    <row r="3" spans="1:16" ht="18.75" hidden="1" customHeight="1" x14ac:dyDescent="0.25">
      <c r="P3" s="30" t="s">
        <v>2</v>
      </c>
    </row>
    <row r="4" spans="1:16" ht="15.75" hidden="1" customHeight="1" x14ac:dyDescent="0.25">
      <c r="A4" s="745" t="s">
        <v>3</v>
      </c>
      <c r="B4" s="745"/>
      <c r="C4" s="745"/>
      <c r="D4" s="746" t="s">
        <v>4</v>
      </c>
      <c r="E4" s="747"/>
      <c r="F4" s="747"/>
      <c r="G4" s="747"/>
      <c r="H4" s="747"/>
      <c r="I4" s="747"/>
      <c r="J4" s="747"/>
      <c r="K4" s="747"/>
      <c r="L4" s="747"/>
      <c r="M4" s="747"/>
      <c r="N4" s="747"/>
      <c r="O4" s="748"/>
      <c r="P4" s="105">
        <v>11</v>
      </c>
    </row>
    <row r="5" spans="1:16" s="95" customFormat="1" ht="23.45" hidden="1" customHeight="1" x14ac:dyDescent="0.25">
      <c r="A5" s="745" t="s">
        <v>5</v>
      </c>
      <c r="B5" s="745"/>
      <c r="C5" s="745"/>
      <c r="D5" s="749" t="s">
        <v>6</v>
      </c>
      <c r="E5" s="749"/>
      <c r="F5" s="749"/>
      <c r="G5" s="749"/>
      <c r="H5" s="749"/>
      <c r="I5" s="749"/>
      <c r="J5" s="749"/>
      <c r="K5" s="749"/>
      <c r="L5" s="749"/>
      <c r="M5" s="749"/>
      <c r="N5" s="749"/>
      <c r="O5" s="749"/>
      <c r="P5" s="105">
        <v>215</v>
      </c>
    </row>
    <row r="6" spans="1:16" s="95" customFormat="1" ht="23.45" hidden="1" customHeight="1" x14ac:dyDescent="0.25">
      <c r="A6" s="745" t="s">
        <v>7</v>
      </c>
      <c r="B6" s="745"/>
      <c r="C6" s="745"/>
      <c r="D6" s="749"/>
      <c r="E6" s="749"/>
      <c r="F6" s="749"/>
      <c r="G6" s="749"/>
      <c r="H6" s="749"/>
      <c r="I6" s="749"/>
      <c r="J6" s="749"/>
      <c r="K6" s="749"/>
      <c r="L6" s="749"/>
      <c r="M6" s="749"/>
      <c r="N6" s="749"/>
      <c r="O6" s="749"/>
      <c r="P6" s="105"/>
    </row>
    <row r="7" spans="1:16" s="95" customFormat="1" ht="23.45" hidden="1" customHeight="1" x14ac:dyDescent="0.25">
      <c r="A7" s="103"/>
      <c r="B7" s="103"/>
      <c r="C7" s="103"/>
      <c r="D7" s="103"/>
    </row>
    <row r="8" spans="1:16" s="95" customFormat="1" ht="15.75" hidden="1" customHeight="1" x14ac:dyDescent="0.25">
      <c r="A8" s="746" t="s">
        <v>8</v>
      </c>
      <c r="B8" s="747"/>
      <c r="C8" s="747"/>
      <c r="D8" s="747"/>
      <c r="E8" s="747"/>
      <c r="F8" s="747"/>
      <c r="G8" s="747"/>
      <c r="H8" s="747"/>
      <c r="I8" s="747"/>
      <c r="J8" s="747"/>
      <c r="K8" s="747"/>
      <c r="L8" s="747"/>
      <c r="M8" s="747"/>
      <c r="N8" s="747"/>
      <c r="O8" s="747"/>
      <c r="P8" s="748"/>
    </row>
    <row r="9" spans="1:16" s="95" customFormat="1" ht="15.75" hidden="1" customHeight="1" x14ac:dyDescent="0.25">
      <c r="A9" s="104"/>
      <c r="B9" s="104"/>
      <c r="C9" s="104"/>
      <c r="D9" s="104"/>
      <c r="E9" s="104"/>
      <c r="F9" s="104"/>
      <c r="G9" s="104"/>
      <c r="H9" s="104"/>
      <c r="I9" s="104"/>
      <c r="J9" s="104"/>
      <c r="K9" s="104"/>
      <c r="L9" s="104"/>
      <c r="M9" s="104"/>
      <c r="N9" s="104"/>
      <c r="O9" s="104"/>
      <c r="P9" s="104"/>
    </row>
    <row r="10" spans="1:16" s="95" customFormat="1" ht="15.75" hidden="1" customHeight="1" x14ac:dyDescent="0.25">
      <c r="A10" s="754" t="s">
        <v>9</v>
      </c>
      <c r="B10" s="755"/>
      <c r="C10" s="755"/>
      <c r="D10" s="756"/>
      <c r="E10" s="750" t="s">
        <v>2</v>
      </c>
      <c r="F10" s="751"/>
      <c r="G10" s="752">
        <v>2013</v>
      </c>
      <c r="H10" s="752"/>
      <c r="I10" s="105">
        <v>2014</v>
      </c>
      <c r="J10" s="105">
        <v>2015</v>
      </c>
      <c r="K10" s="753">
        <v>2016</v>
      </c>
      <c r="L10" s="753"/>
      <c r="M10" s="753">
        <v>2017</v>
      </c>
      <c r="N10" s="753"/>
      <c r="O10" s="753">
        <v>2018</v>
      </c>
      <c r="P10" s="753"/>
    </row>
    <row r="11" spans="1:16" s="95" customFormat="1" ht="21.6" hidden="1" customHeight="1" x14ac:dyDescent="0.25">
      <c r="A11" s="757"/>
      <c r="B11" s="758"/>
      <c r="C11" s="758"/>
      <c r="D11" s="759"/>
      <c r="E11" s="105" t="s">
        <v>10</v>
      </c>
      <c r="F11" s="106" t="s">
        <v>11</v>
      </c>
      <c r="G11" s="750" t="s">
        <v>12</v>
      </c>
      <c r="H11" s="751"/>
      <c r="I11" s="105" t="s">
        <v>12</v>
      </c>
      <c r="J11" s="105" t="s">
        <v>13</v>
      </c>
      <c r="K11" s="750" t="s">
        <v>14</v>
      </c>
      <c r="L11" s="751"/>
      <c r="M11" s="750" t="s">
        <v>15</v>
      </c>
      <c r="N11" s="751"/>
      <c r="O11" s="750" t="s">
        <v>15</v>
      </c>
      <c r="P11" s="751"/>
    </row>
    <row r="12" spans="1:16" s="95" customFormat="1" ht="15.75" hidden="1" customHeight="1" x14ac:dyDescent="0.25">
      <c r="A12" s="760" t="s">
        <v>16</v>
      </c>
      <c r="B12" s="760"/>
      <c r="C12" s="760"/>
      <c r="D12" s="760"/>
      <c r="E12" s="105"/>
      <c r="F12" s="105"/>
      <c r="G12" s="761" t="s">
        <v>17</v>
      </c>
      <c r="H12" s="762"/>
      <c r="I12" s="108" t="s">
        <v>17</v>
      </c>
      <c r="J12" s="124" t="e">
        <f>J13</f>
        <v>#VALUE!</v>
      </c>
      <c r="K12" s="763" t="e">
        <f>K13</f>
        <v>#VALUE!</v>
      </c>
      <c r="L12" s="762"/>
      <c r="M12" s="763" t="e">
        <f>M13</f>
        <v>#VALUE!</v>
      </c>
      <c r="N12" s="762"/>
      <c r="O12" s="763" t="e">
        <f>O13</f>
        <v>#VALUE!</v>
      </c>
      <c r="P12" s="762"/>
    </row>
    <row r="13" spans="1:16" s="95" customFormat="1" ht="23.45" hidden="1" customHeight="1" x14ac:dyDescent="0.25">
      <c r="A13" s="760"/>
      <c r="B13" s="760"/>
      <c r="C13" s="760"/>
      <c r="D13" s="760"/>
      <c r="E13" s="107" t="s">
        <v>18</v>
      </c>
      <c r="F13" s="108"/>
      <c r="G13" s="761" t="s">
        <v>17</v>
      </c>
      <c r="H13" s="762"/>
      <c r="I13" s="108" t="s">
        <v>17</v>
      </c>
      <c r="J13" s="124" t="e">
        <f>J14+J15+J16+J17+J18+J19</f>
        <v>#VALUE!</v>
      </c>
      <c r="K13" s="764" t="e">
        <f>K14+K15+K16+K17+K18+K19</f>
        <v>#VALUE!</v>
      </c>
      <c r="L13" s="765"/>
      <c r="M13" s="764" t="e">
        <f>M14+M15+M16+M17+M18+M19</f>
        <v>#VALUE!</v>
      </c>
      <c r="N13" s="765"/>
      <c r="O13" s="764" t="e">
        <f>O14+O15+O16+O17+O18+O19</f>
        <v>#VALUE!</v>
      </c>
      <c r="P13" s="765"/>
    </row>
    <row r="14" spans="1:16" s="95" customFormat="1" ht="23.45" hidden="1" customHeight="1" x14ac:dyDescent="0.25">
      <c r="A14" s="745" t="s">
        <v>19</v>
      </c>
      <c r="B14" s="745"/>
      <c r="C14" s="745"/>
      <c r="D14" s="745"/>
      <c r="E14" s="107" t="s">
        <v>18</v>
      </c>
      <c r="F14" s="109">
        <v>21</v>
      </c>
      <c r="G14" s="752" t="s">
        <v>17</v>
      </c>
      <c r="H14" s="752"/>
      <c r="I14" s="105" t="s">
        <v>17</v>
      </c>
      <c r="J14" s="125" t="str">
        <f>I79</f>
        <v>Executat</v>
      </c>
      <c r="K14" s="766" t="str">
        <f>K79</f>
        <v>Proiect</v>
      </c>
      <c r="L14" s="752"/>
      <c r="M14" s="766" t="str">
        <f>M79</f>
        <v>Estimat</v>
      </c>
      <c r="N14" s="752"/>
      <c r="O14" s="766" t="str">
        <f>O79</f>
        <v>Estimat</v>
      </c>
      <c r="P14" s="752"/>
    </row>
    <row r="15" spans="1:16" s="95" customFormat="1" ht="23.45" hidden="1" customHeight="1" x14ac:dyDescent="0.25">
      <c r="A15" s="745" t="s">
        <v>20</v>
      </c>
      <c r="B15" s="745"/>
      <c r="C15" s="745"/>
      <c r="D15" s="745"/>
      <c r="E15" s="107" t="s">
        <v>18</v>
      </c>
      <c r="F15" s="109">
        <v>22</v>
      </c>
      <c r="G15" s="752" t="s">
        <v>17</v>
      </c>
      <c r="H15" s="752"/>
      <c r="I15" s="105" t="s">
        <v>17</v>
      </c>
      <c r="J15" s="125" t="e">
        <f>#REF!</f>
        <v>#REF!</v>
      </c>
      <c r="K15" s="766" t="e">
        <f>#REF!</f>
        <v>#REF!</v>
      </c>
      <c r="L15" s="752"/>
      <c r="M15" s="766" t="e">
        <f>#REF!</f>
        <v>#REF!</v>
      </c>
      <c r="N15" s="752"/>
      <c r="O15" s="766" t="e">
        <f>#REF!</f>
        <v>#REF!</v>
      </c>
      <c r="P15" s="752"/>
    </row>
    <row r="16" spans="1:16" s="95" customFormat="1" ht="23.45" hidden="1" customHeight="1" x14ac:dyDescent="0.25">
      <c r="A16" s="745" t="s">
        <v>21</v>
      </c>
      <c r="B16" s="745"/>
      <c r="C16" s="745"/>
      <c r="D16" s="745"/>
      <c r="E16" s="107" t="s">
        <v>18</v>
      </c>
      <c r="F16" s="105">
        <v>27</v>
      </c>
      <c r="G16" s="752" t="s">
        <v>17</v>
      </c>
      <c r="H16" s="752"/>
      <c r="I16" s="105" t="s">
        <v>17</v>
      </c>
      <c r="J16" s="125">
        <f>I88</f>
        <v>0</v>
      </c>
      <c r="K16" s="766">
        <f>K88</f>
        <v>0</v>
      </c>
      <c r="L16" s="752"/>
      <c r="M16" s="766">
        <f>M88</f>
        <v>0</v>
      </c>
      <c r="N16" s="752"/>
      <c r="O16" s="766">
        <f>O88</f>
        <v>0</v>
      </c>
      <c r="P16" s="752"/>
    </row>
    <row r="17" spans="1:16" s="95" customFormat="1" ht="23.45" hidden="1" customHeight="1" x14ac:dyDescent="0.25">
      <c r="A17" s="745" t="s">
        <v>22</v>
      </c>
      <c r="B17" s="745"/>
      <c r="C17" s="745"/>
      <c r="D17" s="745"/>
      <c r="E17" s="107" t="s">
        <v>18</v>
      </c>
      <c r="F17" s="105">
        <v>28</v>
      </c>
      <c r="G17" s="752" t="s">
        <v>17</v>
      </c>
      <c r="H17" s="752"/>
      <c r="I17" s="105" t="s">
        <v>17</v>
      </c>
      <c r="J17" s="125">
        <f>I91</f>
        <v>0</v>
      </c>
      <c r="K17" s="766">
        <f>K91</f>
        <v>0</v>
      </c>
      <c r="L17" s="752"/>
      <c r="M17" s="766">
        <f>M91</f>
        <v>0</v>
      </c>
      <c r="N17" s="752"/>
      <c r="O17" s="766">
        <f>O91</f>
        <v>0</v>
      </c>
      <c r="P17" s="752"/>
    </row>
    <row r="18" spans="1:16" s="95" customFormat="1" ht="23.45" hidden="1" customHeight="1" x14ac:dyDescent="0.25">
      <c r="A18" s="745" t="s">
        <v>23</v>
      </c>
      <c r="B18" s="745"/>
      <c r="C18" s="745"/>
      <c r="D18" s="745"/>
      <c r="E18" s="107" t="s">
        <v>18</v>
      </c>
      <c r="F18" s="105">
        <v>31</v>
      </c>
      <c r="G18" s="752" t="s">
        <v>17</v>
      </c>
      <c r="H18" s="752"/>
      <c r="I18" s="105" t="s">
        <v>17</v>
      </c>
      <c r="J18" s="125">
        <f>I111</f>
        <v>0</v>
      </c>
      <c r="K18" s="766">
        <f>K111</f>
        <v>0</v>
      </c>
      <c r="L18" s="752"/>
      <c r="M18" s="766">
        <f>M111</f>
        <v>0</v>
      </c>
      <c r="N18" s="752"/>
      <c r="O18" s="766">
        <f>O111</f>
        <v>0</v>
      </c>
      <c r="P18" s="752"/>
    </row>
    <row r="19" spans="1:16" s="95" customFormat="1" ht="23.45" hidden="1" customHeight="1" x14ac:dyDescent="0.25">
      <c r="A19" s="767" t="s">
        <v>24</v>
      </c>
      <c r="B19" s="768"/>
      <c r="C19" s="768"/>
      <c r="D19" s="769"/>
      <c r="E19" s="107" t="s">
        <v>18</v>
      </c>
      <c r="F19" s="109">
        <v>33</v>
      </c>
      <c r="G19" s="752" t="s">
        <v>17</v>
      </c>
      <c r="H19" s="752"/>
      <c r="I19" s="105" t="s">
        <v>17</v>
      </c>
      <c r="J19" s="125">
        <f>I142</f>
        <v>0</v>
      </c>
      <c r="K19" s="766">
        <f>K142</f>
        <v>0</v>
      </c>
      <c r="L19" s="752"/>
      <c r="M19" s="766">
        <f>M142</f>
        <v>0</v>
      </c>
      <c r="N19" s="752"/>
      <c r="O19" s="766">
        <f>O142</f>
        <v>0</v>
      </c>
      <c r="P19" s="752"/>
    </row>
    <row r="20" spans="1:16" s="95" customFormat="1" ht="23.45" hidden="1" customHeight="1" x14ac:dyDescent="0.25">
      <c r="A20" s="103"/>
      <c r="B20" s="103"/>
      <c r="C20" s="103"/>
      <c r="D20" s="103"/>
    </row>
    <row r="21" spans="1:16" s="95" customFormat="1" ht="14.45" hidden="1" customHeight="1" x14ac:dyDescent="0.25">
      <c r="A21" s="754" t="s">
        <v>9</v>
      </c>
      <c r="B21" s="756"/>
      <c r="C21" s="753" t="s">
        <v>2</v>
      </c>
      <c r="D21" s="753"/>
      <c r="E21" s="753"/>
      <c r="F21" s="753"/>
      <c r="G21" s="752">
        <v>2013</v>
      </c>
      <c r="H21" s="752"/>
      <c r="I21" s="105">
        <v>2014</v>
      </c>
      <c r="J21" s="105">
        <v>2015</v>
      </c>
      <c r="K21" s="753">
        <v>2016</v>
      </c>
      <c r="L21" s="753"/>
      <c r="M21" s="753">
        <v>2017</v>
      </c>
      <c r="N21" s="753"/>
      <c r="O21" s="753">
        <v>2018</v>
      </c>
      <c r="P21" s="753"/>
    </row>
    <row r="22" spans="1:16" s="95" customFormat="1" ht="18.600000000000001" hidden="1" customHeight="1" x14ac:dyDescent="0.25">
      <c r="A22" s="757"/>
      <c r="B22" s="759"/>
      <c r="C22" s="102" t="s">
        <v>25</v>
      </c>
      <c r="D22" s="102" t="s">
        <v>26</v>
      </c>
      <c r="E22" s="105" t="s">
        <v>10</v>
      </c>
      <c r="F22" s="106" t="s">
        <v>11</v>
      </c>
      <c r="G22" s="750" t="s">
        <v>12</v>
      </c>
      <c r="H22" s="751"/>
      <c r="I22" s="105" t="s">
        <v>12</v>
      </c>
      <c r="J22" s="105" t="s">
        <v>13</v>
      </c>
      <c r="K22" s="750" t="s">
        <v>14</v>
      </c>
      <c r="L22" s="751"/>
      <c r="M22" s="750" t="s">
        <v>15</v>
      </c>
      <c r="N22" s="751"/>
      <c r="O22" s="750" t="s">
        <v>15</v>
      </c>
      <c r="P22" s="751"/>
    </row>
    <row r="23" spans="1:16" s="95" customFormat="1" ht="35.450000000000003" hidden="1" customHeight="1" x14ac:dyDescent="0.25">
      <c r="A23" s="770" t="s">
        <v>27</v>
      </c>
      <c r="B23" s="771"/>
      <c r="C23" s="110"/>
      <c r="D23" s="110"/>
      <c r="E23" s="111"/>
      <c r="F23" s="111"/>
      <c r="G23" s="765" t="s">
        <v>17</v>
      </c>
      <c r="H23" s="765"/>
      <c r="I23" s="108" t="s">
        <v>17</v>
      </c>
      <c r="J23" s="126" t="e">
        <f>J24+J28+J32</f>
        <v>#VALUE!</v>
      </c>
      <c r="K23" s="772" t="e">
        <f>K24+K28+K32</f>
        <v>#VALUE!</v>
      </c>
      <c r="L23" s="773"/>
      <c r="M23" s="772" t="e">
        <f>M24+M28+M32</f>
        <v>#VALUE!</v>
      </c>
      <c r="N23" s="773"/>
      <c r="O23" s="772" t="e">
        <f>O24+O28+O32</f>
        <v>#VALUE!</v>
      </c>
      <c r="P23" s="773"/>
    </row>
    <row r="24" spans="1:16" s="95" customFormat="1" ht="34.5" hidden="1" customHeight="1" x14ac:dyDescent="0.25">
      <c r="A24" s="770" t="s">
        <v>28</v>
      </c>
      <c r="B24" s="771"/>
      <c r="C24" s="112">
        <v>200</v>
      </c>
      <c r="D24" s="113"/>
      <c r="E24" s="113"/>
      <c r="F24" s="113"/>
      <c r="G24" s="765" t="s">
        <v>17</v>
      </c>
      <c r="H24" s="765"/>
      <c r="I24" s="108" t="s">
        <v>17</v>
      </c>
      <c r="J24" s="127">
        <f>J25+J26</f>
        <v>0</v>
      </c>
      <c r="K24" s="774">
        <f>K25+K26</f>
        <v>0</v>
      </c>
      <c r="L24" s="774"/>
      <c r="M24" s="774">
        <f>M25+M26</f>
        <v>0</v>
      </c>
      <c r="N24" s="774"/>
      <c r="O24" s="774">
        <f>O25+O26</f>
        <v>0</v>
      </c>
      <c r="P24" s="774"/>
    </row>
    <row r="25" spans="1:16" s="95" customFormat="1" ht="32.450000000000003" hidden="1" customHeight="1" x14ac:dyDescent="0.25">
      <c r="A25" s="775" t="s">
        <v>29</v>
      </c>
      <c r="B25" s="776"/>
      <c r="C25" s="109">
        <v>200</v>
      </c>
      <c r="D25" s="109">
        <v>1</v>
      </c>
      <c r="E25" s="114" t="s">
        <v>18</v>
      </c>
      <c r="F25" s="109">
        <v>14</v>
      </c>
      <c r="G25" s="752" t="s">
        <v>17</v>
      </c>
      <c r="H25" s="752"/>
      <c r="I25" s="105" t="s">
        <v>17</v>
      </c>
      <c r="J25" s="128"/>
      <c r="K25" s="777"/>
      <c r="L25" s="777"/>
      <c r="M25" s="777"/>
      <c r="N25" s="777"/>
      <c r="O25" s="777"/>
      <c r="P25" s="777"/>
    </row>
    <row r="26" spans="1:16" s="95" customFormat="1" ht="15.75" hidden="1" customHeight="1" x14ac:dyDescent="0.25">
      <c r="A26" s="775" t="s">
        <v>30</v>
      </c>
      <c r="B26" s="776"/>
      <c r="C26" s="109">
        <v>200</v>
      </c>
      <c r="D26" s="109">
        <v>1</v>
      </c>
      <c r="E26" s="114" t="s">
        <v>18</v>
      </c>
      <c r="F26" s="109">
        <v>14</v>
      </c>
      <c r="G26" s="752" t="s">
        <v>17</v>
      </c>
      <c r="H26" s="752"/>
      <c r="I26" s="105" t="s">
        <v>17</v>
      </c>
      <c r="J26" s="128"/>
      <c r="K26" s="777"/>
      <c r="L26" s="777"/>
      <c r="M26" s="777"/>
      <c r="N26" s="777"/>
      <c r="O26" s="777"/>
      <c r="P26" s="777"/>
    </row>
    <row r="27" spans="1:16" s="95" customFormat="1" ht="18.600000000000001" hidden="1" customHeight="1" x14ac:dyDescent="0.25">
      <c r="A27" s="778"/>
      <c r="B27" s="778"/>
      <c r="C27" s="110"/>
      <c r="D27" s="110"/>
      <c r="E27" s="111"/>
      <c r="F27" s="111"/>
      <c r="G27" s="752" t="s">
        <v>17</v>
      </c>
      <c r="H27" s="752"/>
      <c r="I27" s="105" t="s">
        <v>17</v>
      </c>
      <c r="J27" s="128"/>
      <c r="K27" s="777"/>
      <c r="L27" s="777"/>
      <c r="M27" s="777"/>
      <c r="N27" s="777"/>
      <c r="O27" s="777"/>
      <c r="P27" s="777"/>
    </row>
    <row r="28" spans="1:16" s="95" customFormat="1" ht="18.600000000000001" hidden="1" customHeight="1" x14ac:dyDescent="0.25">
      <c r="A28" s="779" t="s">
        <v>31</v>
      </c>
      <c r="B28" s="780"/>
      <c r="C28" s="115">
        <v>200</v>
      </c>
      <c r="D28" s="109">
        <v>2</v>
      </c>
      <c r="E28" s="111"/>
      <c r="F28" s="111"/>
      <c r="G28" s="752" t="s">
        <v>17</v>
      </c>
      <c r="H28" s="752"/>
      <c r="I28" s="105" t="s">
        <v>17</v>
      </c>
      <c r="J28" s="128"/>
      <c r="K28" s="777"/>
      <c r="L28" s="777"/>
      <c r="M28" s="777"/>
      <c r="N28" s="777"/>
      <c r="O28" s="777"/>
      <c r="P28" s="777"/>
    </row>
    <row r="29" spans="1:16" s="95" customFormat="1" ht="28.5" hidden="1" customHeight="1" x14ac:dyDescent="0.25">
      <c r="A29" s="778"/>
      <c r="B29" s="778"/>
      <c r="C29" s="109"/>
      <c r="D29" s="110"/>
      <c r="E29" s="111"/>
      <c r="F29" s="111"/>
      <c r="G29" s="752" t="s">
        <v>17</v>
      </c>
      <c r="H29" s="752"/>
      <c r="I29" s="105" t="s">
        <v>17</v>
      </c>
      <c r="J29" s="128"/>
      <c r="K29" s="777"/>
      <c r="L29" s="777"/>
      <c r="M29" s="777"/>
      <c r="N29" s="777"/>
      <c r="O29" s="777"/>
      <c r="P29" s="777"/>
    </row>
    <row r="30" spans="1:16" s="95" customFormat="1" ht="19.149999999999999" hidden="1" customHeight="1" x14ac:dyDescent="0.25">
      <c r="A30" s="775"/>
      <c r="B30" s="776"/>
      <c r="C30" s="109"/>
      <c r="D30" s="110"/>
      <c r="E30" s="111"/>
      <c r="F30" s="111"/>
      <c r="G30" s="750" t="s">
        <v>17</v>
      </c>
      <c r="H30" s="751"/>
      <c r="I30" s="105" t="s">
        <v>17</v>
      </c>
      <c r="J30" s="128"/>
      <c r="K30" s="781"/>
      <c r="L30" s="782"/>
      <c r="M30" s="781"/>
      <c r="N30" s="782"/>
      <c r="O30" s="781"/>
      <c r="P30" s="782"/>
    </row>
    <row r="31" spans="1:16" s="95" customFormat="1" ht="19.149999999999999" hidden="1" customHeight="1" x14ac:dyDescent="0.25">
      <c r="A31" s="775"/>
      <c r="B31" s="776"/>
      <c r="C31" s="109"/>
      <c r="D31" s="110"/>
      <c r="E31" s="111"/>
      <c r="F31" s="111"/>
      <c r="G31" s="750" t="s">
        <v>17</v>
      </c>
      <c r="H31" s="751"/>
      <c r="I31" s="105" t="s">
        <v>17</v>
      </c>
      <c r="J31" s="128"/>
      <c r="K31" s="781"/>
      <c r="L31" s="782"/>
      <c r="M31" s="781"/>
      <c r="N31" s="782"/>
      <c r="O31" s="781"/>
      <c r="P31" s="782"/>
    </row>
    <row r="32" spans="1:16" s="95" customFormat="1" ht="19.149999999999999" hidden="1" customHeight="1" x14ac:dyDescent="0.25">
      <c r="A32" s="779" t="s">
        <v>32</v>
      </c>
      <c r="B32" s="780"/>
      <c r="C32" s="115">
        <v>100</v>
      </c>
      <c r="D32" s="109" t="s">
        <v>33</v>
      </c>
      <c r="E32" s="111"/>
      <c r="F32" s="111"/>
      <c r="G32" s="750" t="s">
        <v>17</v>
      </c>
      <c r="H32" s="751"/>
      <c r="I32" s="105" t="s">
        <v>17</v>
      </c>
      <c r="J32" s="126" t="e">
        <f>J12-(J24+J28)</f>
        <v>#VALUE!</v>
      </c>
      <c r="K32" s="772" t="e">
        <f>K12-(K24+K28)</f>
        <v>#VALUE!</v>
      </c>
      <c r="L32" s="773"/>
      <c r="M32" s="772" t="e">
        <f>M12-(M24+M28)</f>
        <v>#VALUE!</v>
      </c>
      <c r="N32" s="773"/>
      <c r="O32" s="772" t="e">
        <f>O12-(O24+O28)</f>
        <v>#VALUE!</v>
      </c>
      <c r="P32" s="773"/>
    </row>
    <row r="33" spans="1:16" s="95" customFormat="1" ht="43.5" hidden="1" customHeight="1" x14ac:dyDescent="0.25">
      <c r="A33" s="767"/>
      <c r="B33" s="769"/>
      <c r="C33" s="110"/>
      <c r="D33" s="110"/>
      <c r="E33" s="111"/>
      <c r="F33" s="111"/>
      <c r="G33" s="750" t="s">
        <v>17</v>
      </c>
      <c r="H33" s="751"/>
      <c r="I33" s="105" t="s">
        <v>17</v>
      </c>
      <c r="J33" s="111"/>
      <c r="K33" s="783"/>
      <c r="L33" s="784"/>
      <c r="M33" s="783"/>
      <c r="N33" s="784"/>
      <c r="O33" s="783"/>
      <c r="P33" s="784"/>
    </row>
    <row r="34" spans="1:16" s="95" customFormat="1" ht="20.45" hidden="1" customHeight="1" x14ac:dyDescent="0.25">
      <c r="A34" s="103"/>
      <c r="B34" s="103"/>
      <c r="C34" s="103"/>
      <c r="D34" s="103"/>
    </row>
    <row r="35" spans="1:16" s="95" customFormat="1" ht="14.45" hidden="1" customHeight="1" x14ac:dyDescent="0.25">
      <c r="A35" s="785" t="s">
        <v>34</v>
      </c>
      <c r="B35" s="768"/>
      <c r="C35" s="768"/>
      <c r="D35" s="768"/>
      <c r="E35" s="768"/>
      <c r="F35" s="768"/>
      <c r="G35" s="768"/>
      <c r="H35" s="768"/>
      <c r="I35" s="768"/>
      <c r="J35" s="768"/>
      <c r="K35" s="768"/>
      <c r="L35" s="768"/>
      <c r="M35" s="768"/>
      <c r="N35" s="768"/>
      <c r="O35" s="768"/>
      <c r="P35" s="769"/>
    </row>
    <row r="36" spans="1:16" s="95" customFormat="1" ht="14.45" hidden="1" customHeight="1" x14ac:dyDescent="0.25">
      <c r="A36" s="745" t="s">
        <v>9</v>
      </c>
      <c r="B36" s="745"/>
      <c r="C36" s="745"/>
      <c r="D36" s="752" t="s">
        <v>2</v>
      </c>
      <c r="E36" s="752"/>
      <c r="F36" s="752"/>
      <c r="G36" s="752" t="s">
        <v>35</v>
      </c>
      <c r="H36" s="752"/>
      <c r="I36" s="752"/>
      <c r="J36" s="752"/>
      <c r="K36" s="752" t="s">
        <v>36</v>
      </c>
      <c r="L36" s="752"/>
      <c r="M36" s="752"/>
      <c r="N36" s="752" t="s">
        <v>37</v>
      </c>
      <c r="O36" s="752"/>
      <c r="P36" s="752"/>
    </row>
    <row r="37" spans="1:16" s="95" customFormat="1" ht="25.15" hidden="1" customHeight="1" x14ac:dyDescent="0.25">
      <c r="A37" s="745"/>
      <c r="B37" s="745"/>
      <c r="C37" s="745"/>
      <c r="D37" s="102" t="s">
        <v>10</v>
      </c>
      <c r="E37" s="786" t="s">
        <v>38</v>
      </c>
      <c r="F37" s="786"/>
      <c r="G37" s="787" t="s">
        <v>39</v>
      </c>
      <c r="H37" s="787"/>
      <c r="I37" s="116" t="s">
        <v>40</v>
      </c>
      <c r="J37" s="116" t="s">
        <v>41</v>
      </c>
      <c r="K37" s="116" t="s">
        <v>39</v>
      </c>
      <c r="L37" s="116" t="s">
        <v>40</v>
      </c>
      <c r="M37" s="116" t="s">
        <v>41</v>
      </c>
      <c r="N37" s="116" t="s">
        <v>39</v>
      </c>
      <c r="O37" s="116" t="s">
        <v>40</v>
      </c>
      <c r="P37" s="116" t="s">
        <v>41</v>
      </c>
    </row>
    <row r="38" spans="1:16" s="95" customFormat="1" ht="64.150000000000006" hidden="1" customHeight="1" x14ac:dyDescent="0.25">
      <c r="A38" s="745" t="s">
        <v>42</v>
      </c>
      <c r="B38" s="745"/>
      <c r="C38" s="745"/>
      <c r="D38" s="110"/>
      <c r="E38" s="752"/>
      <c r="F38" s="752"/>
      <c r="G38" s="752"/>
      <c r="H38" s="752"/>
      <c r="I38" s="105"/>
      <c r="J38" s="105"/>
      <c r="K38" s="105"/>
      <c r="L38" s="105"/>
      <c r="M38" s="105"/>
      <c r="N38" s="105"/>
      <c r="O38" s="105"/>
      <c r="P38" s="105"/>
    </row>
    <row r="39" spans="1:16" s="95" customFormat="1" ht="20.45" hidden="1" customHeight="1" x14ac:dyDescent="0.25">
      <c r="A39" s="788" t="s">
        <v>43</v>
      </c>
      <c r="B39" s="788"/>
      <c r="C39" s="788"/>
      <c r="D39" s="117" t="s">
        <v>44</v>
      </c>
      <c r="E39" s="789" t="s">
        <v>45</v>
      </c>
      <c r="F39" s="790"/>
      <c r="G39" s="791">
        <f>G43+G44</f>
        <v>0</v>
      </c>
      <c r="H39" s="791"/>
      <c r="I39" s="129" t="e">
        <f>J39-G39</f>
        <v>#VALUE!</v>
      </c>
      <c r="J39" s="129" t="e">
        <f>K23</f>
        <v>#VALUE!</v>
      </c>
      <c r="K39" s="118">
        <f>K43+K44</f>
        <v>0</v>
      </c>
      <c r="L39" s="129" t="e">
        <f>M39-K39</f>
        <v>#VALUE!</v>
      </c>
      <c r="M39" s="129" t="e">
        <f>M23</f>
        <v>#VALUE!</v>
      </c>
      <c r="N39" s="118"/>
      <c r="O39" s="129"/>
      <c r="P39" s="129" t="e">
        <f>O23</f>
        <v>#VALUE!</v>
      </c>
    </row>
    <row r="40" spans="1:16" s="101" customFormat="1" ht="20.45" hidden="1" customHeight="1" x14ac:dyDescent="0.25">
      <c r="A40" s="788" t="s">
        <v>46</v>
      </c>
      <c r="B40" s="788"/>
      <c r="C40" s="788"/>
      <c r="D40" s="117" t="s">
        <v>44</v>
      </c>
      <c r="E40" s="789" t="s">
        <v>47</v>
      </c>
      <c r="F40" s="790"/>
      <c r="G40" s="791"/>
      <c r="H40" s="791"/>
      <c r="I40" s="129">
        <f>G40-J40</f>
        <v>0</v>
      </c>
      <c r="J40" s="118"/>
      <c r="K40" s="118"/>
      <c r="L40" s="129">
        <f>M40-K40</f>
        <v>0</v>
      </c>
      <c r="M40" s="118"/>
      <c r="N40" s="118"/>
      <c r="O40" s="129">
        <f>P40-N40</f>
        <v>0</v>
      </c>
      <c r="P40" s="118"/>
    </row>
    <row r="41" spans="1:16" s="101" customFormat="1" ht="20.45" hidden="1" customHeight="1" x14ac:dyDescent="0.25">
      <c r="A41" s="745"/>
      <c r="B41" s="745"/>
      <c r="C41" s="745"/>
      <c r="D41" s="110"/>
      <c r="E41" s="752"/>
      <c r="F41" s="752"/>
      <c r="G41" s="791"/>
      <c r="H41" s="791"/>
      <c r="I41" s="129">
        <f>G41-J41</f>
        <v>0</v>
      </c>
      <c r="J41" s="118"/>
      <c r="K41" s="118"/>
      <c r="L41" s="129">
        <f>M41-K41</f>
        <v>0</v>
      </c>
      <c r="M41" s="118"/>
      <c r="N41" s="118"/>
      <c r="O41" s="129">
        <f>P41-N41</f>
        <v>0</v>
      </c>
      <c r="P41" s="118"/>
    </row>
    <row r="42" spans="1:16" s="95" customFormat="1" ht="20.45" hidden="1" customHeight="1" x14ac:dyDescent="0.25">
      <c r="A42" s="745" t="s">
        <v>42</v>
      </c>
      <c r="B42" s="745"/>
      <c r="C42" s="745"/>
      <c r="D42" s="110"/>
      <c r="E42" s="752"/>
      <c r="F42" s="752"/>
      <c r="G42" s="791">
        <f>G44+G43</f>
        <v>0</v>
      </c>
      <c r="H42" s="791"/>
      <c r="I42" s="129" t="e">
        <f>J42-G42</f>
        <v>#VALUE!</v>
      </c>
      <c r="J42" s="129" t="e">
        <f>J43+J44</f>
        <v>#VALUE!</v>
      </c>
      <c r="K42" s="118">
        <f>K43+K44</f>
        <v>0</v>
      </c>
      <c r="L42" s="129" t="e">
        <f>M42-K42</f>
        <v>#VALUE!</v>
      </c>
      <c r="M42" s="129" t="e">
        <f>M43+M44</f>
        <v>#VALUE!</v>
      </c>
      <c r="N42" s="118">
        <f>N43+N44</f>
        <v>0</v>
      </c>
      <c r="O42" s="129" t="e">
        <f>P42-N42</f>
        <v>#VALUE!</v>
      </c>
      <c r="P42" s="129" t="e">
        <f>P43+P44</f>
        <v>#VALUE!</v>
      </c>
    </row>
    <row r="43" spans="1:16" s="95" customFormat="1" ht="20.45" hidden="1" customHeight="1" x14ac:dyDescent="0.25">
      <c r="A43" s="788" t="s">
        <v>48</v>
      </c>
      <c r="B43" s="788"/>
      <c r="C43" s="788"/>
      <c r="D43" s="119"/>
      <c r="E43" s="792">
        <v>2</v>
      </c>
      <c r="F43" s="792"/>
      <c r="G43" s="791"/>
      <c r="H43" s="791"/>
      <c r="I43" s="129">
        <f>J43-G43</f>
        <v>0</v>
      </c>
      <c r="J43" s="129">
        <f>K24</f>
        <v>0</v>
      </c>
      <c r="K43" s="118"/>
      <c r="L43" s="129">
        <f>M43-K43</f>
        <v>0</v>
      </c>
      <c r="M43" s="129">
        <f>M24</f>
        <v>0</v>
      </c>
      <c r="N43" s="118"/>
      <c r="O43" s="129">
        <f>P43-N43</f>
        <v>0</v>
      </c>
      <c r="P43" s="129">
        <f>O24</f>
        <v>0</v>
      </c>
    </row>
    <row r="44" spans="1:16" s="101" customFormat="1" ht="20.45" hidden="1" customHeight="1" x14ac:dyDescent="0.25">
      <c r="A44" s="788" t="s">
        <v>49</v>
      </c>
      <c r="B44" s="788"/>
      <c r="C44" s="788"/>
      <c r="D44" s="119"/>
      <c r="E44" s="792">
        <v>1</v>
      </c>
      <c r="F44" s="792"/>
      <c r="G44" s="791"/>
      <c r="H44" s="791"/>
      <c r="I44" s="129" t="e">
        <f>G44-J44</f>
        <v>#VALUE!</v>
      </c>
      <c r="J44" s="129" t="e">
        <f>K32</f>
        <v>#VALUE!</v>
      </c>
      <c r="K44" s="118"/>
      <c r="L44" s="129" t="e">
        <f>K44-M44</f>
        <v>#VALUE!</v>
      </c>
      <c r="M44" s="129" t="e">
        <f>M32</f>
        <v>#VALUE!</v>
      </c>
      <c r="N44" s="118"/>
      <c r="O44" s="129" t="e">
        <f>N44-P44</f>
        <v>#VALUE!</v>
      </c>
      <c r="P44" s="129" t="e">
        <f>O32</f>
        <v>#VALUE!</v>
      </c>
    </row>
    <row r="45" spans="1:16" s="101" customFormat="1" ht="20.45" hidden="1" customHeight="1" x14ac:dyDescent="0.25">
      <c r="A45" s="745"/>
      <c r="B45" s="745"/>
      <c r="C45" s="745"/>
      <c r="D45" s="110"/>
      <c r="E45" s="752"/>
      <c r="F45" s="752"/>
      <c r="G45" s="752"/>
      <c r="H45" s="752"/>
      <c r="I45" s="129">
        <f>G45-J45</f>
        <v>0</v>
      </c>
      <c r="J45" s="105"/>
      <c r="K45" s="105"/>
      <c r="L45" s="105"/>
      <c r="M45" s="105"/>
      <c r="N45" s="105"/>
      <c r="O45" s="105"/>
      <c r="P45" s="105"/>
    </row>
    <row r="46" spans="1:16" s="95" customFormat="1" ht="20.45" hidden="1" customHeight="1" x14ac:dyDescent="0.25">
      <c r="A46" s="103"/>
      <c r="B46" s="103"/>
      <c r="C46" s="103"/>
      <c r="D46" s="103"/>
    </row>
    <row r="47" spans="1:16" s="95" customFormat="1" ht="19.149999999999999" hidden="1" customHeight="1" x14ac:dyDescent="0.25">
      <c r="A47" s="793" t="s">
        <v>50</v>
      </c>
      <c r="B47" s="793"/>
      <c r="C47" s="793"/>
      <c r="D47" s="793"/>
      <c r="E47" s="793"/>
      <c r="F47" s="793"/>
      <c r="G47" s="793"/>
      <c r="H47" s="793"/>
      <c r="I47" s="793"/>
      <c r="J47" s="793"/>
      <c r="K47" s="793"/>
      <c r="L47" s="793"/>
      <c r="M47" s="793"/>
      <c r="N47" s="793"/>
      <c r="O47" s="793"/>
      <c r="P47" s="793"/>
    </row>
    <row r="48" spans="1:16" ht="15.75" hidden="1" customHeight="1" x14ac:dyDescent="0.25">
      <c r="A48" s="803" t="s">
        <v>9</v>
      </c>
      <c r="B48" s="803"/>
      <c r="C48" s="794" t="s">
        <v>2</v>
      </c>
      <c r="D48" s="794"/>
      <c r="E48" s="794"/>
      <c r="F48" s="794"/>
      <c r="G48" s="794"/>
      <c r="H48" s="794"/>
      <c r="I48" s="808" t="s">
        <v>51</v>
      </c>
      <c r="J48" s="809"/>
      <c r="K48" s="66">
        <v>2013</v>
      </c>
      <c r="L48" s="66">
        <v>2014</v>
      </c>
      <c r="M48" s="66">
        <v>2015</v>
      </c>
      <c r="N48" s="66">
        <v>2016</v>
      </c>
      <c r="O48" s="66">
        <v>2017</v>
      </c>
      <c r="P48" s="66">
        <v>2018</v>
      </c>
    </row>
    <row r="49" spans="1:17" ht="15.75" hidden="1" customHeight="1" x14ac:dyDescent="0.25">
      <c r="A49" s="803"/>
      <c r="B49" s="803"/>
      <c r="C49" s="90" t="s">
        <v>52</v>
      </c>
      <c r="D49" s="90" t="s">
        <v>53</v>
      </c>
      <c r="E49" s="68" t="s">
        <v>54</v>
      </c>
      <c r="F49" s="68" t="s">
        <v>55</v>
      </c>
      <c r="G49" s="68" t="s">
        <v>56</v>
      </c>
      <c r="H49" s="68" t="s">
        <v>57</v>
      </c>
      <c r="I49" s="810"/>
      <c r="J49" s="811"/>
      <c r="K49" s="67" t="s">
        <v>12</v>
      </c>
      <c r="L49" s="67" t="s">
        <v>12</v>
      </c>
      <c r="M49" s="67" t="s">
        <v>13</v>
      </c>
      <c r="N49" s="67" t="s">
        <v>14</v>
      </c>
      <c r="O49" s="67" t="s">
        <v>15</v>
      </c>
      <c r="P49" s="67" t="s">
        <v>15</v>
      </c>
    </row>
    <row r="50" spans="1:17" ht="51.6" hidden="1" customHeight="1" x14ac:dyDescent="0.25">
      <c r="A50" s="795" t="s">
        <v>42</v>
      </c>
      <c r="B50" s="796"/>
      <c r="C50" s="120"/>
      <c r="D50" s="120"/>
      <c r="E50" s="121"/>
      <c r="F50" s="121"/>
      <c r="G50" s="121"/>
      <c r="H50" s="121"/>
      <c r="I50" s="797"/>
      <c r="J50" s="798"/>
      <c r="K50" s="132" t="s">
        <v>17</v>
      </c>
      <c r="L50" s="132" t="s">
        <v>17</v>
      </c>
      <c r="M50" s="133">
        <f>M51+M52+M53+M54</f>
        <v>0</v>
      </c>
      <c r="N50" s="133">
        <f>N51+N52+N53+N54</f>
        <v>0</v>
      </c>
      <c r="O50" s="133">
        <f>O51+O52+O53+O54</f>
        <v>0</v>
      </c>
      <c r="P50" s="133">
        <f>P51+P52+P53+P54</f>
        <v>0</v>
      </c>
    </row>
    <row r="51" spans="1:17" ht="15.75" hidden="1" customHeight="1" x14ac:dyDescent="0.25">
      <c r="A51" s="799" t="s">
        <v>29</v>
      </c>
      <c r="B51" s="800"/>
      <c r="C51" s="122">
        <v>297</v>
      </c>
      <c r="D51" s="122">
        <v>1</v>
      </c>
      <c r="E51" s="122" t="s">
        <v>33</v>
      </c>
      <c r="F51" s="123"/>
      <c r="G51" s="123"/>
      <c r="H51" s="122">
        <v>142310</v>
      </c>
      <c r="I51" s="130"/>
      <c r="J51" s="131"/>
      <c r="K51" s="132" t="s">
        <v>17</v>
      </c>
      <c r="L51" s="132" t="s">
        <v>17</v>
      </c>
      <c r="M51" s="134"/>
      <c r="N51" s="134"/>
      <c r="O51" s="134"/>
      <c r="P51" s="134"/>
    </row>
    <row r="52" spans="1:17" ht="31.5" hidden="1" customHeight="1" x14ac:dyDescent="0.25">
      <c r="A52" s="799" t="s">
        <v>30</v>
      </c>
      <c r="B52" s="800"/>
      <c r="C52" s="122">
        <v>297</v>
      </c>
      <c r="D52" s="122">
        <v>1</v>
      </c>
      <c r="E52" s="122" t="s">
        <v>33</v>
      </c>
      <c r="F52" s="123"/>
      <c r="G52" s="123"/>
      <c r="H52" s="122">
        <v>142320</v>
      </c>
      <c r="I52" s="130"/>
      <c r="J52" s="131"/>
      <c r="K52" s="132" t="s">
        <v>17</v>
      </c>
      <c r="L52" s="132" t="s">
        <v>17</v>
      </c>
      <c r="M52" s="134"/>
      <c r="N52" s="134"/>
      <c r="O52" s="134"/>
      <c r="P52" s="134"/>
    </row>
    <row r="53" spans="1:17" ht="30.75" hidden="1" customHeight="1" x14ac:dyDescent="0.25">
      <c r="A53" s="799" t="s">
        <v>29</v>
      </c>
      <c r="B53" s="800"/>
      <c r="C53" s="122">
        <v>297</v>
      </c>
      <c r="D53" s="122">
        <v>1</v>
      </c>
      <c r="E53" s="122" t="s">
        <v>33</v>
      </c>
      <c r="F53" s="123"/>
      <c r="G53" s="123"/>
      <c r="H53" s="122">
        <v>142310</v>
      </c>
      <c r="I53" s="130"/>
      <c r="J53" s="131"/>
      <c r="K53" s="132" t="s">
        <v>17</v>
      </c>
      <c r="L53" s="132" t="s">
        <v>17</v>
      </c>
      <c r="M53" s="134"/>
      <c r="N53" s="134"/>
      <c r="O53" s="134"/>
      <c r="P53" s="134"/>
    </row>
    <row r="54" spans="1:17" ht="30.75" hidden="1" customHeight="1" x14ac:dyDescent="0.25">
      <c r="A54" s="799" t="s">
        <v>30</v>
      </c>
      <c r="B54" s="800"/>
      <c r="C54" s="122">
        <v>297</v>
      </c>
      <c r="D54" s="122">
        <v>1</v>
      </c>
      <c r="E54" s="122" t="s">
        <v>33</v>
      </c>
      <c r="F54" s="123"/>
      <c r="G54" s="123"/>
      <c r="H54" s="122">
        <v>142320</v>
      </c>
      <c r="I54" s="130"/>
      <c r="J54" s="131"/>
      <c r="K54" s="132" t="s">
        <v>17</v>
      </c>
      <c r="L54" s="132" t="s">
        <v>17</v>
      </c>
      <c r="M54" s="134"/>
      <c r="N54" s="134"/>
      <c r="O54" s="134"/>
      <c r="P54" s="134"/>
    </row>
    <row r="55" spans="1:17" ht="23.45" hidden="1" customHeight="1" x14ac:dyDescent="0.25">
      <c r="A55" s="801"/>
      <c r="B55" s="801"/>
      <c r="C55" s="801"/>
      <c r="D55" s="801"/>
      <c r="E55" s="801"/>
      <c r="F55" s="801"/>
      <c r="G55" s="801"/>
      <c r="H55" s="801"/>
      <c r="I55" s="801"/>
      <c r="J55" s="801"/>
      <c r="K55" s="801"/>
      <c r="L55" s="801"/>
      <c r="M55" s="801"/>
      <c r="N55" s="801"/>
      <c r="O55" s="802" t="s">
        <v>2</v>
      </c>
      <c r="P55" s="802"/>
    </row>
    <row r="56" spans="1:17" ht="21.6" customHeight="1" x14ac:dyDescent="0.25">
      <c r="A56" s="801"/>
      <c r="B56" s="801"/>
      <c r="C56" s="801"/>
      <c r="D56" s="801"/>
      <c r="E56" s="801"/>
      <c r="F56" s="801"/>
      <c r="G56" s="801"/>
      <c r="H56" s="801"/>
      <c r="I56" s="801"/>
      <c r="J56" s="801"/>
      <c r="K56" s="801"/>
      <c r="L56" s="801"/>
      <c r="M56" s="801"/>
      <c r="N56" s="801"/>
      <c r="O56" s="802" t="s">
        <v>2</v>
      </c>
      <c r="P56" s="802"/>
    </row>
    <row r="57" spans="1:17" ht="21.6" customHeight="1" x14ac:dyDescent="0.25">
      <c r="A57" s="803" t="s">
        <v>58</v>
      </c>
      <c r="B57" s="803"/>
      <c r="C57" s="803" t="s">
        <v>237</v>
      </c>
      <c r="D57" s="803"/>
      <c r="E57" s="803"/>
      <c r="F57" s="803"/>
      <c r="G57" s="803"/>
      <c r="H57" s="803"/>
      <c r="I57" s="803"/>
      <c r="J57" s="803"/>
      <c r="K57" s="803"/>
      <c r="L57" s="803"/>
      <c r="M57" s="803"/>
      <c r="N57" s="803"/>
      <c r="O57" s="804" t="s">
        <v>238</v>
      </c>
      <c r="P57" s="804"/>
    </row>
    <row r="58" spans="1:17" ht="21.6" customHeight="1" x14ac:dyDescent="0.25">
      <c r="A58" s="803" t="s">
        <v>61</v>
      </c>
      <c r="B58" s="803"/>
      <c r="C58" s="805" t="s">
        <v>62</v>
      </c>
      <c r="D58" s="806"/>
      <c r="E58" s="806"/>
      <c r="F58" s="806"/>
      <c r="G58" s="806"/>
      <c r="H58" s="806"/>
      <c r="I58" s="806"/>
      <c r="J58" s="806"/>
      <c r="K58" s="806"/>
      <c r="L58" s="806"/>
      <c r="M58" s="806"/>
      <c r="N58" s="807"/>
      <c r="O58" s="802">
        <v>80</v>
      </c>
      <c r="P58" s="802"/>
    </row>
    <row r="59" spans="1:17" ht="21.6" customHeight="1" x14ac:dyDescent="0.25">
      <c r="A59" s="803" t="s">
        <v>63</v>
      </c>
      <c r="B59" s="803"/>
      <c r="C59" s="805" t="s">
        <v>239</v>
      </c>
      <c r="D59" s="806"/>
      <c r="E59" s="806"/>
      <c r="F59" s="806"/>
      <c r="G59" s="806"/>
      <c r="H59" s="806"/>
      <c r="I59" s="806"/>
      <c r="J59" s="806"/>
      <c r="K59" s="806"/>
      <c r="L59" s="806"/>
      <c r="M59" s="806"/>
      <c r="N59" s="807"/>
      <c r="O59" s="804" t="s">
        <v>240</v>
      </c>
      <c r="P59" s="804"/>
    </row>
    <row r="61" spans="1:17" ht="27" customHeight="1" x14ac:dyDescent="0.25">
      <c r="A61" s="812" t="s">
        <v>302</v>
      </c>
      <c r="B61" s="813"/>
      <c r="C61" s="813"/>
      <c r="D61" s="813"/>
      <c r="E61" s="813"/>
      <c r="F61" s="813"/>
      <c r="G61" s="813"/>
      <c r="H61" s="813"/>
      <c r="I61" s="813"/>
      <c r="J61" s="813"/>
      <c r="K61" s="813"/>
      <c r="L61" s="813"/>
      <c r="M61" s="813"/>
      <c r="N61" s="813"/>
      <c r="O61" s="813"/>
      <c r="P61" s="813"/>
    </row>
    <row r="62" spans="1:17" ht="27" customHeight="1" x14ac:dyDescent="0.25">
      <c r="A62" s="805" t="s">
        <v>66</v>
      </c>
      <c r="B62" s="806"/>
      <c r="C62" s="807"/>
      <c r="D62" s="814" t="s">
        <v>241</v>
      </c>
      <c r="E62" s="815"/>
      <c r="F62" s="815"/>
      <c r="G62" s="815"/>
      <c r="H62" s="815"/>
      <c r="I62" s="815"/>
      <c r="J62" s="815"/>
      <c r="K62" s="815"/>
      <c r="L62" s="815"/>
      <c r="M62" s="815"/>
      <c r="N62" s="815"/>
      <c r="O62" s="815"/>
      <c r="P62" s="816"/>
    </row>
    <row r="63" spans="1:17" ht="50.25" customHeight="1" x14ac:dyDescent="0.25">
      <c r="A63" s="814" t="s">
        <v>571</v>
      </c>
      <c r="B63" s="815"/>
      <c r="C63" s="816"/>
      <c r="D63" s="814" t="s">
        <v>476</v>
      </c>
      <c r="E63" s="815"/>
      <c r="F63" s="815"/>
      <c r="G63" s="815"/>
      <c r="H63" s="815"/>
      <c r="I63" s="815"/>
      <c r="J63" s="815"/>
      <c r="K63" s="815"/>
      <c r="L63" s="815"/>
      <c r="M63" s="815"/>
      <c r="N63" s="815"/>
      <c r="O63" s="815"/>
      <c r="P63" s="816"/>
      <c r="Q63" s="95"/>
    </row>
    <row r="64" spans="1:17" ht="37.5" customHeight="1" x14ac:dyDescent="0.25">
      <c r="A64" s="805" t="s">
        <v>68</v>
      </c>
      <c r="B64" s="806"/>
      <c r="C64" s="807"/>
      <c r="D64" s="814" t="s">
        <v>242</v>
      </c>
      <c r="E64" s="815"/>
      <c r="F64" s="815"/>
      <c r="G64" s="815"/>
      <c r="H64" s="815"/>
      <c r="I64" s="815"/>
      <c r="J64" s="815"/>
      <c r="K64" s="815"/>
      <c r="L64" s="815"/>
      <c r="M64" s="815"/>
      <c r="N64" s="815"/>
      <c r="O64" s="815"/>
      <c r="P64" s="816"/>
    </row>
    <row r="66" spans="1:21" ht="19.5" customHeight="1" x14ac:dyDescent="0.25">
      <c r="A66" s="912" t="s">
        <v>69</v>
      </c>
      <c r="B66" s="912"/>
      <c r="C66" s="912"/>
      <c r="D66" s="912"/>
      <c r="E66" s="912"/>
      <c r="F66" s="912"/>
      <c r="G66" s="912"/>
      <c r="H66" s="912"/>
      <c r="I66" s="912"/>
      <c r="J66" s="912"/>
      <c r="K66" s="912"/>
      <c r="L66" s="912"/>
      <c r="M66" s="912"/>
      <c r="N66" s="912"/>
      <c r="O66" s="912"/>
      <c r="P66" s="912"/>
    </row>
    <row r="67" spans="1:21" ht="24" customHeight="1" x14ac:dyDescent="0.25">
      <c r="A67" s="951" t="s">
        <v>70</v>
      </c>
      <c r="B67" s="951" t="s">
        <v>2</v>
      </c>
      <c r="C67" s="898" t="s">
        <v>9</v>
      </c>
      <c r="D67" s="899"/>
      <c r="E67" s="899"/>
      <c r="F67" s="899"/>
      <c r="G67" s="899"/>
      <c r="H67" s="899"/>
      <c r="I67" s="899"/>
      <c r="J67" s="954" t="s">
        <v>71</v>
      </c>
      <c r="K67" s="14">
        <v>2023</v>
      </c>
      <c r="L67" s="14">
        <v>2024</v>
      </c>
      <c r="M67" s="14">
        <v>2025</v>
      </c>
      <c r="N67" s="14">
        <v>2026</v>
      </c>
      <c r="O67" s="14">
        <v>2027</v>
      </c>
      <c r="P67" s="14">
        <v>2028</v>
      </c>
    </row>
    <row r="68" spans="1:21" ht="55.15" customHeight="1" x14ac:dyDescent="0.25">
      <c r="A68" s="951"/>
      <c r="B68" s="951"/>
      <c r="C68" s="955"/>
      <c r="D68" s="956"/>
      <c r="E68" s="956"/>
      <c r="F68" s="956"/>
      <c r="G68" s="956"/>
      <c r="H68" s="956"/>
      <c r="I68" s="956"/>
      <c r="J68" s="954"/>
      <c r="K68" s="32" t="s">
        <v>12</v>
      </c>
      <c r="L68" s="32" t="s">
        <v>12</v>
      </c>
      <c r="M68" s="32" t="s">
        <v>13</v>
      </c>
      <c r="N68" s="32" t="s">
        <v>14</v>
      </c>
      <c r="O68" s="32" t="s">
        <v>15</v>
      </c>
      <c r="P68" s="33" t="s">
        <v>15</v>
      </c>
    </row>
    <row r="69" spans="1:21" ht="36.75" customHeight="1" x14ac:dyDescent="0.25">
      <c r="A69" s="916" t="s">
        <v>72</v>
      </c>
      <c r="B69" s="8" t="s">
        <v>73</v>
      </c>
      <c r="C69" s="814" t="s">
        <v>572</v>
      </c>
      <c r="D69" s="815"/>
      <c r="E69" s="815"/>
      <c r="F69" s="815"/>
      <c r="G69" s="815"/>
      <c r="H69" s="815"/>
      <c r="I69" s="816"/>
      <c r="J69" s="9" t="s">
        <v>74</v>
      </c>
      <c r="K69" s="382">
        <v>76</v>
      </c>
      <c r="L69" s="382">
        <v>100</v>
      </c>
      <c r="M69" s="382">
        <v>95</v>
      </c>
      <c r="N69" s="691">
        <v>95</v>
      </c>
      <c r="O69" s="691">
        <v>95</v>
      </c>
      <c r="P69" s="691">
        <v>95</v>
      </c>
      <c r="Q69" s="95"/>
    </row>
    <row r="70" spans="1:21" ht="34.5" hidden="1" customHeight="1" x14ac:dyDescent="0.25">
      <c r="A70" s="917"/>
      <c r="B70" s="8" t="s">
        <v>75</v>
      </c>
      <c r="C70" s="831" t="s">
        <v>573</v>
      </c>
      <c r="D70" s="918"/>
      <c r="E70" s="918"/>
      <c r="F70" s="918"/>
      <c r="G70" s="918"/>
      <c r="H70" s="918"/>
      <c r="I70" s="919"/>
      <c r="J70" s="544" t="s">
        <v>74</v>
      </c>
      <c r="K70" s="545"/>
      <c r="L70" s="545">
        <v>95</v>
      </c>
      <c r="M70" s="545">
        <v>90</v>
      </c>
      <c r="N70" s="692">
        <v>90</v>
      </c>
      <c r="O70" s="692">
        <v>90</v>
      </c>
      <c r="P70" s="692">
        <v>90</v>
      </c>
      <c r="Q70" s="95"/>
    </row>
    <row r="71" spans="1:21" ht="33" customHeight="1" x14ac:dyDescent="0.25">
      <c r="A71" s="916" t="s">
        <v>76</v>
      </c>
      <c r="B71" s="9" t="s">
        <v>77</v>
      </c>
      <c r="C71" s="814" t="s">
        <v>574</v>
      </c>
      <c r="D71" s="815"/>
      <c r="E71" s="815"/>
      <c r="F71" s="815"/>
      <c r="G71" s="815"/>
      <c r="H71" s="815"/>
      <c r="I71" s="816"/>
      <c r="J71" s="9" t="s">
        <v>78</v>
      </c>
      <c r="K71" s="383">
        <v>41</v>
      </c>
      <c r="L71" s="383">
        <v>41</v>
      </c>
      <c r="M71" s="383">
        <v>41</v>
      </c>
      <c r="N71" s="693">
        <v>41</v>
      </c>
      <c r="O71" s="693">
        <v>41</v>
      </c>
      <c r="P71" s="693">
        <v>41</v>
      </c>
      <c r="Q71" s="95"/>
    </row>
    <row r="72" spans="1:21" ht="22.5" customHeight="1" x14ac:dyDescent="0.25">
      <c r="A72" s="920"/>
      <c r="B72" s="9" t="s">
        <v>79</v>
      </c>
      <c r="C72" s="913" t="s">
        <v>575</v>
      </c>
      <c r="D72" s="914"/>
      <c r="E72" s="914"/>
      <c r="F72" s="914"/>
      <c r="G72" s="914"/>
      <c r="H72" s="914"/>
      <c r="I72" s="915"/>
      <c r="J72" s="9" t="s">
        <v>78</v>
      </c>
      <c r="K72" s="383">
        <v>4284022</v>
      </c>
      <c r="L72" s="383">
        <v>6195166</v>
      </c>
      <c r="M72" s="383">
        <v>6131288</v>
      </c>
      <c r="N72" s="688">
        <v>5518159.2000000002</v>
      </c>
      <c r="O72" s="688">
        <v>5518159.2000000002</v>
      </c>
      <c r="P72" s="688">
        <v>5518159.2000000002</v>
      </c>
      <c r="Q72" s="158"/>
    </row>
    <row r="73" spans="1:21" ht="32.25" customHeight="1" x14ac:dyDescent="0.25">
      <c r="A73" s="917"/>
      <c r="B73" s="9" t="s">
        <v>80</v>
      </c>
      <c r="C73" s="831" t="s">
        <v>576</v>
      </c>
      <c r="D73" s="918"/>
      <c r="E73" s="918"/>
      <c r="F73" s="918"/>
      <c r="G73" s="918"/>
      <c r="H73" s="918"/>
      <c r="I73" s="919"/>
      <c r="J73" s="544" t="s">
        <v>423</v>
      </c>
      <c r="K73" s="546"/>
      <c r="L73" s="546">
        <v>2094031</v>
      </c>
      <c r="M73" s="546">
        <v>2068188</v>
      </c>
      <c r="N73" s="688">
        <v>1861369.2</v>
      </c>
      <c r="O73" s="688">
        <v>1861369.2</v>
      </c>
      <c r="P73" s="688">
        <v>1861369.2</v>
      </c>
      <c r="Q73" s="158"/>
    </row>
    <row r="74" spans="1:21" ht="48.75" customHeight="1" x14ac:dyDescent="0.25">
      <c r="A74" s="952" t="s">
        <v>243</v>
      </c>
      <c r="B74" s="9" t="s">
        <v>82</v>
      </c>
      <c r="C74" s="913" t="s">
        <v>577</v>
      </c>
      <c r="D74" s="914"/>
      <c r="E74" s="914"/>
      <c r="F74" s="914"/>
      <c r="G74" s="914"/>
      <c r="H74" s="914"/>
      <c r="I74" s="915"/>
      <c r="J74" s="9" t="s">
        <v>83</v>
      </c>
      <c r="K74" s="384">
        <v>534.20000000000005</v>
      </c>
      <c r="L74" s="384">
        <v>620.33000000000004</v>
      </c>
      <c r="M74" s="384">
        <v>719.1</v>
      </c>
      <c r="N74" s="547">
        <f>K166/T75*1000</f>
        <v>787.58072526319449</v>
      </c>
      <c r="O74" s="547">
        <f>M166/T75*1000</f>
        <v>845.85701071034612</v>
      </c>
      <c r="P74" s="547">
        <f>O166/T75*1000</f>
        <v>906.188420932285</v>
      </c>
      <c r="T74" s="694" t="s">
        <v>638</v>
      </c>
      <c r="U74" s="694" t="s">
        <v>639</v>
      </c>
    </row>
    <row r="75" spans="1:21" ht="19.899999999999999" customHeight="1" x14ac:dyDescent="0.25">
      <c r="A75" s="952"/>
      <c r="B75" s="9" t="s">
        <v>84</v>
      </c>
      <c r="C75" s="814" t="s">
        <v>578</v>
      </c>
      <c r="D75" s="815"/>
      <c r="E75" s="815"/>
      <c r="F75" s="815"/>
      <c r="G75" s="815"/>
      <c r="H75" s="815"/>
      <c r="I75" s="816"/>
      <c r="J75" s="9" t="s">
        <v>83</v>
      </c>
      <c r="K75" s="384">
        <v>279.39999999999998</v>
      </c>
      <c r="L75" s="384">
        <v>220.71</v>
      </c>
      <c r="M75" s="384">
        <v>268.7</v>
      </c>
      <c r="N75" s="547">
        <f>K166/N72*1000</f>
        <v>315.83773443868739</v>
      </c>
      <c r="O75" s="547">
        <f>M166/O72*1000</f>
        <v>339.20784670366163</v>
      </c>
      <c r="P75" s="547">
        <f>O166/P72*1000</f>
        <v>363.40211061688831</v>
      </c>
      <c r="T75" s="695">
        <v>2212907</v>
      </c>
      <c r="U75" s="694"/>
    </row>
    <row r="76" spans="1:21" ht="19.899999999999999" customHeight="1" x14ac:dyDescent="0.25">
      <c r="A76" s="148"/>
      <c r="B76" s="78"/>
      <c r="C76" s="5"/>
      <c r="D76" s="5"/>
      <c r="E76" s="5"/>
      <c r="F76" s="5"/>
      <c r="G76" s="5"/>
      <c r="H76" s="5"/>
      <c r="I76" s="5"/>
      <c r="J76" s="78"/>
      <c r="K76" s="153"/>
      <c r="L76" s="153"/>
      <c r="M76" s="153"/>
      <c r="N76" s="153"/>
      <c r="O76" s="153"/>
      <c r="P76" s="154"/>
    </row>
    <row r="77" spans="1:21" x14ac:dyDescent="0.25">
      <c r="A77" s="839" t="s">
        <v>85</v>
      </c>
      <c r="B77" s="840"/>
      <c r="C77" s="840"/>
      <c r="D77" s="840"/>
      <c r="E77" s="840"/>
      <c r="F77" s="840"/>
      <c r="G77" s="840"/>
      <c r="H77" s="840"/>
      <c r="I77" s="840"/>
      <c r="J77" s="840"/>
      <c r="K77" s="840"/>
      <c r="L77" s="840"/>
      <c r="M77" s="840"/>
      <c r="N77" s="840"/>
      <c r="O77" s="840"/>
      <c r="P77" s="841"/>
    </row>
    <row r="78" spans="1:21" x14ac:dyDescent="0.25">
      <c r="A78" s="898" t="s">
        <v>9</v>
      </c>
      <c r="B78" s="899"/>
      <c r="C78" s="899"/>
      <c r="D78" s="900"/>
      <c r="E78" s="842" t="s">
        <v>2</v>
      </c>
      <c r="F78" s="843"/>
      <c r="G78" s="842">
        <v>2023</v>
      </c>
      <c r="H78" s="843"/>
      <c r="I78" s="136">
        <v>2024</v>
      </c>
      <c r="J78" s="136">
        <v>2025</v>
      </c>
      <c r="K78" s="844">
        <v>2026</v>
      </c>
      <c r="L78" s="844"/>
      <c r="M78" s="844">
        <v>2027</v>
      </c>
      <c r="N78" s="844"/>
      <c r="O78" s="844">
        <v>2028</v>
      </c>
      <c r="P78" s="844"/>
    </row>
    <row r="79" spans="1:21" ht="31.5" x14ac:dyDescent="0.25">
      <c r="A79" s="901"/>
      <c r="B79" s="902"/>
      <c r="C79" s="902"/>
      <c r="D79" s="903"/>
      <c r="E79" s="14" t="s">
        <v>86</v>
      </c>
      <c r="F79" s="15" t="s">
        <v>87</v>
      </c>
      <c r="G79" s="842" t="s">
        <v>12</v>
      </c>
      <c r="H79" s="843"/>
      <c r="I79" s="436" t="s">
        <v>12</v>
      </c>
      <c r="J79" s="440" t="s">
        <v>13</v>
      </c>
      <c r="K79" s="842" t="s">
        <v>14</v>
      </c>
      <c r="L79" s="843"/>
      <c r="M79" s="842" t="s">
        <v>15</v>
      </c>
      <c r="N79" s="843"/>
      <c r="O79" s="842" t="s">
        <v>15</v>
      </c>
      <c r="P79" s="843"/>
    </row>
    <row r="80" spans="1:21" ht="24" hidden="1" customHeight="1" x14ac:dyDescent="0.25">
      <c r="A80" s="834" t="s">
        <v>126</v>
      </c>
      <c r="B80" s="835"/>
      <c r="C80" s="835"/>
      <c r="D80" s="836"/>
      <c r="E80" s="28"/>
      <c r="F80" s="25">
        <v>222820</v>
      </c>
      <c r="G80" s="921" t="s">
        <v>17</v>
      </c>
      <c r="H80" s="922"/>
      <c r="I80" s="27">
        <f t="shared" ref="I80:I90" si="0">J210+J339</f>
        <v>0</v>
      </c>
      <c r="J80" s="157"/>
      <c r="K80" s="923">
        <f t="shared" ref="K80:K90" si="1">K210+K339</f>
        <v>0</v>
      </c>
      <c r="L80" s="924"/>
      <c r="M80" s="923">
        <f t="shared" ref="M80:M90" si="2">M210+M339</f>
        <v>0</v>
      </c>
      <c r="N80" s="924"/>
      <c r="O80" s="923">
        <f t="shared" ref="O80:O90" si="3">O210+O339</f>
        <v>0</v>
      </c>
      <c r="P80" s="924"/>
    </row>
    <row r="81" spans="1:16" ht="15.75" hidden="1" customHeight="1" x14ac:dyDescent="0.25">
      <c r="A81" s="834" t="s">
        <v>127</v>
      </c>
      <c r="B81" s="835"/>
      <c r="C81" s="835"/>
      <c r="D81" s="836"/>
      <c r="E81" s="28"/>
      <c r="F81" s="25">
        <v>222900</v>
      </c>
      <c r="G81" s="921" t="s">
        <v>17</v>
      </c>
      <c r="H81" s="922"/>
      <c r="I81" s="27">
        <f t="shared" si="0"/>
        <v>0</v>
      </c>
      <c r="J81" s="157"/>
      <c r="K81" s="923">
        <f t="shared" si="1"/>
        <v>0</v>
      </c>
      <c r="L81" s="924"/>
      <c r="M81" s="923">
        <f t="shared" si="2"/>
        <v>0</v>
      </c>
      <c r="N81" s="924"/>
      <c r="O81" s="923">
        <f t="shared" si="3"/>
        <v>0</v>
      </c>
      <c r="P81" s="924"/>
    </row>
    <row r="82" spans="1:16" ht="15.75" hidden="1" customHeight="1" x14ac:dyDescent="0.25">
      <c r="A82" s="834" t="s">
        <v>128</v>
      </c>
      <c r="B82" s="835"/>
      <c r="C82" s="835"/>
      <c r="D82" s="836"/>
      <c r="E82" s="28"/>
      <c r="F82" s="25">
        <v>222910</v>
      </c>
      <c r="G82" s="921" t="s">
        <v>17</v>
      </c>
      <c r="H82" s="922"/>
      <c r="I82" s="27">
        <f t="shared" si="0"/>
        <v>0</v>
      </c>
      <c r="J82" s="157"/>
      <c r="K82" s="923">
        <f t="shared" si="1"/>
        <v>0</v>
      </c>
      <c r="L82" s="924"/>
      <c r="M82" s="923">
        <f t="shared" si="2"/>
        <v>0</v>
      </c>
      <c r="N82" s="924"/>
      <c r="O82" s="923">
        <f t="shared" si="3"/>
        <v>0</v>
      </c>
      <c r="P82" s="924"/>
    </row>
    <row r="83" spans="1:16" ht="15.75" hidden="1" customHeight="1" x14ac:dyDescent="0.25">
      <c r="A83" s="834" t="s">
        <v>129</v>
      </c>
      <c r="B83" s="835"/>
      <c r="C83" s="835"/>
      <c r="D83" s="836"/>
      <c r="E83" s="28"/>
      <c r="F83" s="25">
        <v>222920</v>
      </c>
      <c r="G83" s="921" t="s">
        <v>17</v>
      </c>
      <c r="H83" s="922"/>
      <c r="I83" s="27">
        <f t="shared" si="0"/>
        <v>0</v>
      </c>
      <c r="J83" s="157"/>
      <c r="K83" s="923">
        <f t="shared" si="1"/>
        <v>0</v>
      </c>
      <c r="L83" s="924"/>
      <c r="M83" s="923">
        <f t="shared" si="2"/>
        <v>0</v>
      </c>
      <c r="N83" s="924"/>
      <c r="O83" s="923">
        <f t="shared" si="3"/>
        <v>0</v>
      </c>
      <c r="P83" s="924"/>
    </row>
    <row r="84" spans="1:16" ht="15.75" hidden="1" customHeight="1" x14ac:dyDescent="0.25">
      <c r="A84" s="834" t="s">
        <v>130</v>
      </c>
      <c r="B84" s="835"/>
      <c r="C84" s="835"/>
      <c r="D84" s="836"/>
      <c r="E84" s="28"/>
      <c r="F84" s="25">
        <v>222930</v>
      </c>
      <c r="G84" s="921" t="s">
        <v>17</v>
      </c>
      <c r="H84" s="922"/>
      <c r="I84" s="27">
        <f t="shared" si="0"/>
        <v>0</v>
      </c>
      <c r="J84" s="157"/>
      <c r="K84" s="923">
        <f t="shared" si="1"/>
        <v>0</v>
      </c>
      <c r="L84" s="924"/>
      <c r="M84" s="923">
        <f t="shared" si="2"/>
        <v>0</v>
      </c>
      <c r="N84" s="924"/>
      <c r="O84" s="923">
        <f t="shared" si="3"/>
        <v>0</v>
      </c>
      <c r="P84" s="924"/>
    </row>
    <row r="85" spans="1:16" ht="15.75" hidden="1" customHeight="1" x14ac:dyDescent="0.25">
      <c r="A85" s="834" t="s">
        <v>131</v>
      </c>
      <c r="B85" s="835"/>
      <c r="C85" s="835"/>
      <c r="D85" s="836"/>
      <c r="E85" s="28"/>
      <c r="F85" s="25">
        <v>222940</v>
      </c>
      <c r="G85" s="921" t="s">
        <v>17</v>
      </c>
      <c r="H85" s="922"/>
      <c r="I85" s="27">
        <f t="shared" si="0"/>
        <v>0</v>
      </c>
      <c r="J85" s="157"/>
      <c r="K85" s="923">
        <f t="shared" si="1"/>
        <v>0</v>
      </c>
      <c r="L85" s="924"/>
      <c r="M85" s="923">
        <f t="shared" si="2"/>
        <v>0</v>
      </c>
      <c r="N85" s="924"/>
      <c r="O85" s="923">
        <f t="shared" si="3"/>
        <v>0</v>
      </c>
      <c r="P85" s="924"/>
    </row>
    <row r="86" spans="1:16" ht="15.75" hidden="1" customHeight="1" x14ac:dyDescent="0.25">
      <c r="A86" s="834" t="s">
        <v>132</v>
      </c>
      <c r="B86" s="835"/>
      <c r="C86" s="835"/>
      <c r="D86" s="836"/>
      <c r="E86" s="28"/>
      <c r="F86" s="25">
        <v>222950</v>
      </c>
      <c r="G86" s="921" t="s">
        <v>17</v>
      </c>
      <c r="H86" s="922"/>
      <c r="I86" s="27">
        <f t="shared" si="0"/>
        <v>0</v>
      </c>
      <c r="J86" s="157"/>
      <c r="K86" s="923">
        <f t="shared" si="1"/>
        <v>0</v>
      </c>
      <c r="L86" s="924"/>
      <c r="M86" s="923">
        <f t="shared" si="2"/>
        <v>0</v>
      </c>
      <c r="N86" s="924"/>
      <c r="O86" s="923">
        <f t="shared" si="3"/>
        <v>0</v>
      </c>
      <c r="P86" s="924"/>
    </row>
    <row r="87" spans="1:16" ht="15.75" hidden="1" customHeight="1" x14ac:dyDescent="0.25">
      <c r="A87" s="834" t="s">
        <v>133</v>
      </c>
      <c r="B87" s="835"/>
      <c r="C87" s="835"/>
      <c r="D87" s="836"/>
      <c r="E87" s="28"/>
      <c r="F87" s="25">
        <v>222960</v>
      </c>
      <c r="G87" s="921" t="s">
        <v>17</v>
      </c>
      <c r="H87" s="922"/>
      <c r="I87" s="27">
        <f t="shared" si="0"/>
        <v>0</v>
      </c>
      <c r="J87" s="157"/>
      <c r="K87" s="923">
        <f t="shared" si="1"/>
        <v>0</v>
      </c>
      <c r="L87" s="924"/>
      <c r="M87" s="923">
        <f t="shared" si="2"/>
        <v>0</v>
      </c>
      <c r="N87" s="924"/>
      <c r="O87" s="923">
        <f t="shared" si="3"/>
        <v>0</v>
      </c>
      <c r="P87" s="924"/>
    </row>
    <row r="88" spans="1:16" ht="15.75" hidden="1" customHeight="1" x14ac:dyDescent="0.25">
      <c r="A88" s="834" t="s">
        <v>134</v>
      </c>
      <c r="B88" s="835"/>
      <c r="C88" s="835"/>
      <c r="D88" s="836"/>
      <c r="E88" s="28"/>
      <c r="F88" s="25">
        <v>222970</v>
      </c>
      <c r="G88" s="921" t="s">
        <v>17</v>
      </c>
      <c r="H88" s="922"/>
      <c r="I88" s="27">
        <f t="shared" si="0"/>
        <v>0</v>
      </c>
      <c r="J88" s="157"/>
      <c r="K88" s="923">
        <f t="shared" si="1"/>
        <v>0</v>
      </c>
      <c r="L88" s="924"/>
      <c r="M88" s="923">
        <f t="shared" si="2"/>
        <v>0</v>
      </c>
      <c r="N88" s="924"/>
      <c r="O88" s="923">
        <f t="shared" si="3"/>
        <v>0</v>
      </c>
      <c r="P88" s="924"/>
    </row>
    <row r="89" spans="1:16" ht="15.75" hidden="1" customHeight="1" x14ac:dyDescent="0.25">
      <c r="A89" s="834" t="s">
        <v>135</v>
      </c>
      <c r="B89" s="835"/>
      <c r="C89" s="835"/>
      <c r="D89" s="836"/>
      <c r="E89" s="28"/>
      <c r="F89" s="25">
        <v>222980</v>
      </c>
      <c r="G89" s="921" t="s">
        <v>17</v>
      </c>
      <c r="H89" s="922"/>
      <c r="I89" s="27">
        <f t="shared" si="0"/>
        <v>0</v>
      </c>
      <c r="J89" s="157"/>
      <c r="K89" s="923">
        <f t="shared" si="1"/>
        <v>0</v>
      </c>
      <c r="L89" s="924"/>
      <c r="M89" s="923">
        <f t="shared" si="2"/>
        <v>0</v>
      </c>
      <c r="N89" s="924"/>
      <c r="O89" s="923">
        <f t="shared" si="3"/>
        <v>0</v>
      </c>
      <c r="P89" s="924"/>
    </row>
    <row r="90" spans="1:16" ht="15.75" hidden="1" customHeight="1" x14ac:dyDescent="0.25">
      <c r="A90" s="834" t="s">
        <v>136</v>
      </c>
      <c r="B90" s="835"/>
      <c r="C90" s="835"/>
      <c r="D90" s="836"/>
      <c r="E90" s="28"/>
      <c r="F90" s="25">
        <v>222990</v>
      </c>
      <c r="G90" s="921" t="s">
        <v>17</v>
      </c>
      <c r="H90" s="922"/>
      <c r="I90" s="27">
        <f t="shared" si="0"/>
        <v>0</v>
      </c>
      <c r="J90" s="157"/>
      <c r="K90" s="923">
        <f t="shared" si="1"/>
        <v>0</v>
      </c>
      <c r="L90" s="924"/>
      <c r="M90" s="923">
        <f t="shared" si="2"/>
        <v>0</v>
      </c>
      <c r="N90" s="924"/>
      <c r="O90" s="923">
        <f t="shared" si="3"/>
        <v>0</v>
      </c>
      <c r="P90" s="924"/>
    </row>
    <row r="91" spans="1:16" ht="15.75" hidden="1" customHeight="1" x14ac:dyDescent="0.25">
      <c r="A91" s="846" t="s">
        <v>137</v>
      </c>
      <c r="B91" s="847"/>
      <c r="C91" s="847"/>
      <c r="D91" s="848"/>
      <c r="E91" s="19"/>
      <c r="F91" s="19">
        <v>270000</v>
      </c>
      <c r="G91" s="925" t="s">
        <v>17</v>
      </c>
      <c r="H91" s="926"/>
      <c r="I91" s="21">
        <f>I92+I93</f>
        <v>0</v>
      </c>
      <c r="J91" s="156"/>
      <c r="K91" s="927">
        <f>K92+K93</f>
        <v>0</v>
      </c>
      <c r="L91" s="928"/>
      <c r="M91" s="927">
        <f>M92+M93</f>
        <v>0</v>
      </c>
      <c r="N91" s="928"/>
      <c r="O91" s="927">
        <f>O92+O93</f>
        <v>0</v>
      </c>
      <c r="P91" s="928"/>
    </row>
    <row r="92" spans="1:16" ht="15.75" hidden="1" customHeight="1" x14ac:dyDescent="0.25">
      <c r="A92" s="834" t="s">
        <v>138</v>
      </c>
      <c r="B92" s="835"/>
      <c r="C92" s="835"/>
      <c r="D92" s="836"/>
      <c r="E92" s="28"/>
      <c r="F92" s="25">
        <v>271000</v>
      </c>
      <c r="G92" s="921" t="s">
        <v>17</v>
      </c>
      <c r="H92" s="922"/>
      <c r="I92" s="27">
        <f>J222+J351</f>
        <v>0</v>
      </c>
      <c r="J92" s="157"/>
      <c r="K92" s="923">
        <f>K222+K351</f>
        <v>0</v>
      </c>
      <c r="L92" s="924"/>
      <c r="M92" s="923">
        <f>M222+M351</f>
        <v>0</v>
      </c>
      <c r="N92" s="924"/>
      <c r="O92" s="923">
        <f>O222+O351</f>
        <v>0</v>
      </c>
      <c r="P92" s="924"/>
    </row>
    <row r="93" spans="1:16" ht="22.5" hidden="1" customHeight="1" x14ac:dyDescent="0.25">
      <c r="A93" s="834" t="s">
        <v>139</v>
      </c>
      <c r="B93" s="835"/>
      <c r="C93" s="835"/>
      <c r="D93" s="836"/>
      <c r="E93" s="43"/>
      <c r="F93" s="43">
        <v>273500</v>
      </c>
      <c r="G93" s="921" t="s">
        <v>17</v>
      </c>
      <c r="H93" s="922"/>
      <c r="I93" s="27">
        <f>J223+J352</f>
        <v>0</v>
      </c>
      <c r="J93" s="157"/>
      <c r="K93" s="923">
        <f>K223+K352</f>
        <v>0</v>
      </c>
      <c r="L93" s="924"/>
      <c r="M93" s="923">
        <f>M223+M352</f>
        <v>0</v>
      </c>
      <c r="N93" s="924"/>
      <c r="O93" s="923">
        <f>O223+O352</f>
        <v>0</v>
      </c>
      <c r="P93" s="924"/>
    </row>
    <row r="94" spans="1:16" ht="15.75" hidden="1" customHeight="1" x14ac:dyDescent="0.25">
      <c r="A94" s="846" t="s">
        <v>140</v>
      </c>
      <c r="B94" s="847"/>
      <c r="C94" s="847"/>
      <c r="D94" s="848"/>
      <c r="E94" s="44"/>
      <c r="F94" s="45">
        <v>280000</v>
      </c>
      <c r="G94" s="925" t="s">
        <v>17</v>
      </c>
      <c r="H94" s="926"/>
      <c r="I94" s="21">
        <f>SUM(I95:I107)</f>
        <v>0</v>
      </c>
      <c r="J94" s="156"/>
      <c r="K94" s="927">
        <f>SUM(K95:L107)</f>
        <v>0</v>
      </c>
      <c r="L94" s="928"/>
      <c r="M94" s="927">
        <f>SUM(M95:N107)</f>
        <v>0</v>
      </c>
      <c r="N94" s="928"/>
      <c r="O94" s="927">
        <f>SUM(O95:P107)</f>
        <v>0</v>
      </c>
      <c r="P94" s="928"/>
    </row>
    <row r="95" spans="1:16" ht="15.75" hidden="1" customHeight="1" x14ac:dyDescent="0.25">
      <c r="A95" s="834" t="s">
        <v>141</v>
      </c>
      <c r="B95" s="835"/>
      <c r="C95" s="835"/>
      <c r="D95" s="836"/>
      <c r="E95" s="28"/>
      <c r="F95" s="25">
        <v>281000</v>
      </c>
      <c r="G95" s="921" t="s">
        <v>17</v>
      </c>
      <c r="H95" s="922"/>
      <c r="I95" s="27">
        <f t="shared" ref="I95:I113" si="4">J225+J354</f>
        <v>0</v>
      </c>
      <c r="J95" s="157"/>
      <c r="K95" s="923">
        <f t="shared" ref="K95:K113" si="5">K225+K354</f>
        <v>0</v>
      </c>
      <c r="L95" s="924"/>
      <c r="M95" s="923">
        <f t="shared" ref="M95:M113" si="6">M225+M354</f>
        <v>0</v>
      </c>
      <c r="N95" s="924"/>
      <c r="O95" s="923">
        <f t="shared" ref="O95:O113" si="7">O225+O354</f>
        <v>0</v>
      </c>
      <c r="P95" s="924"/>
    </row>
    <row r="96" spans="1:16" ht="15.75" hidden="1" customHeight="1" x14ac:dyDescent="0.25">
      <c r="A96" s="834" t="s">
        <v>142</v>
      </c>
      <c r="B96" s="835"/>
      <c r="C96" s="835"/>
      <c r="D96" s="836"/>
      <c r="E96" s="28"/>
      <c r="F96" s="25">
        <v>281200</v>
      </c>
      <c r="G96" s="921" t="s">
        <v>17</v>
      </c>
      <c r="H96" s="922"/>
      <c r="I96" s="27">
        <f t="shared" si="4"/>
        <v>0</v>
      </c>
      <c r="J96" s="157"/>
      <c r="K96" s="923">
        <f t="shared" si="5"/>
        <v>0</v>
      </c>
      <c r="L96" s="924"/>
      <c r="M96" s="923">
        <f t="shared" si="6"/>
        <v>0</v>
      </c>
      <c r="N96" s="924"/>
      <c r="O96" s="923">
        <f t="shared" si="7"/>
        <v>0</v>
      </c>
      <c r="P96" s="924"/>
    </row>
    <row r="97" spans="1:16" ht="15.75" hidden="1" customHeight="1" x14ac:dyDescent="0.25">
      <c r="A97" s="834" t="s">
        <v>143</v>
      </c>
      <c r="B97" s="835"/>
      <c r="C97" s="835"/>
      <c r="D97" s="836"/>
      <c r="E97" s="28"/>
      <c r="F97" s="25">
        <v>281210</v>
      </c>
      <c r="G97" s="921" t="s">
        <v>17</v>
      </c>
      <c r="H97" s="922"/>
      <c r="I97" s="27">
        <f t="shared" si="4"/>
        <v>0</v>
      </c>
      <c r="J97" s="157"/>
      <c r="K97" s="923">
        <f t="shared" si="5"/>
        <v>0</v>
      </c>
      <c r="L97" s="924"/>
      <c r="M97" s="923">
        <f t="shared" si="6"/>
        <v>0</v>
      </c>
      <c r="N97" s="924"/>
      <c r="O97" s="923">
        <f t="shared" si="7"/>
        <v>0</v>
      </c>
      <c r="P97" s="924"/>
    </row>
    <row r="98" spans="1:16" ht="15.75" hidden="1" customHeight="1" x14ac:dyDescent="0.25">
      <c r="A98" s="834" t="s">
        <v>144</v>
      </c>
      <c r="B98" s="835"/>
      <c r="C98" s="835"/>
      <c r="D98" s="836"/>
      <c r="E98" s="28"/>
      <c r="F98" s="25">
        <v>281211</v>
      </c>
      <c r="G98" s="921" t="s">
        <v>17</v>
      </c>
      <c r="H98" s="922"/>
      <c r="I98" s="27">
        <f t="shared" si="4"/>
        <v>0</v>
      </c>
      <c r="J98" s="157"/>
      <c r="K98" s="923">
        <f t="shared" si="5"/>
        <v>0</v>
      </c>
      <c r="L98" s="924"/>
      <c r="M98" s="923">
        <f t="shared" si="6"/>
        <v>0</v>
      </c>
      <c r="N98" s="924"/>
      <c r="O98" s="923">
        <f t="shared" si="7"/>
        <v>0</v>
      </c>
      <c r="P98" s="924"/>
    </row>
    <row r="99" spans="1:16" ht="15.75" hidden="1" customHeight="1" x14ac:dyDescent="0.25">
      <c r="A99" s="834" t="s">
        <v>145</v>
      </c>
      <c r="B99" s="835"/>
      <c r="C99" s="835"/>
      <c r="D99" s="836"/>
      <c r="E99" s="28"/>
      <c r="F99" s="25">
        <v>281212</v>
      </c>
      <c r="G99" s="921" t="s">
        <v>17</v>
      </c>
      <c r="H99" s="922"/>
      <c r="I99" s="27">
        <f t="shared" si="4"/>
        <v>0</v>
      </c>
      <c r="J99" s="157"/>
      <c r="K99" s="923">
        <f t="shared" si="5"/>
        <v>0</v>
      </c>
      <c r="L99" s="924"/>
      <c r="M99" s="923">
        <f t="shared" si="6"/>
        <v>0</v>
      </c>
      <c r="N99" s="924"/>
      <c r="O99" s="923">
        <f t="shared" si="7"/>
        <v>0</v>
      </c>
      <c r="P99" s="924"/>
    </row>
    <row r="100" spans="1:16" ht="15.75" hidden="1" customHeight="1" x14ac:dyDescent="0.25">
      <c r="A100" s="834" t="s">
        <v>146</v>
      </c>
      <c r="B100" s="835"/>
      <c r="C100" s="835"/>
      <c r="D100" s="836"/>
      <c r="E100" s="28"/>
      <c r="F100" s="25">
        <v>281220</v>
      </c>
      <c r="G100" s="921" t="s">
        <v>17</v>
      </c>
      <c r="H100" s="922"/>
      <c r="I100" s="27">
        <f t="shared" si="4"/>
        <v>0</v>
      </c>
      <c r="J100" s="157"/>
      <c r="K100" s="923">
        <f t="shared" si="5"/>
        <v>0</v>
      </c>
      <c r="L100" s="924"/>
      <c r="M100" s="923">
        <f t="shared" si="6"/>
        <v>0</v>
      </c>
      <c r="N100" s="924"/>
      <c r="O100" s="923">
        <f t="shared" si="7"/>
        <v>0</v>
      </c>
      <c r="P100" s="924"/>
    </row>
    <row r="101" spans="1:16" ht="15.75" hidden="1" customHeight="1" x14ac:dyDescent="0.25">
      <c r="A101" s="834" t="s">
        <v>147</v>
      </c>
      <c r="B101" s="835"/>
      <c r="C101" s="835"/>
      <c r="D101" s="836"/>
      <c r="E101" s="28"/>
      <c r="F101" s="25">
        <v>281221</v>
      </c>
      <c r="G101" s="921" t="s">
        <v>17</v>
      </c>
      <c r="H101" s="922"/>
      <c r="I101" s="27">
        <f t="shared" si="4"/>
        <v>0</v>
      </c>
      <c r="J101" s="157"/>
      <c r="K101" s="923">
        <f t="shared" si="5"/>
        <v>0</v>
      </c>
      <c r="L101" s="924"/>
      <c r="M101" s="923">
        <f t="shared" si="6"/>
        <v>0</v>
      </c>
      <c r="N101" s="924"/>
      <c r="O101" s="923">
        <f t="shared" si="7"/>
        <v>0</v>
      </c>
      <c r="P101" s="924"/>
    </row>
    <row r="102" spans="1:16" ht="15.75" hidden="1" customHeight="1" x14ac:dyDescent="0.25">
      <c r="A102" s="834" t="s">
        <v>148</v>
      </c>
      <c r="B102" s="835"/>
      <c r="C102" s="835"/>
      <c r="D102" s="836"/>
      <c r="E102" s="28"/>
      <c r="F102" s="25">
        <v>281222</v>
      </c>
      <c r="G102" s="921" t="s">
        <v>17</v>
      </c>
      <c r="H102" s="922"/>
      <c r="I102" s="27">
        <f t="shared" si="4"/>
        <v>0</v>
      </c>
      <c r="J102" s="157"/>
      <c r="K102" s="923">
        <f t="shared" si="5"/>
        <v>0</v>
      </c>
      <c r="L102" s="924"/>
      <c r="M102" s="923">
        <f t="shared" si="6"/>
        <v>0</v>
      </c>
      <c r="N102" s="924"/>
      <c r="O102" s="923">
        <f t="shared" si="7"/>
        <v>0</v>
      </c>
      <c r="P102" s="924"/>
    </row>
    <row r="103" spans="1:16" ht="15.75" hidden="1" customHeight="1" x14ac:dyDescent="0.25">
      <c r="A103" s="834" t="s">
        <v>149</v>
      </c>
      <c r="B103" s="835"/>
      <c r="C103" s="835"/>
      <c r="D103" s="836"/>
      <c r="E103" s="28"/>
      <c r="F103" s="25">
        <v>281230</v>
      </c>
      <c r="G103" s="921" t="s">
        <v>17</v>
      </c>
      <c r="H103" s="922"/>
      <c r="I103" s="27">
        <f t="shared" si="4"/>
        <v>0</v>
      </c>
      <c r="J103" s="157"/>
      <c r="K103" s="923">
        <f t="shared" si="5"/>
        <v>0</v>
      </c>
      <c r="L103" s="924"/>
      <c r="M103" s="923">
        <f t="shared" si="6"/>
        <v>0</v>
      </c>
      <c r="N103" s="924"/>
      <c r="O103" s="923">
        <f t="shared" si="7"/>
        <v>0</v>
      </c>
      <c r="P103" s="924"/>
    </row>
    <row r="104" spans="1:16" ht="15.75" hidden="1" customHeight="1" x14ac:dyDescent="0.25">
      <c r="A104" s="834" t="s">
        <v>150</v>
      </c>
      <c r="B104" s="835"/>
      <c r="C104" s="835"/>
      <c r="D104" s="836"/>
      <c r="E104" s="28"/>
      <c r="F104" s="25">
        <v>281800</v>
      </c>
      <c r="G104" s="921" t="s">
        <v>17</v>
      </c>
      <c r="H104" s="922"/>
      <c r="I104" s="27">
        <f t="shared" si="4"/>
        <v>0</v>
      </c>
      <c r="J104" s="157"/>
      <c r="K104" s="923">
        <f t="shared" si="5"/>
        <v>0</v>
      </c>
      <c r="L104" s="924"/>
      <c r="M104" s="923">
        <f t="shared" si="6"/>
        <v>0</v>
      </c>
      <c r="N104" s="924"/>
      <c r="O104" s="923">
        <f t="shared" si="7"/>
        <v>0</v>
      </c>
      <c r="P104" s="924"/>
    </row>
    <row r="105" spans="1:16" ht="15.75" hidden="1" customHeight="1" x14ac:dyDescent="0.25">
      <c r="A105" s="834" t="s">
        <v>151</v>
      </c>
      <c r="B105" s="835"/>
      <c r="C105" s="835"/>
      <c r="D105" s="836"/>
      <c r="E105" s="28"/>
      <c r="F105" s="25">
        <v>281900</v>
      </c>
      <c r="G105" s="921" t="s">
        <v>17</v>
      </c>
      <c r="H105" s="922"/>
      <c r="I105" s="27">
        <f t="shared" si="4"/>
        <v>0</v>
      </c>
      <c r="J105" s="157"/>
      <c r="K105" s="923">
        <f t="shared" si="5"/>
        <v>0</v>
      </c>
      <c r="L105" s="924"/>
      <c r="M105" s="923">
        <f t="shared" si="6"/>
        <v>0</v>
      </c>
      <c r="N105" s="924"/>
      <c r="O105" s="923">
        <f t="shared" si="7"/>
        <v>0</v>
      </c>
      <c r="P105" s="924"/>
    </row>
    <row r="106" spans="1:16" ht="15.75" hidden="1" customHeight="1" x14ac:dyDescent="0.25">
      <c r="A106" s="834" t="s">
        <v>152</v>
      </c>
      <c r="B106" s="835"/>
      <c r="C106" s="835"/>
      <c r="D106" s="836"/>
      <c r="E106" s="28"/>
      <c r="F106" s="25">
        <v>282000</v>
      </c>
      <c r="G106" s="921" t="s">
        <v>17</v>
      </c>
      <c r="H106" s="922"/>
      <c r="I106" s="27">
        <f t="shared" si="4"/>
        <v>0</v>
      </c>
      <c r="J106" s="157"/>
      <c r="K106" s="923">
        <f t="shared" si="5"/>
        <v>0</v>
      </c>
      <c r="L106" s="924"/>
      <c r="M106" s="923">
        <f t="shared" si="6"/>
        <v>0</v>
      </c>
      <c r="N106" s="924"/>
      <c r="O106" s="923">
        <f t="shared" si="7"/>
        <v>0</v>
      </c>
      <c r="P106" s="924"/>
    </row>
    <row r="107" spans="1:16" ht="15.75" hidden="1" customHeight="1" x14ac:dyDescent="0.25">
      <c r="A107" s="834" t="s">
        <v>153</v>
      </c>
      <c r="B107" s="835"/>
      <c r="C107" s="835"/>
      <c r="D107" s="836"/>
      <c r="E107" s="28"/>
      <c r="F107" s="25">
        <v>282100</v>
      </c>
      <c r="G107" s="921" t="s">
        <v>17</v>
      </c>
      <c r="H107" s="922"/>
      <c r="I107" s="27">
        <f t="shared" si="4"/>
        <v>0</v>
      </c>
      <c r="J107" s="157"/>
      <c r="K107" s="923">
        <f t="shared" si="5"/>
        <v>0</v>
      </c>
      <c r="L107" s="924"/>
      <c r="M107" s="923">
        <f t="shared" si="6"/>
        <v>0</v>
      </c>
      <c r="N107" s="924"/>
      <c r="O107" s="923">
        <f t="shared" si="7"/>
        <v>0</v>
      </c>
      <c r="P107" s="924"/>
    </row>
    <row r="108" spans="1:16" ht="15.75" hidden="1" customHeight="1" x14ac:dyDescent="0.25">
      <c r="A108" s="846" t="s">
        <v>154</v>
      </c>
      <c r="B108" s="847"/>
      <c r="C108" s="847"/>
      <c r="D108" s="848"/>
      <c r="E108" s="20"/>
      <c r="F108" s="19">
        <v>290000</v>
      </c>
      <c r="G108" s="925" t="s">
        <v>17</v>
      </c>
      <c r="H108" s="926"/>
      <c r="I108" s="21">
        <f t="shared" si="4"/>
        <v>0</v>
      </c>
      <c r="J108" s="156"/>
      <c r="K108" s="927">
        <f t="shared" si="5"/>
        <v>0</v>
      </c>
      <c r="L108" s="928"/>
      <c r="M108" s="927">
        <f t="shared" si="6"/>
        <v>0</v>
      </c>
      <c r="N108" s="928"/>
      <c r="O108" s="927">
        <f t="shared" si="7"/>
        <v>0</v>
      </c>
      <c r="P108" s="928"/>
    </row>
    <row r="109" spans="1:16" ht="15.75" hidden="1" customHeight="1" x14ac:dyDescent="0.25">
      <c r="A109" s="834" t="s">
        <v>155</v>
      </c>
      <c r="B109" s="835"/>
      <c r="C109" s="835"/>
      <c r="D109" s="836"/>
      <c r="E109" s="28"/>
      <c r="F109" s="25">
        <v>292220</v>
      </c>
      <c r="G109" s="921" t="s">
        <v>17</v>
      </c>
      <c r="H109" s="922"/>
      <c r="I109" s="27">
        <f t="shared" si="4"/>
        <v>0</v>
      </c>
      <c r="J109" s="157"/>
      <c r="K109" s="923">
        <f t="shared" si="5"/>
        <v>0</v>
      </c>
      <c r="L109" s="924"/>
      <c r="M109" s="923">
        <f t="shared" si="6"/>
        <v>0</v>
      </c>
      <c r="N109" s="924"/>
      <c r="O109" s="923">
        <f t="shared" si="7"/>
        <v>0</v>
      </c>
      <c r="P109" s="924"/>
    </row>
    <row r="110" spans="1:16" ht="15.75" hidden="1" customHeight="1" x14ac:dyDescent="0.25">
      <c r="A110" s="834" t="s">
        <v>156</v>
      </c>
      <c r="B110" s="835"/>
      <c r="C110" s="835"/>
      <c r="D110" s="836"/>
      <c r="E110" s="29"/>
      <c r="F110" s="25">
        <v>300000</v>
      </c>
      <c r="G110" s="921" t="s">
        <v>17</v>
      </c>
      <c r="H110" s="922"/>
      <c r="I110" s="27">
        <f t="shared" si="4"/>
        <v>0</v>
      </c>
      <c r="J110" s="157"/>
      <c r="K110" s="923">
        <f t="shared" si="5"/>
        <v>0</v>
      </c>
      <c r="L110" s="924"/>
      <c r="M110" s="923">
        <f t="shared" si="6"/>
        <v>0</v>
      </c>
      <c r="N110" s="924"/>
      <c r="O110" s="923">
        <f t="shared" si="7"/>
        <v>0</v>
      </c>
      <c r="P110" s="924"/>
    </row>
    <row r="111" spans="1:16" ht="15.75" hidden="1" customHeight="1" x14ac:dyDescent="0.25">
      <c r="A111" s="834" t="s">
        <v>157</v>
      </c>
      <c r="B111" s="835"/>
      <c r="C111" s="835"/>
      <c r="D111" s="836"/>
      <c r="E111" s="46"/>
      <c r="F111" s="25">
        <v>300000</v>
      </c>
      <c r="G111" s="921" t="s">
        <v>17</v>
      </c>
      <c r="H111" s="922"/>
      <c r="I111" s="27">
        <f t="shared" si="4"/>
        <v>0</v>
      </c>
      <c r="J111" s="157"/>
      <c r="K111" s="923">
        <f t="shared" si="5"/>
        <v>0</v>
      </c>
      <c r="L111" s="924"/>
      <c r="M111" s="923">
        <f t="shared" si="6"/>
        <v>0</v>
      </c>
      <c r="N111" s="924"/>
      <c r="O111" s="923">
        <f t="shared" si="7"/>
        <v>0</v>
      </c>
      <c r="P111" s="924"/>
    </row>
    <row r="112" spans="1:16" ht="15.75" hidden="1" customHeight="1" x14ac:dyDescent="0.25">
      <c r="A112" s="834" t="s">
        <v>158</v>
      </c>
      <c r="B112" s="835"/>
      <c r="C112" s="835"/>
      <c r="D112" s="836"/>
      <c r="E112" s="46"/>
      <c r="F112" s="25">
        <v>319000</v>
      </c>
      <c r="G112" s="921" t="s">
        <v>17</v>
      </c>
      <c r="H112" s="922"/>
      <c r="I112" s="27">
        <f t="shared" si="4"/>
        <v>0</v>
      </c>
      <c r="J112" s="157"/>
      <c r="K112" s="923">
        <f t="shared" si="5"/>
        <v>0</v>
      </c>
      <c r="L112" s="924"/>
      <c r="M112" s="923">
        <f t="shared" si="6"/>
        <v>0</v>
      </c>
      <c r="N112" s="924"/>
      <c r="O112" s="923">
        <f t="shared" si="7"/>
        <v>0</v>
      </c>
      <c r="P112" s="924"/>
    </row>
    <row r="113" spans="1:16" ht="15.75" hidden="1" customHeight="1" x14ac:dyDescent="0.25">
      <c r="A113" s="834" t="s">
        <v>159</v>
      </c>
      <c r="B113" s="835"/>
      <c r="C113" s="835"/>
      <c r="D113" s="836"/>
      <c r="E113" s="28"/>
      <c r="F113" s="25">
        <v>350000</v>
      </c>
      <c r="G113" s="921" t="s">
        <v>17</v>
      </c>
      <c r="H113" s="922"/>
      <c r="I113" s="27">
        <f t="shared" si="4"/>
        <v>0</v>
      </c>
      <c r="J113" s="157"/>
      <c r="K113" s="923">
        <f t="shared" si="5"/>
        <v>0</v>
      </c>
      <c r="L113" s="924"/>
      <c r="M113" s="923">
        <f t="shared" si="6"/>
        <v>0</v>
      </c>
      <c r="N113" s="924"/>
      <c r="O113" s="923">
        <f t="shared" si="7"/>
        <v>0</v>
      </c>
      <c r="P113" s="924"/>
    </row>
    <row r="114" spans="1:16" ht="15.75" hidden="1" customHeight="1" x14ac:dyDescent="0.25">
      <c r="A114" s="846" t="s">
        <v>160</v>
      </c>
      <c r="B114" s="847"/>
      <c r="C114" s="847"/>
      <c r="D114" s="848"/>
      <c r="E114" s="20"/>
      <c r="F114" s="19">
        <v>310000</v>
      </c>
      <c r="G114" s="925" t="s">
        <v>17</v>
      </c>
      <c r="H114" s="926"/>
      <c r="I114" s="21">
        <f>SUM(I115:I144)</f>
        <v>0</v>
      </c>
      <c r="J114" s="156"/>
      <c r="K114" s="927">
        <f>SUM(K115:L144)</f>
        <v>0</v>
      </c>
      <c r="L114" s="928"/>
      <c r="M114" s="927">
        <f>SUM(M115:N144)</f>
        <v>0</v>
      </c>
      <c r="N114" s="928"/>
      <c r="O114" s="927">
        <f>SUM(O115:P144)</f>
        <v>0</v>
      </c>
      <c r="P114" s="928"/>
    </row>
    <row r="115" spans="1:16" ht="15.75" hidden="1" customHeight="1" x14ac:dyDescent="0.25">
      <c r="A115" s="834" t="s">
        <v>161</v>
      </c>
      <c r="B115" s="835"/>
      <c r="C115" s="835"/>
      <c r="D115" s="836"/>
      <c r="E115" s="28"/>
      <c r="F115" s="25">
        <v>311000</v>
      </c>
      <c r="G115" s="921" t="s">
        <v>17</v>
      </c>
      <c r="H115" s="922"/>
      <c r="I115" s="27">
        <f t="shared" ref="I115:I144" si="8">J245+J374</f>
        <v>0</v>
      </c>
      <c r="J115" s="157"/>
      <c r="K115" s="923">
        <f t="shared" ref="K115:K144" si="9">K245+K374</f>
        <v>0</v>
      </c>
      <c r="L115" s="924"/>
      <c r="M115" s="923">
        <f t="shared" ref="M115:M144" si="10">M245+M374</f>
        <v>0</v>
      </c>
      <c r="N115" s="924"/>
      <c r="O115" s="923">
        <f t="shared" ref="O115:O144" si="11">O245+O374</f>
        <v>0</v>
      </c>
      <c r="P115" s="924"/>
    </row>
    <row r="116" spans="1:16" ht="15.75" hidden="1" customHeight="1" x14ac:dyDescent="0.25">
      <c r="A116" s="834" t="s">
        <v>162</v>
      </c>
      <c r="B116" s="835"/>
      <c r="C116" s="835"/>
      <c r="D116" s="836"/>
      <c r="E116" s="28"/>
      <c r="F116" s="25">
        <v>311100</v>
      </c>
      <c r="G116" s="921" t="s">
        <v>17</v>
      </c>
      <c r="H116" s="922"/>
      <c r="I116" s="27">
        <f t="shared" si="8"/>
        <v>0</v>
      </c>
      <c r="J116" s="157"/>
      <c r="K116" s="923">
        <f t="shared" si="9"/>
        <v>0</v>
      </c>
      <c r="L116" s="924"/>
      <c r="M116" s="923">
        <f t="shared" si="10"/>
        <v>0</v>
      </c>
      <c r="N116" s="924"/>
      <c r="O116" s="923">
        <f t="shared" si="11"/>
        <v>0</v>
      </c>
      <c r="P116" s="924"/>
    </row>
    <row r="117" spans="1:16" ht="15.75" hidden="1" customHeight="1" x14ac:dyDescent="0.25">
      <c r="A117" s="834" t="s">
        <v>163</v>
      </c>
      <c r="B117" s="835"/>
      <c r="C117" s="835"/>
      <c r="D117" s="836"/>
      <c r="E117" s="28"/>
      <c r="F117" s="25">
        <v>311110</v>
      </c>
      <c r="G117" s="921" t="s">
        <v>17</v>
      </c>
      <c r="H117" s="922"/>
      <c r="I117" s="27">
        <f t="shared" si="8"/>
        <v>0</v>
      </c>
      <c r="J117" s="157"/>
      <c r="K117" s="923">
        <f t="shared" si="9"/>
        <v>0</v>
      </c>
      <c r="L117" s="924"/>
      <c r="M117" s="923">
        <f t="shared" si="10"/>
        <v>0</v>
      </c>
      <c r="N117" s="924"/>
      <c r="O117" s="923">
        <f t="shared" si="11"/>
        <v>0</v>
      </c>
      <c r="P117" s="924"/>
    </row>
    <row r="118" spans="1:16" ht="15.75" hidden="1" customHeight="1" x14ac:dyDescent="0.25">
      <c r="A118" s="834" t="s">
        <v>164</v>
      </c>
      <c r="B118" s="835"/>
      <c r="C118" s="835"/>
      <c r="D118" s="836"/>
      <c r="E118" s="28"/>
      <c r="F118" s="25">
        <v>311120</v>
      </c>
      <c r="G118" s="921" t="s">
        <v>17</v>
      </c>
      <c r="H118" s="922"/>
      <c r="I118" s="27">
        <f t="shared" si="8"/>
        <v>0</v>
      </c>
      <c r="J118" s="157"/>
      <c r="K118" s="923">
        <f t="shared" si="9"/>
        <v>0</v>
      </c>
      <c r="L118" s="924"/>
      <c r="M118" s="923">
        <f t="shared" si="10"/>
        <v>0</v>
      </c>
      <c r="N118" s="924"/>
      <c r="O118" s="923">
        <f t="shared" si="11"/>
        <v>0</v>
      </c>
      <c r="P118" s="924"/>
    </row>
    <row r="119" spans="1:16" ht="15.75" hidden="1" customHeight="1" x14ac:dyDescent="0.25">
      <c r="A119" s="834" t="s">
        <v>165</v>
      </c>
      <c r="B119" s="835"/>
      <c r="C119" s="835"/>
      <c r="D119" s="836"/>
      <c r="E119" s="28"/>
      <c r="F119" s="25">
        <v>311210</v>
      </c>
      <c r="G119" s="921" t="s">
        <v>17</v>
      </c>
      <c r="H119" s="922"/>
      <c r="I119" s="27">
        <f t="shared" si="8"/>
        <v>0</v>
      </c>
      <c r="J119" s="157"/>
      <c r="K119" s="923">
        <f t="shared" si="9"/>
        <v>0</v>
      </c>
      <c r="L119" s="924"/>
      <c r="M119" s="923">
        <f t="shared" si="10"/>
        <v>0</v>
      </c>
      <c r="N119" s="924"/>
      <c r="O119" s="923">
        <f t="shared" si="11"/>
        <v>0</v>
      </c>
      <c r="P119" s="924"/>
    </row>
    <row r="120" spans="1:16" ht="15.75" hidden="1" customHeight="1" x14ac:dyDescent="0.25">
      <c r="A120" s="834" t="s">
        <v>166</v>
      </c>
      <c r="B120" s="835"/>
      <c r="C120" s="835"/>
      <c r="D120" s="836"/>
      <c r="E120" s="28"/>
      <c r="F120" s="25">
        <v>312120</v>
      </c>
      <c r="G120" s="921" t="s">
        <v>17</v>
      </c>
      <c r="H120" s="922"/>
      <c r="I120" s="27">
        <f t="shared" si="8"/>
        <v>0</v>
      </c>
      <c r="J120" s="157"/>
      <c r="K120" s="923">
        <f t="shared" si="9"/>
        <v>0</v>
      </c>
      <c r="L120" s="924"/>
      <c r="M120" s="923">
        <f t="shared" si="10"/>
        <v>0</v>
      </c>
      <c r="N120" s="924"/>
      <c r="O120" s="923">
        <f t="shared" si="11"/>
        <v>0</v>
      </c>
      <c r="P120" s="924"/>
    </row>
    <row r="121" spans="1:16" ht="15.75" hidden="1" customHeight="1" x14ac:dyDescent="0.25">
      <c r="A121" s="834" t="s">
        <v>167</v>
      </c>
      <c r="B121" s="835"/>
      <c r="C121" s="835"/>
      <c r="D121" s="836"/>
      <c r="E121" s="28"/>
      <c r="F121" s="25">
        <v>313000</v>
      </c>
      <c r="G121" s="921" t="s">
        <v>17</v>
      </c>
      <c r="H121" s="922"/>
      <c r="I121" s="27">
        <f t="shared" si="8"/>
        <v>0</v>
      </c>
      <c r="J121" s="157"/>
      <c r="K121" s="923">
        <f t="shared" si="9"/>
        <v>0</v>
      </c>
      <c r="L121" s="924"/>
      <c r="M121" s="923">
        <f t="shared" si="10"/>
        <v>0</v>
      </c>
      <c r="N121" s="924"/>
      <c r="O121" s="923">
        <f t="shared" si="11"/>
        <v>0</v>
      </c>
      <c r="P121" s="924"/>
    </row>
    <row r="122" spans="1:16" ht="15.75" hidden="1" customHeight="1" x14ac:dyDescent="0.25">
      <c r="A122" s="834" t="s">
        <v>168</v>
      </c>
      <c r="B122" s="835"/>
      <c r="C122" s="835"/>
      <c r="D122" s="836"/>
      <c r="E122" s="28"/>
      <c r="F122" s="25">
        <v>313100</v>
      </c>
      <c r="G122" s="921" t="s">
        <v>17</v>
      </c>
      <c r="H122" s="922"/>
      <c r="I122" s="27">
        <f t="shared" si="8"/>
        <v>0</v>
      </c>
      <c r="J122" s="157"/>
      <c r="K122" s="923">
        <f t="shared" si="9"/>
        <v>0</v>
      </c>
      <c r="L122" s="924"/>
      <c r="M122" s="923">
        <f t="shared" si="10"/>
        <v>0</v>
      </c>
      <c r="N122" s="924"/>
      <c r="O122" s="923">
        <f t="shared" si="11"/>
        <v>0</v>
      </c>
      <c r="P122" s="924"/>
    </row>
    <row r="123" spans="1:16" ht="15.75" hidden="1" customHeight="1" x14ac:dyDescent="0.25">
      <c r="A123" s="834" t="s">
        <v>169</v>
      </c>
      <c r="B123" s="835"/>
      <c r="C123" s="835"/>
      <c r="D123" s="836"/>
      <c r="E123" s="28"/>
      <c r="F123" s="25">
        <v>313110</v>
      </c>
      <c r="G123" s="921" t="s">
        <v>17</v>
      </c>
      <c r="H123" s="922"/>
      <c r="I123" s="27">
        <f t="shared" si="8"/>
        <v>0</v>
      </c>
      <c r="J123" s="157"/>
      <c r="K123" s="923">
        <f t="shared" si="9"/>
        <v>0</v>
      </c>
      <c r="L123" s="924"/>
      <c r="M123" s="923">
        <f t="shared" si="10"/>
        <v>0</v>
      </c>
      <c r="N123" s="924"/>
      <c r="O123" s="923">
        <f t="shared" si="11"/>
        <v>0</v>
      </c>
      <c r="P123" s="924"/>
    </row>
    <row r="124" spans="1:16" ht="15.75" hidden="1" customHeight="1" x14ac:dyDescent="0.25">
      <c r="A124" s="834" t="s">
        <v>170</v>
      </c>
      <c r="B124" s="835"/>
      <c r="C124" s="835"/>
      <c r="D124" s="836"/>
      <c r="E124" s="28"/>
      <c r="F124" s="25">
        <v>313120</v>
      </c>
      <c r="G124" s="921" t="s">
        <v>17</v>
      </c>
      <c r="H124" s="922"/>
      <c r="I124" s="27">
        <f t="shared" si="8"/>
        <v>0</v>
      </c>
      <c r="J124" s="157"/>
      <c r="K124" s="923">
        <f t="shared" si="9"/>
        <v>0</v>
      </c>
      <c r="L124" s="924"/>
      <c r="M124" s="923">
        <f t="shared" si="10"/>
        <v>0</v>
      </c>
      <c r="N124" s="924"/>
      <c r="O124" s="923">
        <f t="shared" si="11"/>
        <v>0</v>
      </c>
      <c r="P124" s="924"/>
    </row>
    <row r="125" spans="1:16" ht="15.75" hidden="1" customHeight="1" x14ac:dyDescent="0.25">
      <c r="A125" s="834" t="s">
        <v>171</v>
      </c>
      <c r="B125" s="835"/>
      <c r="C125" s="835"/>
      <c r="D125" s="836"/>
      <c r="E125" s="28"/>
      <c r="F125" s="25">
        <v>313200</v>
      </c>
      <c r="G125" s="921" t="s">
        <v>17</v>
      </c>
      <c r="H125" s="922"/>
      <c r="I125" s="27">
        <f t="shared" si="8"/>
        <v>0</v>
      </c>
      <c r="J125" s="157"/>
      <c r="K125" s="923">
        <f t="shared" si="9"/>
        <v>0</v>
      </c>
      <c r="L125" s="924"/>
      <c r="M125" s="923">
        <f t="shared" si="10"/>
        <v>0</v>
      </c>
      <c r="N125" s="924"/>
      <c r="O125" s="923">
        <f t="shared" si="11"/>
        <v>0</v>
      </c>
      <c r="P125" s="924"/>
    </row>
    <row r="126" spans="1:16" ht="15.75" hidden="1" customHeight="1" x14ac:dyDescent="0.25">
      <c r="A126" s="834" t="s">
        <v>172</v>
      </c>
      <c r="B126" s="835"/>
      <c r="C126" s="835"/>
      <c r="D126" s="836"/>
      <c r="E126" s="28"/>
      <c r="F126" s="25">
        <v>313210</v>
      </c>
      <c r="G126" s="921" t="s">
        <v>17</v>
      </c>
      <c r="H126" s="922"/>
      <c r="I126" s="27">
        <f t="shared" si="8"/>
        <v>0</v>
      </c>
      <c r="J126" s="157"/>
      <c r="K126" s="923">
        <f t="shared" si="9"/>
        <v>0</v>
      </c>
      <c r="L126" s="924"/>
      <c r="M126" s="923">
        <f t="shared" si="10"/>
        <v>0</v>
      </c>
      <c r="N126" s="924"/>
      <c r="O126" s="923">
        <f t="shared" si="11"/>
        <v>0</v>
      </c>
      <c r="P126" s="924"/>
    </row>
    <row r="127" spans="1:16" ht="15.75" hidden="1" customHeight="1" x14ac:dyDescent="0.25">
      <c r="A127" s="834" t="s">
        <v>173</v>
      </c>
      <c r="B127" s="835"/>
      <c r="C127" s="835"/>
      <c r="D127" s="836"/>
      <c r="E127" s="28"/>
      <c r="F127" s="25">
        <v>314000</v>
      </c>
      <c r="G127" s="921" t="s">
        <v>17</v>
      </c>
      <c r="H127" s="922"/>
      <c r="I127" s="27">
        <f t="shared" si="8"/>
        <v>0</v>
      </c>
      <c r="J127" s="157"/>
      <c r="K127" s="923">
        <f t="shared" si="9"/>
        <v>0</v>
      </c>
      <c r="L127" s="924"/>
      <c r="M127" s="923">
        <f t="shared" si="10"/>
        <v>0</v>
      </c>
      <c r="N127" s="924"/>
      <c r="O127" s="923">
        <f t="shared" si="11"/>
        <v>0</v>
      </c>
      <c r="P127" s="924"/>
    </row>
    <row r="128" spans="1:16" ht="15.75" hidden="1" customHeight="1" x14ac:dyDescent="0.25">
      <c r="A128" s="834" t="s">
        <v>174</v>
      </c>
      <c r="B128" s="835"/>
      <c r="C128" s="835"/>
      <c r="D128" s="836"/>
      <c r="E128" s="28"/>
      <c r="F128" s="25">
        <v>314110</v>
      </c>
      <c r="G128" s="921" t="s">
        <v>17</v>
      </c>
      <c r="H128" s="922"/>
      <c r="I128" s="27">
        <f t="shared" si="8"/>
        <v>0</v>
      </c>
      <c r="J128" s="157"/>
      <c r="K128" s="923">
        <f t="shared" si="9"/>
        <v>0</v>
      </c>
      <c r="L128" s="924"/>
      <c r="M128" s="923">
        <f t="shared" si="10"/>
        <v>0</v>
      </c>
      <c r="N128" s="924"/>
      <c r="O128" s="923">
        <f t="shared" si="11"/>
        <v>0</v>
      </c>
      <c r="P128" s="924"/>
    </row>
    <row r="129" spans="1:16" ht="15.75" hidden="1" customHeight="1" x14ac:dyDescent="0.25">
      <c r="A129" s="834" t="s">
        <v>175</v>
      </c>
      <c r="B129" s="835"/>
      <c r="C129" s="835"/>
      <c r="D129" s="836"/>
      <c r="E129" s="28"/>
      <c r="F129" s="25">
        <v>314120</v>
      </c>
      <c r="G129" s="921" t="s">
        <v>17</v>
      </c>
      <c r="H129" s="922"/>
      <c r="I129" s="27">
        <f t="shared" si="8"/>
        <v>0</v>
      </c>
      <c r="J129" s="157"/>
      <c r="K129" s="923">
        <f t="shared" si="9"/>
        <v>0</v>
      </c>
      <c r="L129" s="924"/>
      <c r="M129" s="923">
        <f t="shared" si="10"/>
        <v>0</v>
      </c>
      <c r="N129" s="924"/>
      <c r="O129" s="923">
        <f t="shared" si="11"/>
        <v>0</v>
      </c>
      <c r="P129" s="924"/>
    </row>
    <row r="130" spans="1:16" ht="15.75" hidden="1" customHeight="1" x14ac:dyDescent="0.25">
      <c r="A130" s="834" t="s">
        <v>176</v>
      </c>
      <c r="B130" s="835"/>
      <c r="C130" s="835"/>
      <c r="D130" s="836"/>
      <c r="E130" s="28"/>
      <c r="F130" s="25">
        <v>314200</v>
      </c>
      <c r="G130" s="921" t="s">
        <v>17</v>
      </c>
      <c r="H130" s="922"/>
      <c r="I130" s="27">
        <f t="shared" si="8"/>
        <v>0</v>
      </c>
      <c r="J130" s="157"/>
      <c r="K130" s="923">
        <f t="shared" si="9"/>
        <v>0</v>
      </c>
      <c r="L130" s="924"/>
      <c r="M130" s="923">
        <f t="shared" si="10"/>
        <v>0</v>
      </c>
      <c r="N130" s="924"/>
      <c r="O130" s="923">
        <f t="shared" si="11"/>
        <v>0</v>
      </c>
      <c r="P130" s="924"/>
    </row>
    <row r="131" spans="1:16" ht="15.75" hidden="1" customHeight="1" x14ac:dyDescent="0.25">
      <c r="A131" s="834" t="s">
        <v>177</v>
      </c>
      <c r="B131" s="835"/>
      <c r="C131" s="835"/>
      <c r="D131" s="836"/>
      <c r="E131" s="28"/>
      <c r="F131" s="25">
        <v>315000</v>
      </c>
      <c r="G131" s="921" t="s">
        <v>17</v>
      </c>
      <c r="H131" s="922"/>
      <c r="I131" s="27">
        <f t="shared" si="8"/>
        <v>0</v>
      </c>
      <c r="J131" s="157"/>
      <c r="K131" s="923">
        <f t="shared" si="9"/>
        <v>0</v>
      </c>
      <c r="L131" s="924"/>
      <c r="M131" s="923">
        <f t="shared" si="10"/>
        <v>0</v>
      </c>
      <c r="N131" s="924"/>
      <c r="O131" s="923">
        <f t="shared" si="11"/>
        <v>0</v>
      </c>
      <c r="P131" s="924"/>
    </row>
    <row r="132" spans="1:16" ht="15.75" hidden="1" customHeight="1" x14ac:dyDescent="0.25">
      <c r="A132" s="834" t="s">
        <v>178</v>
      </c>
      <c r="B132" s="835"/>
      <c r="C132" s="835"/>
      <c r="D132" s="836"/>
      <c r="E132" s="43"/>
      <c r="F132" s="43">
        <v>315110</v>
      </c>
      <c r="G132" s="921" t="s">
        <v>17</v>
      </c>
      <c r="H132" s="922"/>
      <c r="I132" s="27">
        <f t="shared" si="8"/>
        <v>0</v>
      </c>
      <c r="J132" s="157"/>
      <c r="K132" s="923">
        <f t="shared" si="9"/>
        <v>0</v>
      </c>
      <c r="L132" s="924"/>
      <c r="M132" s="923">
        <f t="shared" si="10"/>
        <v>0</v>
      </c>
      <c r="N132" s="924"/>
      <c r="O132" s="923">
        <f t="shared" si="11"/>
        <v>0</v>
      </c>
      <c r="P132" s="924"/>
    </row>
    <row r="133" spans="1:16" ht="15.75" hidden="1" customHeight="1" x14ac:dyDescent="0.25">
      <c r="A133" s="834" t="s">
        <v>179</v>
      </c>
      <c r="B133" s="835"/>
      <c r="C133" s="835"/>
      <c r="D133" s="836"/>
      <c r="E133" s="43"/>
      <c r="F133" s="43">
        <v>315120</v>
      </c>
      <c r="G133" s="921" t="s">
        <v>17</v>
      </c>
      <c r="H133" s="922"/>
      <c r="I133" s="27">
        <f t="shared" si="8"/>
        <v>0</v>
      </c>
      <c r="J133" s="157"/>
      <c r="K133" s="923">
        <f t="shared" si="9"/>
        <v>0</v>
      </c>
      <c r="L133" s="924"/>
      <c r="M133" s="923">
        <f t="shared" si="10"/>
        <v>0</v>
      </c>
      <c r="N133" s="924"/>
      <c r="O133" s="923">
        <f t="shared" si="11"/>
        <v>0</v>
      </c>
      <c r="P133" s="924"/>
    </row>
    <row r="134" spans="1:16" ht="15.75" hidden="1" customHeight="1" x14ac:dyDescent="0.25">
      <c r="A134" s="834" t="s">
        <v>180</v>
      </c>
      <c r="B134" s="835"/>
      <c r="C134" s="835"/>
      <c r="D134" s="836"/>
      <c r="E134" s="43"/>
      <c r="F134" s="43">
        <v>316000</v>
      </c>
      <c r="G134" s="921" t="s">
        <v>17</v>
      </c>
      <c r="H134" s="922"/>
      <c r="I134" s="27">
        <f t="shared" si="8"/>
        <v>0</v>
      </c>
      <c r="J134" s="157"/>
      <c r="K134" s="923">
        <f t="shared" si="9"/>
        <v>0</v>
      </c>
      <c r="L134" s="924"/>
      <c r="M134" s="923">
        <f t="shared" si="10"/>
        <v>0</v>
      </c>
      <c r="N134" s="924"/>
      <c r="O134" s="923">
        <f t="shared" si="11"/>
        <v>0</v>
      </c>
      <c r="P134" s="924"/>
    </row>
    <row r="135" spans="1:16" ht="15.75" hidden="1" customHeight="1" x14ac:dyDescent="0.25">
      <c r="A135" s="834" t="s">
        <v>181</v>
      </c>
      <c r="B135" s="835"/>
      <c r="C135" s="835"/>
      <c r="D135" s="836"/>
      <c r="E135" s="28"/>
      <c r="F135" s="25">
        <v>316110</v>
      </c>
      <c r="G135" s="921" t="s">
        <v>17</v>
      </c>
      <c r="H135" s="922"/>
      <c r="I135" s="27">
        <f t="shared" si="8"/>
        <v>0</v>
      </c>
      <c r="J135" s="157"/>
      <c r="K135" s="923">
        <f t="shared" si="9"/>
        <v>0</v>
      </c>
      <c r="L135" s="924"/>
      <c r="M135" s="923">
        <f t="shared" si="10"/>
        <v>0</v>
      </c>
      <c r="N135" s="924"/>
      <c r="O135" s="923">
        <f t="shared" si="11"/>
        <v>0</v>
      </c>
      <c r="P135" s="924"/>
    </row>
    <row r="136" spans="1:16" ht="15.75" hidden="1" customHeight="1" x14ac:dyDescent="0.25">
      <c r="A136" s="834" t="s">
        <v>182</v>
      </c>
      <c r="B136" s="835"/>
      <c r="C136" s="835"/>
      <c r="D136" s="836"/>
      <c r="E136" s="43"/>
      <c r="F136" s="43">
        <v>316120</v>
      </c>
      <c r="G136" s="921" t="s">
        <v>17</v>
      </c>
      <c r="H136" s="922"/>
      <c r="I136" s="27">
        <f t="shared" si="8"/>
        <v>0</v>
      </c>
      <c r="J136" s="157"/>
      <c r="K136" s="923">
        <f t="shared" si="9"/>
        <v>0</v>
      </c>
      <c r="L136" s="924"/>
      <c r="M136" s="923">
        <f t="shared" si="10"/>
        <v>0</v>
      </c>
      <c r="N136" s="924"/>
      <c r="O136" s="923">
        <f t="shared" si="11"/>
        <v>0</v>
      </c>
      <c r="P136" s="924"/>
    </row>
    <row r="137" spans="1:16" ht="15.75" hidden="1" customHeight="1" x14ac:dyDescent="0.25">
      <c r="A137" s="834" t="s">
        <v>183</v>
      </c>
      <c r="B137" s="835"/>
      <c r="C137" s="835"/>
      <c r="D137" s="836"/>
      <c r="E137" s="28"/>
      <c r="F137" s="25">
        <v>316210</v>
      </c>
      <c r="G137" s="921" t="s">
        <v>17</v>
      </c>
      <c r="H137" s="922"/>
      <c r="I137" s="27">
        <f t="shared" si="8"/>
        <v>0</v>
      </c>
      <c r="J137" s="157"/>
      <c r="K137" s="923">
        <f t="shared" si="9"/>
        <v>0</v>
      </c>
      <c r="L137" s="924"/>
      <c r="M137" s="923">
        <f t="shared" si="10"/>
        <v>0</v>
      </c>
      <c r="N137" s="924"/>
      <c r="O137" s="923">
        <f t="shared" si="11"/>
        <v>0</v>
      </c>
      <c r="P137" s="924"/>
    </row>
    <row r="138" spans="1:16" ht="15.75" hidden="1" customHeight="1" x14ac:dyDescent="0.25">
      <c r="A138" s="834" t="s">
        <v>184</v>
      </c>
      <c r="B138" s="835"/>
      <c r="C138" s="835"/>
      <c r="D138" s="836"/>
      <c r="E138" s="28"/>
      <c r="F138" s="25">
        <v>317000</v>
      </c>
      <c r="G138" s="921" t="s">
        <v>17</v>
      </c>
      <c r="H138" s="922"/>
      <c r="I138" s="27">
        <f t="shared" si="8"/>
        <v>0</v>
      </c>
      <c r="J138" s="157"/>
      <c r="K138" s="923">
        <f t="shared" si="9"/>
        <v>0</v>
      </c>
      <c r="L138" s="924"/>
      <c r="M138" s="923">
        <f t="shared" si="10"/>
        <v>0</v>
      </c>
      <c r="N138" s="924"/>
      <c r="O138" s="923">
        <f t="shared" si="11"/>
        <v>0</v>
      </c>
      <c r="P138" s="924"/>
    </row>
    <row r="139" spans="1:16" ht="15.75" hidden="1" customHeight="1" x14ac:dyDescent="0.25">
      <c r="A139" s="834" t="s">
        <v>185</v>
      </c>
      <c r="B139" s="835"/>
      <c r="C139" s="835"/>
      <c r="D139" s="836"/>
      <c r="E139" s="28"/>
      <c r="F139" s="25">
        <v>318000</v>
      </c>
      <c r="G139" s="921" t="s">
        <v>17</v>
      </c>
      <c r="H139" s="922"/>
      <c r="I139" s="27">
        <f t="shared" si="8"/>
        <v>0</v>
      </c>
      <c r="J139" s="157"/>
      <c r="K139" s="923">
        <f t="shared" si="9"/>
        <v>0</v>
      </c>
      <c r="L139" s="924"/>
      <c r="M139" s="923">
        <f t="shared" si="10"/>
        <v>0</v>
      </c>
      <c r="N139" s="924"/>
      <c r="O139" s="923">
        <f t="shared" si="11"/>
        <v>0</v>
      </c>
      <c r="P139" s="924"/>
    </row>
    <row r="140" spans="1:16" ht="15.75" hidden="1" customHeight="1" x14ac:dyDescent="0.25">
      <c r="A140" s="834" t="s">
        <v>186</v>
      </c>
      <c r="B140" s="835"/>
      <c r="C140" s="835"/>
      <c r="D140" s="836"/>
      <c r="E140" s="43"/>
      <c r="F140" s="43">
        <v>318110</v>
      </c>
      <c r="G140" s="921" t="s">
        <v>17</v>
      </c>
      <c r="H140" s="922"/>
      <c r="I140" s="27">
        <f t="shared" si="8"/>
        <v>0</v>
      </c>
      <c r="J140" s="157"/>
      <c r="K140" s="923">
        <f t="shared" si="9"/>
        <v>0</v>
      </c>
      <c r="L140" s="924"/>
      <c r="M140" s="923">
        <f t="shared" si="10"/>
        <v>0</v>
      </c>
      <c r="N140" s="924"/>
      <c r="O140" s="923">
        <f t="shared" si="11"/>
        <v>0</v>
      </c>
      <c r="P140" s="924"/>
    </row>
    <row r="141" spans="1:16" ht="15.75" hidden="1" customHeight="1" x14ac:dyDescent="0.25">
      <c r="A141" s="834" t="s">
        <v>187</v>
      </c>
      <c r="B141" s="835"/>
      <c r="C141" s="835"/>
      <c r="D141" s="836"/>
      <c r="E141" s="28"/>
      <c r="F141" s="25">
        <v>318120</v>
      </c>
      <c r="G141" s="921" t="s">
        <v>17</v>
      </c>
      <c r="H141" s="922"/>
      <c r="I141" s="27">
        <f t="shared" si="8"/>
        <v>0</v>
      </c>
      <c r="J141" s="157"/>
      <c r="K141" s="923">
        <f t="shared" si="9"/>
        <v>0</v>
      </c>
      <c r="L141" s="924"/>
      <c r="M141" s="923">
        <f t="shared" si="10"/>
        <v>0</v>
      </c>
      <c r="N141" s="924"/>
      <c r="O141" s="923">
        <f t="shared" si="11"/>
        <v>0</v>
      </c>
      <c r="P141" s="924"/>
    </row>
    <row r="142" spans="1:16" ht="15.75" hidden="1" customHeight="1" x14ac:dyDescent="0.25">
      <c r="A142" s="834" t="s">
        <v>188</v>
      </c>
      <c r="B142" s="835"/>
      <c r="C142" s="835"/>
      <c r="D142" s="836"/>
      <c r="E142" s="28"/>
      <c r="F142" s="25">
        <v>319000</v>
      </c>
      <c r="G142" s="921" t="s">
        <v>17</v>
      </c>
      <c r="H142" s="922"/>
      <c r="I142" s="27">
        <f t="shared" si="8"/>
        <v>0</v>
      </c>
      <c r="J142" s="157"/>
      <c r="K142" s="923">
        <f t="shared" si="9"/>
        <v>0</v>
      </c>
      <c r="L142" s="924"/>
      <c r="M142" s="923">
        <f t="shared" si="10"/>
        <v>0</v>
      </c>
      <c r="N142" s="924"/>
      <c r="O142" s="923">
        <f t="shared" si="11"/>
        <v>0</v>
      </c>
      <c r="P142" s="924"/>
    </row>
    <row r="143" spans="1:16" ht="15.75" hidden="1" customHeight="1" x14ac:dyDescent="0.25">
      <c r="A143" s="834" t="s">
        <v>189</v>
      </c>
      <c r="B143" s="835"/>
      <c r="C143" s="835"/>
      <c r="D143" s="836"/>
      <c r="E143" s="28"/>
      <c r="F143" s="25">
        <v>319100</v>
      </c>
      <c r="G143" s="921" t="s">
        <v>17</v>
      </c>
      <c r="H143" s="922"/>
      <c r="I143" s="27">
        <f t="shared" si="8"/>
        <v>0</v>
      </c>
      <c r="J143" s="157"/>
      <c r="K143" s="923">
        <f t="shared" si="9"/>
        <v>0</v>
      </c>
      <c r="L143" s="924"/>
      <c r="M143" s="923">
        <f t="shared" si="10"/>
        <v>0</v>
      </c>
      <c r="N143" s="924"/>
      <c r="O143" s="923">
        <f t="shared" si="11"/>
        <v>0</v>
      </c>
      <c r="P143" s="924"/>
    </row>
    <row r="144" spans="1:16" ht="15.75" hidden="1" customHeight="1" x14ac:dyDescent="0.25">
      <c r="A144" s="834" t="s">
        <v>190</v>
      </c>
      <c r="B144" s="835"/>
      <c r="C144" s="835"/>
      <c r="D144" s="836"/>
      <c r="E144" s="28"/>
      <c r="F144" s="25">
        <v>319200</v>
      </c>
      <c r="G144" s="921" t="s">
        <v>17</v>
      </c>
      <c r="H144" s="922"/>
      <c r="I144" s="27">
        <f t="shared" si="8"/>
        <v>0</v>
      </c>
      <c r="J144" s="157"/>
      <c r="K144" s="923">
        <f t="shared" si="9"/>
        <v>0</v>
      </c>
      <c r="L144" s="924"/>
      <c r="M144" s="923">
        <f t="shared" si="10"/>
        <v>0</v>
      </c>
      <c r="N144" s="924"/>
      <c r="O144" s="923">
        <f t="shared" si="11"/>
        <v>0</v>
      </c>
      <c r="P144" s="924"/>
    </row>
    <row r="145" spans="1:16" ht="15.75" hidden="1" customHeight="1" x14ac:dyDescent="0.25">
      <c r="A145" s="846" t="s">
        <v>191</v>
      </c>
      <c r="B145" s="847"/>
      <c r="C145" s="847"/>
      <c r="D145" s="848"/>
      <c r="E145" s="44"/>
      <c r="F145" s="45">
        <v>330000</v>
      </c>
      <c r="G145" s="925" t="s">
        <v>17</v>
      </c>
      <c r="H145" s="926"/>
      <c r="I145" s="21">
        <f>SUM(I146:I165)</f>
        <v>0</v>
      </c>
      <c r="J145" s="156"/>
      <c r="K145" s="927">
        <f>SUM(K146:L165)</f>
        <v>0</v>
      </c>
      <c r="L145" s="928"/>
      <c r="M145" s="927">
        <f>SUM(M146:N165)</f>
        <v>0</v>
      </c>
      <c r="N145" s="928"/>
      <c r="O145" s="927">
        <f>SUM(O146:P165)</f>
        <v>0</v>
      </c>
      <c r="P145" s="928"/>
    </row>
    <row r="146" spans="1:16" ht="15.75" hidden="1" customHeight="1" x14ac:dyDescent="0.25">
      <c r="A146" s="834" t="s">
        <v>192</v>
      </c>
      <c r="B146" s="835"/>
      <c r="C146" s="835"/>
      <c r="D146" s="836"/>
      <c r="E146" s="28"/>
      <c r="F146" s="25">
        <v>331000</v>
      </c>
      <c r="G146" s="921" t="s">
        <v>17</v>
      </c>
      <c r="H146" s="922"/>
      <c r="I146" s="27">
        <f t="shared" ref="I146:I165" si="12">J276+J405</f>
        <v>0</v>
      </c>
      <c r="J146" s="157"/>
      <c r="K146" s="923">
        <f t="shared" ref="K146:K165" si="13">K276+K405</f>
        <v>0</v>
      </c>
      <c r="L146" s="924"/>
      <c r="M146" s="923">
        <f t="shared" ref="M146:M165" si="14">M276+M405</f>
        <v>0</v>
      </c>
      <c r="N146" s="924"/>
      <c r="O146" s="923">
        <f t="shared" ref="O146:O165" si="15">O276+O405</f>
        <v>0</v>
      </c>
      <c r="P146" s="924"/>
    </row>
    <row r="147" spans="1:16" ht="15.75" hidden="1" customHeight="1" x14ac:dyDescent="0.25">
      <c r="A147" s="834" t="s">
        <v>193</v>
      </c>
      <c r="B147" s="835"/>
      <c r="C147" s="835"/>
      <c r="D147" s="836"/>
      <c r="E147" s="28"/>
      <c r="F147" s="25">
        <v>331110</v>
      </c>
      <c r="G147" s="921" t="s">
        <v>17</v>
      </c>
      <c r="H147" s="922"/>
      <c r="I147" s="27">
        <f t="shared" si="12"/>
        <v>0</v>
      </c>
      <c r="J147" s="157"/>
      <c r="K147" s="923">
        <f t="shared" si="13"/>
        <v>0</v>
      </c>
      <c r="L147" s="924"/>
      <c r="M147" s="923">
        <f t="shared" si="14"/>
        <v>0</v>
      </c>
      <c r="N147" s="924"/>
      <c r="O147" s="923">
        <f t="shared" si="15"/>
        <v>0</v>
      </c>
      <c r="P147" s="924"/>
    </row>
    <row r="148" spans="1:16" ht="15.75" hidden="1" customHeight="1" x14ac:dyDescent="0.25">
      <c r="A148" s="834" t="s">
        <v>194</v>
      </c>
      <c r="B148" s="835"/>
      <c r="C148" s="835"/>
      <c r="D148" s="836"/>
      <c r="E148" s="43"/>
      <c r="F148" s="43">
        <v>331210</v>
      </c>
      <c r="G148" s="921" t="s">
        <v>17</v>
      </c>
      <c r="H148" s="922"/>
      <c r="I148" s="27">
        <f t="shared" si="12"/>
        <v>0</v>
      </c>
      <c r="J148" s="157"/>
      <c r="K148" s="923">
        <f t="shared" si="13"/>
        <v>0</v>
      </c>
      <c r="L148" s="924"/>
      <c r="M148" s="923">
        <f t="shared" si="14"/>
        <v>0</v>
      </c>
      <c r="N148" s="924"/>
      <c r="O148" s="923">
        <f t="shared" si="15"/>
        <v>0</v>
      </c>
      <c r="P148" s="924"/>
    </row>
    <row r="149" spans="1:16" ht="15.75" hidden="1" customHeight="1" x14ac:dyDescent="0.25">
      <c r="A149" s="834" t="s">
        <v>195</v>
      </c>
      <c r="B149" s="835"/>
      <c r="C149" s="835"/>
      <c r="D149" s="836"/>
      <c r="E149" s="43"/>
      <c r="F149" s="43">
        <v>332000</v>
      </c>
      <c r="G149" s="921" t="s">
        <v>17</v>
      </c>
      <c r="H149" s="922"/>
      <c r="I149" s="27">
        <f t="shared" si="12"/>
        <v>0</v>
      </c>
      <c r="J149" s="157"/>
      <c r="K149" s="923">
        <f t="shared" si="13"/>
        <v>0</v>
      </c>
      <c r="L149" s="924"/>
      <c r="M149" s="923">
        <f t="shared" si="14"/>
        <v>0</v>
      </c>
      <c r="N149" s="924"/>
      <c r="O149" s="923">
        <f t="shared" si="15"/>
        <v>0</v>
      </c>
      <c r="P149" s="924"/>
    </row>
    <row r="150" spans="1:16" ht="15.75" hidden="1" customHeight="1" x14ac:dyDescent="0.25">
      <c r="A150" s="834" t="s">
        <v>196</v>
      </c>
      <c r="B150" s="835"/>
      <c r="C150" s="835"/>
      <c r="D150" s="836"/>
      <c r="E150" s="43"/>
      <c r="F150" s="43">
        <v>332110</v>
      </c>
      <c r="G150" s="921" t="s">
        <v>17</v>
      </c>
      <c r="H150" s="922"/>
      <c r="I150" s="27">
        <f t="shared" si="12"/>
        <v>0</v>
      </c>
      <c r="J150" s="157"/>
      <c r="K150" s="923">
        <f t="shared" si="13"/>
        <v>0</v>
      </c>
      <c r="L150" s="924"/>
      <c r="M150" s="923">
        <f t="shared" si="14"/>
        <v>0</v>
      </c>
      <c r="N150" s="924"/>
      <c r="O150" s="923">
        <f t="shared" si="15"/>
        <v>0</v>
      </c>
      <c r="P150" s="924"/>
    </row>
    <row r="151" spans="1:16" ht="15.75" hidden="1" customHeight="1" x14ac:dyDescent="0.25">
      <c r="A151" s="834" t="s">
        <v>197</v>
      </c>
      <c r="B151" s="835"/>
      <c r="C151" s="835"/>
      <c r="D151" s="836"/>
      <c r="E151" s="28"/>
      <c r="F151" s="25">
        <v>332210</v>
      </c>
      <c r="G151" s="921" t="s">
        <v>17</v>
      </c>
      <c r="H151" s="922"/>
      <c r="I151" s="27">
        <f t="shared" si="12"/>
        <v>0</v>
      </c>
      <c r="J151" s="157"/>
      <c r="K151" s="923">
        <f t="shared" si="13"/>
        <v>0</v>
      </c>
      <c r="L151" s="924"/>
      <c r="M151" s="923">
        <f t="shared" si="14"/>
        <v>0</v>
      </c>
      <c r="N151" s="924"/>
      <c r="O151" s="923">
        <f t="shared" si="15"/>
        <v>0</v>
      </c>
      <c r="P151" s="924"/>
    </row>
    <row r="152" spans="1:16" ht="15.75" hidden="1" customHeight="1" x14ac:dyDescent="0.25">
      <c r="A152" s="834" t="s">
        <v>198</v>
      </c>
      <c r="B152" s="835"/>
      <c r="C152" s="835"/>
      <c r="D152" s="836"/>
      <c r="E152" s="28"/>
      <c r="F152" s="25">
        <v>333000</v>
      </c>
      <c r="G152" s="921" t="s">
        <v>17</v>
      </c>
      <c r="H152" s="922"/>
      <c r="I152" s="27">
        <f t="shared" si="12"/>
        <v>0</v>
      </c>
      <c r="J152" s="157"/>
      <c r="K152" s="923">
        <f t="shared" si="13"/>
        <v>0</v>
      </c>
      <c r="L152" s="924"/>
      <c r="M152" s="923">
        <f t="shared" si="14"/>
        <v>0</v>
      </c>
      <c r="N152" s="924"/>
      <c r="O152" s="923">
        <f t="shared" si="15"/>
        <v>0</v>
      </c>
      <c r="P152" s="924"/>
    </row>
    <row r="153" spans="1:16" ht="15.75" hidden="1" customHeight="1" x14ac:dyDescent="0.25">
      <c r="A153" s="834" t="s">
        <v>199</v>
      </c>
      <c r="B153" s="835"/>
      <c r="C153" s="835"/>
      <c r="D153" s="836"/>
      <c r="E153" s="28"/>
      <c r="F153" s="25">
        <v>333100</v>
      </c>
      <c r="G153" s="921" t="s">
        <v>17</v>
      </c>
      <c r="H153" s="922"/>
      <c r="I153" s="27">
        <f t="shared" si="12"/>
        <v>0</v>
      </c>
      <c r="J153" s="157"/>
      <c r="K153" s="923">
        <f t="shared" si="13"/>
        <v>0</v>
      </c>
      <c r="L153" s="924"/>
      <c r="M153" s="923">
        <f t="shared" si="14"/>
        <v>0</v>
      </c>
      <c r="N153" s="924"/>
      <c r="O153" s="923">
        <f t="shared" si="15"/>
        <v>0</v>
      </c>
      <c r="P153" s="924"/>
    </row>
    <row r="154" spans="1:16" ht="15.75" hidden="1" customHeight="1" x14ac:dyDescent="0.25">
      <c r="A154" s="834" t="s">
        <v>200</v>
      </c>
      <c r="B154" s="835"/>
      <c r="C154" s="835"/>
      <c r="D154" s="836"/>
      <c r="E154" s="28"/>
      <c r="F154" s="25">
        <v>333110</v>
      </c>
      <c r="G154" s="921" t="s">
        <v>17</v>
      </c>
      <c r="H154" s="922"/>
      <c r="I154" s="27">
        <f t="shared" si="12"/>
        <v>0</v>
      </c>
      <c r="J154" s="157"/>
      <c r="K154" s="923">
        <f t="shared" si="13"/>
        <v>0</v>
      </c>
      <c r="L154" s="924"/>
      <c r="M154" s="923">
        <f t="shared" si="14"/>
        <v>0</v>
      </c>
      <c r="N154" s="924"/>
      <c r="O154" s="923">
        <f t="shared" si="15"/>
        <v>0</v>
      </c>
      <c r="P154" s="924"/>
    </row>
    <row r="155" spans="1:16" ht="15.75" hidden="1" customHeight="1" x14ac:dyDescent="0.25">
      <c r="A155" s="834" t="s">
        <v>201</v>
      </c>
      <c r="B155" s="835"/>
      <c r="C155" s="835"/>
      <c r="D155" s="836"/>
      <c r="E155" s="28"/>
      <c r="F155" s="25">
        <v>334000</v>
      </c>
      <c r="G155" s="921" t="s">
        <v>17</v>
      </c>
      <c r="H155" s="922"/>
      <c r="I155" s="27">
        <f t="shared" si="12"/>
        <v>0</v>
      </c>
      <c r="J155" s="157"/>
      <c r="K155" s="923">
        <f t="shared" si="13"/>
        <v>0</v>
      </c>
      <c r="L155" s="924"/>
      <c r="M155" s="923">
        <f t="shared" si="14"/>
        <v>0</v>
      </c>
      <c r="N155" s="924"/>
      <c r="O155" s="923">
        <f t="shared" si="15"/>
        <v>0</v>
      </c>
      <c r="P155" s="924"/>
    </row>
    <row r="156" spans="1:16" ht="15.75" hidden="1" customHeight="1" x14ac:dyDescent="0.25">
      <c r="A156" s="834" t="s">
        <v>202</v>
      </c>
      <c r="B156" s="835"/>
      <c r="C156" s="835"/>
      <c r="D156" s="836"/>
      <c r="E156" s="28"/>
      <c r="F156" s="25">
        <v>334110</v>
      </c>
      <c r="G156" s="921" t="s">
        <v>17</v>
      </c>
      <c r="H156" s="922"/>
      <c r="I156" s="27">
        <f t="shared" si="12"/>
        <v>0</v>
      </c>
      <c r="J156" s="157"/>
      <c r="K156" s="923">
        <f t="shared" si="13"/>
        <v>0</v>
      </c>
      <c r="L156" s="924"/>
      <c r="M156" s="923">
        <f t="shared" si="14"/>
        <v>0</v>
      </c>
      <c r="N156" s="924"/>
      <c r="O156" s="923">
        <f t="shared" si="15"/>
        <v>0</v>
      </c>
      <c r="P156" s="924"/>
    </row>
    <row r="157" spans="1:16" ht="15.75" hidden="1" customHeight="1" x14ac:dyDescent="0.25">
      <c r="A157" s="834" t="s">
        <v>203</v>
      </c>
      <c r="B157" s="835"/>
      <c r="C157" s="835"/>
      <c r="D157" s="836"/>
      <c r="E157" s="28"/>
      <c r="F157" s="25">
        <v>335000</v>
      </c>
      <c r="G157" s="921" t="s">
        <v>17</v>
      </c>
      <c r="H157" s="922"/>
      <c r="I157" s="27">
        <f t="shared" si="12"/>
        <v>0</v>
      </c>
      <c r="J157" s="157"/>
      <c r="K157" s="923">
        <f t="shared" si="13"/>
        <v>0</v>
      </c>
      <c r="L157" s="924"/>
      <c r="M157" s="923">
        <f t="shared" si="14"/>
        <v>0</v>
      </c>
      <c r="N157" s="924"/>
      <c r="O157" s="923">
        <f t="shared" si="15"/>
        <v>0</v>
      </c>
      <c r="P157" s="924"/>
    </row>
    <row r="158" spans="1:16" ht="15.75" hidden="1" customHeight="1" x14ac:dyDescent="0.25">
      <c r="A158" s="834" t="s">
        <v>204</v>
      </c>
      <c r="B158" s="835"/>
      <c r="C158" s="835"/>
      <c r="D158" s="836"/>
      <c r="E158" s="28"/>
      <c r="F158" s="25">
        <v>335110</v>
      </c>
      <c r="G158" s="921" t="s">
        <v>17</v>
      </c>
      <c r="H158" s="922"/>
      <c r="I158" s="27">
        <f t="shared" si="12"/>
        <v>0</v>
      </c>
      <c r="J158" s="157"/>
      <c r="K158" s="923">
        <f t="shared" si="13"/>
        <v>0</v>
      </c>
      <c r="L158" s="924"/>
      <c r="M158" s="923">
        <f t="shared" si="14"/>
        <v>0</v>
      </c>
      <c r="N158" s="924"/>
      <c r="O158" s="923">
        <f t="shared" si="15"/>
        <v>0</v>
      </c>
      <c r="P158" s="924"/>
    </row>
    <row r="159" spans="1:16" ht="15.75" hidden="1" customHeight="1" x14ac:dyDescent="0.25">
      <c r="A159" s="834" t="s">
        <v>205</v>
      </c>
      <c r="B159" s="835"/>
      <c r="C159" s="835"/>
      <c r="D159" s="836"/>
      <c r="E159" s="28"/>
      <c r="F159" s="25">
        <v>336000</v>
      </c>
      <c r="G159" s="921" t="s">
        <v>17</v>
      </c>
      <c r="H159" s="922"/>
      <c r="I159" s="27">
        <f t="shared" si="12"/>
        <v>0</v>
      </c>
      <c r="J159" s="157"/>
      <c r="K159" s="923">
        <f t="shared" si="13"/>
        <v>0</v>
      </c>
      <c r="L159" s="924"/>
      <c r="M159" s="923">
        <f t="shared" si="14"/>
        <v>0</v>
      </c>
      <c r="N159" s="924"/>
      <c r="O159" s="923">
        <f t="shared" si="15"/>
        <v>0</v>
      </c>
      <c r="P159" s="924"/>
    </row>
    <row r="160" spans="1:16" ht="15.75" hidden="1" customHeight="1" x14ac:dyDescent="0.25">
      <c r="A160" s="834" t="s">
        <v>206</v>
      </c>
      <c r="B160" s="835"/>
      <c r="C160" s="835"/>
      <c r="D160" s="836"/>
      <c r="E160" s="28"/>
      <c r="F160" s="25">
        <v>336100</v>
      </c>
      <c r="G160" s="921" t="s">
        <v>17</v>
      </c>
      <c r="H160" s="922"/>
      <c r="I160" s="27">
        <f t="shared" si="12"/>
        <v>0</v>
      </c>
      <c r="J160" s="157"/>
      <c r="K160" s="923">
        <f t="shared" si="13"/>
        <v>0</v>
      </c>
      <c r="L160" s="924"/>
      <c r="M160" s="923">
        <f t="shared" si="14"/>
        <v>0</v>
      </c>
      <c r="N160" s="924"/>
      <c r="O160" s="923">
        <f t="shared" si="15"/>
        <v>0</v>
      </c>
      <c r="P160" s="924"/>
    </row>
    <row r="161" spans="1:21" ht="15.75" hidden="1" customHeight="1" x14ac:dyDescent="0.25">
      <c r="A161" s="834" t="s">
        <v>207</v>
      </c>
      <c r="B161" s="835"/>
      <c r="C161" s="835"/>
      <c r="D161" s="836"/>
      <c r="E161" s="28"/>
      <c r="F161" s="25">
        <v>336110</v>
      </c>
      <c r="G161" s="921" t="s">
        <v>17</v>
      </c>
      <c r="H161" s="922"/>
      <c r="I161" s="27">
        <f t="shared" si="12"/>
        <v>0</v>
      </c>
      <c r="J161" s="157"/>
      <c r="K161" s="923">
        <f t="shared" si="13"/>
        <v>0</v>
      </c>
      <c r="L161" s="924"/>
      <c r="M161" s="923">
        <f t="shared" si="14"/>
        <v>0</v>
      </c>
      <c r="N161" s="924"/>
      <c r="O161" s="923">
        <f t="shared" si="15"/>
        <v>0</v>
      </c>
      <c r="P161" s="924"/>
    </row>
    <row r="162" spans="1:21" ht="15.75" hidden="1" customHeight="1" x14ac:dyDescent="0.25">
      <c r="A162" s="834" t="s">
        <v>208</v>
      </c>
      <c r="B162" s="835"/>
      <c r="C162" s="835"/>
      <c r="D162" s="836"/>
      <c r="E162" s="43"/>
      <c r="F162" s="43">
        <v>337000</v>
      </c>
      <c r="G162" s="921" t="s">
        <v>17</v>
      </c>
      <c r="H162" s="922"/>
      <c r="I162" s="27">
        <f t="shared" si="12"/>
        <v>0</v>
      </c>
      <c r="J162" s="157"/>
      <c r="K162" s="923">
        <f t="shared" si="13"/>
        <v>0</v>
      </c>
      <c r="L162" s="924"/>
      <c r="M162" s="923">
        <f t="shared" si="14"/>
        <v>0</v>
      </c>
      <c r="N162" s="924"/>
      <c r="O162" s="923">
        <f t="shared" si="15"/>
        <v>0</v>
      </c>
      <c r="P162" s="924"/>
    </row>
    <row r="163" spans="1:21" s="2" customFormat="1" ht="15.75" hidden="1" customHeight="1" x14ac:dyDescent="0.25">
      <c r="A163" s="834" t="s">
        <v>209</v>
      </c>
      <c r="B163" s="835"/>
      <c r="C163" s="835"/>
      <c r="D163" s="836"/>
      <c r="E163" s="28"/>
      <c r="F163" s="25">
        <v>337110</v>
      </c>
      <c r="G163" s="921" t="s">
        <v>17</v>
      </c>
      <c r="H163" s="922"/>
      <c r="I163" s="27">
        <f t="shared" si="12"/>
        <v>0</v>
      </c>
      <c r="J163" s="157"/>
      <c r="K163" s="923">
        <f t="shared" si="13"/>
        <v>0</v>
      </c>
      <c r="L163" s="924"/>
      <c r="M163" s="923">
        <f t="shared" si="14"/>
        <v>0</v>
      </c>
      <c r="N163" s="924"/>
      <c r="O163" s="923">
        <f t="shared" si="15"/>
        <v>0</v>
      </c>
      <c r="P163" s="924"/>
    </row>
    <row r="164" spans="1:21" s="2" customFormat="1" ht="15.75" hidden="1" customHeight="1" x14ac:dyDescent="0.25">
      <c r="A164" s="834" t="s">
        <v>210</v>
      </c>
      <c r="B164" s="835"/>
      <c r="C164" s="835"/>
      <c r="D164" s="836"/>
      <c r="E164" s="43"/>
      <c r="F164" s="43">
        <v>338000</v>
      </c>
      <c r="G164" s="921" t="s">
        <v>17</v>
      </c>
      <c r="H164" s="922"/>
      <c r="I164" s="27">
        <f t="shared" si="12"/>
        <v>0</v>
      </c>
      <c r="J164" s="157"/>
      <c r="K164" s="923">
        <f t="shared" si="13"/>
        <v>0</v>
      </c>
      <c r="L164" s="924"/>
      <c r="M164" s="923">
        <f t="shared" si="14"/>
        <v>0</v>
      </c>
      <c r="N164" s="924"/>
      <c r="O164" s="923">
        <f t="shared" si="15"/>
        <v>0</v>
      </c>
      <c r="P164" s="924"/>
    </row>
    <row r="165" spans="1:21" s="2" customFormat="1" ht="15.75" hidden="1" customHeight="1" x14ac:dyDescent="0.25">
      <c r="A165" s="834" t="s">
        <v>211</v>
      </c>
      <c r="B165" s="835"/>
      <c r="C165" s="835"/>
      <c r="D165" s="836"/>
      <c r="E165" s="28"/>
      <c r="F165" s="25">
        <v>338110</v>
      </c>
      <c r="G165" s="921" t="s">
        <v>17</v>
      </c>
      <c r="H165" s="922"/>
      <c r="I165" s="27">
        <f t="shared" si="12"/>
        <v>0</v>
      </c>
      <c r="J165" s="157"/>
      <c r="K165" s="923">
        <f t="shared" si="13"/>
        <v>0</v>
      </c>
      <c r="L165" s="924"/>
      <c r="M165" s="923">
        <f t="shared" si="14"/>
        <v>0</v>
      </c>
      <c r="N165" s="924"/>
      <c r="O165" s="923">
        <f t="shared" si="15"/>
        <v>0</v>
      </c>
      <c r="P165" s="924"/>
    </row>
    <row r="166" spans="1:21" s="2" customFormat="1" ht="39.75" customHeight="1" x14ac:dyDescent="0.25">
      <c r="A166" s="929" t="s">
        <v>244</v>
      </c>
      <c r="B166" s="930"/>
      <c r="C166" s="930"/>
      <c r="D166" s="931"/>
      <c r="E166" s="16" t="s">
        <v>245</v>
      </c>
      <c r="F166" s="17"/>
      <c r="G166" s="932">
        <f>G167</f>
        <v>1197094.3999999999</v>
      </c>
      <c r="H166" s="933"/>
      <c r="I166" s="38">
        <f>I167</f>
        <v>1367350</v>
      </c>
      <c r="J166" s="155">
        <f>J167</f>
        <v>1647512.8</v>
      </c>
      <c r="K166" s="934">
        <f>K167</f>
        <v>1742842.9</v>
      </c>
      <c r="L166" s="935"/>
      <c r="M166" s="934">
        <f>M167</f>
        <v>1871802.9</v>
      </c>
      <c r="N166" s="935"/>
      <c r="O166" s="934">
        <f>O167</f>
        <v>2005310.7</v>
      </c>
      <c r="P166" s="935"/>
      <c r="U166" s="422"/>
    </row>
    <row r="167" spans="1:21" s="2" customFormat="1" ht="15.75" customHeight="1" x14ac:dyDescent="0.25">
      <c r="A167" s="846" t="s">
        <v>88</v>
      </c>
      <c r="B167" s="847"/>
      <c r="C167" s="847"/>
      <c r="D167" s="848"/>
      <c r="E167" s="18"/>
      <c r="F167" s="19">
        <v>20</v>
      </c>
      <c r="G167" s="925">
        <f>G190</f>
        <v>1197094.3999999999</v>
      </c>
      <c r="H167" s="926"/>
      <c r="I167" s="21">
        <f>I168+I190+J221+J224+J244+J275</f>
        <v>1367350</v>
      </c>
      <c r="J167" s="156">
        <f>J168+J190+K221+K224+K244+K275</f>
        <v>1647512.8</v>
      </c>
      <c r="K167" s="936">
        <f>K168+K190+K221+K224+K238+K244+K275</f>
        <v>1742842.9</v>
      </c>
      <c r="L167" s="937"/>
      <c r="M167" s="936">
        <f>M168+M190+M221+M224+M238+M244+M275</f>
        <v>1871802.9</v>
      </c>
      <c r="N167" s="937"/>
      <c r="O167" s="936">
        <f>O168+O190+O221+O224+O238+O244+O275</f>
        <v>2005310.7</v>
      </c>
      <c r="P167" s="937"/>
    </row>
    <row r="168" spans="1:21" s="2" customFormat="1" ht="15.75" hidden="1" customHeight="1" x14ac:dyDescent="0.25">
      <c r="A168" s="846" t="s">
        <v>89</v>
      </c>
      <c r="B168" s="847"/>
      <c r="C168" s="847"/>
      <c r="D168" s="848"/>
      <c r="E168" s="18"/>
      <c r="F168" s="19">
        <v>210000</v>
      </c>
      <c r="G168" s="149" t="s">
        <v>17</v>
      </c>
      <c r="H168" s="150"/>
      <c r="I168" s="21">
        <f>I169+I186</f>
        <v>0</v>
      </c>
      <c r="J168" s="156">
        <f>J169+J186</f>
        <v>0</v>
      </c>
      <c r="K168" s="936">
        <f>K169+K186</f>
        <v>0</v>
      </c>
      <c r="L168" s="937"/>
      <c r="M168" s="936">
        <f>M169+M186</f>
        <v>0</v>
      </c>
      <c r="N168" s="937"/>
      <c r="O168" s="936">
        <f>O169+O186</f>
        <v>0</v>
      </c>
      <c r="P168" s="937"/>
    </row>
    <row r="169" spans="1:21" s="2" customFormat="1" ht="15.75" hidden="1" customHeight="1" x14ac:dyDescent="0.25">
      <c r="A169" s="834" t="s">
        <v>90</v>
      </c>
      <c r="B169" s="835"/>
      <c r="C169" s="835"/>
      <c r="D169" s="836"/>
      <c r="E169" s="47"/>
      <c r="F169" s="26">
        <v>211000</v>
      </c>
      <c r="G169" s="151" t="s">
        <v>17</v>
      </c>
      <c r="H169" s="152"/>
      <c r="I169" s="27"/>
      <c r="J169" s="157"/>
      <c r="K169" s="938"/>
      <c r="L169" s="939"/>
      <c r="M169" s="938"/>
      <c r="N169" s="939"/>
      <c r="O169" s="938"/>
      <c r="P169" s="939"/>
    </row>
    <row r="170" spans="1:21" s="2" customFormat="1" ht="15.75" hidden="1" customHeight="1" x14ac:dyDescent="0.25">
      <c r="A170" s="834" t="s">
        <v>91</v>
      </c>
      <c r="B170" s="835"/>
      <c r="C170" s="835"/>
      <c r="D170" s="836"/>
      <c r="E170" s="47"/>
      <c r="F170" s="26">
        <v>211100</v>
      </c>
      <c r="G170" s="151" t="s">
        <v>17</v>
      </c>
      <c r="H170" s="152"/>
      <c r="I170" s="27"/>
      <c r="J170" s="157"/>
      <c r="K170" s="938"/>
      <c r="L170" s="939"/>
      <c r="M170" s="938"/>
      <c r="N170" s="939"/>
      <c r="O170" s="938"/>
      <c r="P170" s="939"/>
    </row>
    <row r="171" spans="1:21" s="2" customFormat="1" ht="15.75" hidden="1" customHeight="1" x14ac:dyDescent="0.25">
      <c r="A171" s="834" t="s">
        <v>92</v>
      </c>
      <c r="B171" s="835"/>
      <c r="C171" s="835"/>
      <c r="D171" s="836"/>
      <c r="E171" s="47"/>
      <c r="F171" s="26">
        <v>211110</v>
      </c>
      <c r="G171" s="151" t="s">
        <v>17</v>
      </c>
      <c r="H171" s="152"/>
      <c r="I171" s="27"/>
      <c r="J171" s="157"/>
      <c r="K171" s="938"/>
      <c r="L171" s="939"/>
      <c r="M171" s="923"/>
      <c r="N171" s="924"/>
      <c r="O171" s="923"/>
      <c r="P171" s="924"/>
    </row>
    <row r="172" spans="1:21" s="2" customFormat="1" ht="15.75" hidden="1" customHeight="1" x14ac:dyDescent="0.25">
      <c r="A172" s="834" t="s">
        <v>93</v>
      </c>
      <c r="B172" s="835"/>
      <c r="C172" s="835"/>
      <c r="D172" s="836"/>
      <c r="E172" s="47"/>
      <c r="F172" s="26">
        <v>211120</v>
      </c>
      <c r="G172" s="151" t="s">
        <v>17</v>
      </c>
      <c r="H172" s="152"/>
      <c r="I172" s="27"/>
      <c r="J172" s="157"/>
      <c r="K172" s="938"/>
      <c r="L172" s="939"/>
      <c r="M172" s="923"/>
      <c r="N172" s="924"/>
      <c r="O172" s="923"/>
      <c r="P172" s="924"/>
    </row>
    <row r="173" spans="1:21" s="2" customFormat="1" ht="15.75" hidden="1" customHeight="1" x14ac:dyDescent="0.25">
      <c r="A173" s="22"/>
      <c r="B173" s="23"/>
      <c r="C173" s="23"/>
      <c r="D173" s="24"/>
      <c r="E173" s="47"/>
      <c r="F173" s="26"/>
      <c r="G173" s="151"/>
      <c r="H173" s="152"/>
      <c r="I173" s="27"/>
      <c r="J173" s="157"/>
      <c r="K173" s="938"/>
      <c r="L173" s="939"/>
      <c r="M173" s="923"/>
      <c r="N173" s="924"/>
      <c r="O173" s="923"/>
      <c r="P173" s="924"/>
    </row>
    <row r="174" spans="1:21" s="2" customFormat="1" ht="15.75" hidden="1" customHeight="1" x14ac:dyDescent="0.25">
      <c r="A174" s="834" t="s">
        <v>94</v>
      </c>
      <c r="B174" s="835"/>
      <c r="C174" s="835"/>
      <c r="D174" s="836"/>
      <c r="E174" s="47"/>
      <c r="F174" s="26">
        <v>211130</v>
      </c>
      <c r="G174" s="151" t="s">
        <v>17</v>
      </c>
      <c r="H174" s="152"/>
      <c r="I174" s="27"/>
      <c r="J174" s="157"/>
      <c r="K174" s="938"/>
      <c r="L174" s="939"/>
      <c r="M174" s="923"/>
      <c r="N174" s="924"/>
      <c r="O174" s="923"/>
      <c r="P174" s="924"/>
    </row>
    <row r="175" spans="1:21" s="2" customFormat="1" ht="15.75" hidden="1" customHeight="1" x14ac:dyDescent="0.25">
      <c r="A175" s="834" t="s">
        <v>95</v>
      </c>
      <c r="B175" s="835"/>
      <c r="C175" s="835"/>
      <c r="D175" s="836"/>
      <c r="E175" s="47"/>
      <c r="F175" s="26">
        <v>211140</v>
      </c>
      <c r="G175" s="151" t="s">
        <v>17</v>
      </c>
      <c r="H175" s="152"/>
      <c r="I175" s="27"/>
      <c r="J175" s="157"/>
      <c r="K175" s="938"/>
      <c r="L175" s="939"/>
      <c r="M175" s="923"/>
      <c r="N175" s="924"/>
      <c r="O175" s="923"/>
      <c r="P175" s="924"/>
    </row>
    <row r="176" spans="1:21" s="2" customFormat="1" ht="15.75" hidden="1" customHeight="1" x14ac:dyDescent="0.25">
      <c r="A176" s="834" t="s">
        <v>214</v>
      </c>
      <c r="B176" s="835"/>
      <c r="C176" s="835"/>
      <c r="D176" s="836"/>
      <c r="E176" s="47"/>
      <c r="F176" s="25">
        <v>211150</v>
      </c>
      <c r="G176" s="151" t="s">
        <v>17</v>
      </c>
      <c r="H176" s="152"/>
      <c r="I176" s="27"/>
      <c r="J176" s="157"/>
      <c r="K176" s="938"/>
      <c r="L176" s="939"/>
      <c r="M176" s="923"/>
      <c r="N176" s="924"/>
      <c r="O176" s="923"/>
      <c r="P176" s="924"/>
    </row>
    <row r="177" spans="1:16" s="2" customFormat="1" ht="15.75" hidden="1" customHeight="1" x14ac:dyDescent="0.25">
      <c r="A177" s="834" t="s">
        <v>97</v>
      </c>
      <c r="B177" s="835"/>
      <c r="C177" s="835"/>
      <c r="D177" s="836"/>
      <c r="E177" s="47"/>
      <c r="F177" s="25">
        <v>211190</v>
      </c>
      <c r="G177" s="151" t="s">
        <v>17</v>
      </c>
      <c r="H177" s="152"/>
      <c r="I177" s="27"/>
      <c r="J177" s="157"/>
      <c r="K177" s="938"/>
      <c r="L177" s="939"/>
      <c r="M177" s="923"/>
      <c r="N177" s="924"/>
      <c r="O177" s="923"/>
      <c r="P177" s="924"/>
    </row>
    <row r="178" spans="1:16" s="2" customFormat="1" ht="15.75" hidden="1" customHeight="1" x14ac:dyDescent="0.25">
      <c r="A178" s="834" t="s">
        <v>98</v>
      </c>
      <c r="B178" s="835"/>
      <c r="C178" s="835"/>
      <c r="D178" s="836"/>
      <c r="E178" s="47"/>
      <c r="F178" s="25">
        <v>211200</v>
      </c>
      <c r="G178" s="151" t="s">
        <v>17</v>
      </c>
      <c r="H178" s="152"/>
      <c r="I178" s="27"/>
      <c r="J178" s="157"/>
      <c r="K178" s="938"/>
      <c r="L178" s="939"/>
      <c r="M178" s="923"/>
      <c r="N178" s="924"/>
      <c r="O178" s="923"/>
      <c r="P178" s="924"/>
    </row>
    <row r="179" spans="1:16" s="2" customFormat="1" ht="15.75" hidden="1" customHeight="1" x14ac:dyDescent="0.25">
      <c r="A179" s="834" t="s">
        <v>99</v>
      </c>
      <c r="B179" s="835"/>
      <c r="C179" s="835"/>
      <c r="D179" s="836"/>
      <c r="E179" s="47"/>
      <c r="F179" s="25">
        <v>211300</v>
      </c>
      <c r="G179" s="151" t="s">
        <v>17</v>
      </c>
      <c r="H179" s="152"/>
      <c r="I179" s="27"/>
      <c r="J179" s="157"/>
      <c r="K179" s="938"/>
      <c r="L179" s="939"/>
      <c r="M179" s="923"/>
      <c r="N179" s="924"/>
      <c r="O179" s="923"/>
      <c r="P179" s="924"/>
    </row>
    <row r="180" spans="1:16" s="2" customFormat="1" ht="15.75" hidden="1" customHeight="1" x14ac:dyDescent="0.25">
      <c r="A180" s="834" t="s">
        <v>215</v>
      </c>
      <c r="B180" s="835"/>
      <c r="C180" s="835"/>
      <c r="D180" s="836"/>
      <c r="E180" s="47"/>
      <c r="F180" s="25">
        <v>211310</v>
      </c>
      <c r="G180" s="151" t="s">
        <v>17</v>
      </c>
      <c r="H180" s="152"/>
      <c r="I180" s="27"/>
      <c r="J180" s="157"/>
      <c r="K180" s="938"/>
      <c r="L180" s="939"/>
      <c r="M180" s="923"/>
      <c r="N180" s="924"/>
      <c r="O180" s="923"/>
      <c r="P180" s="924"/>
    </row>
    <row r="181" spans="1:16" s="2" customFormat="1" ht="15.75" hidden="1" customHeight="1" x14ac:dyDescent="0.25">
      <c r="A181" s="834" t="s">
        <v>216</v>
      </c>
      <c r="B181" s="835"/>
      <c r="C181" s="835"/>
      <c r="D181" s="836"/>
      <c r="E181" s="47"/>
      <c r="F181" s="25">
        <v>211320</v>
      </c>
      <c r="G181" s="151" t="s">
        <v>17</v>
      </c>
      <c r="H181" s="152"/>
      <c r="I181" s="27"/>
      <c r="J181" s="157"/>
      <c r="K181" s="938"/>
      <c r="L181" s="939"/>
      <c r="M181" s="923"/>
      <c r="N181" s="924"/>
      <c r="O181" s="923"/>
      <c r="P181" s="924"/>
    </row>
    <row r="182" spans="1:16" s="2" customFormat="1" ht="15.75" hidden="1" customHeight="1" x14ac:dyDescent="0.25">
      <c r="A182" s="834" t="s">
        <v>100</v>
      </c>
      <c r="B182" s="835"/>
      <c r="C182" s="835"/>
      <c r="D182" s="836"/>
      <c r="E182" s="47"/>
      <c r="F182" s="25">
        <v>211330</v>
      </c>
      <c r="G182" s="151" t="s">
        <v>17</v>
      </c>
      <c r="H182" s="152"/>
      <c r="I182" s="27"/>
      <c r="J182" s="157"/>
      <c r="K182" s="938"/>
      <c r="L182" s="939"/>
      <c r="M182" s="923"/>
      <c r="N182" s="924"/>
      <c r="O182" s="923"/>
      <c r="P182" s="924"/>
    </row>
    <row r="183" spans="1:16" s="2" customFormat="1" ht="15.75" hidden="1" customHeight="1" x14ac:dyDescent="0.25">
      <c r="A183" s="834" t="s">
        <v>101</v>
      </c>
      <c r="B183" s="835"/>
      <c r="C183" s="835"/>
      <c r="D183" s="836"/>
      <c r="E183" s="47"/>
      <c r="F183" s="25">
        <v>211340</v>
      </c>
      <c r="G183" s="151" t="s">
        <v>17</v>
      </c>
      <c r="H183" s="152"/>
      <c r="I183" s="27"/>
      <c r="J183" s="157"/>
      <c r="K183" s="938"/>
      <c r="L183" s="939"/>
      <c r="M183" s="923"/>
      <c r="N183" s="924"/>
      <c r="O183" s="923"/>
      <c r="P183" s="924"/>
    </row>
    <row r="184" spans="1:16" s="2" customFormat="1" ht="15.75" hidden="1" customHeight="1" x14ac:dyDescent="0.25">
      <c r="A184" s="834" t="s">
        <v>217</v>
      </c>
      <c r="B184" s="835"/>
      <c r="C184" s="835"/>
      <c r="D184" s="836"/>
      <c r="E184" s="47"/>
      <c r="F184" s="25">
        <v>211350</v>
      </c>
      <c r="G184" s="151" t="s">
        <v>17</v>
      </c>
      <c r="H184" s="152"/>
      <c r="I184" s="27"/>
      <c r="J184" s="157"/>
      <c r="K184" s="938"/>
      <c r="L184" s="939"/>
      <c r="M184" s="923"/>
      <c r="N184" s="924"/>
      <c r="O184" s="923"/>
      <c r="P184" s="924"/>
    </row>
    <row r="185" spans="1:16" s="2" customFormat="1" ht="15.75" hidden="1" customHeight="1" x14ac:dyDescent="0.25">
      <c r="A185" s="834" t="s">
        <v>102</v>
      </c>
      <c r="B185" s="835"/>
      <c r="C185" s="835"/>
      <c r="D185" s="836"/>
      <c r="E185" s="47"/>
      <c r="F185" s="25">
        <v>211390</v>
      </c>
      <c r="G185" s="151" t="s">
        <v>17</v>
      </c>
      <c r="H185" s="152"/>
      <c r="I185" s="27"/>
      <c r="J185" s="157"/>
      <c r="K185" s="938"/>
      <c r="L185" s="939"/>
      <c r="M185" s="923"/>
      <c r="N185" s="924"/>
      <c r="O185" s="923"/>
      <c r="P185" s="924"/>
    </row>
    <row r="186" spans="1:16" s="2" customFormat="1" ht="15.75" hidden="1" customHeight="1" x14ac:dyDescent="0.25">
      <c r="A186" s="846" t="s">
        <v>103</v>
      </c>
      <c r="B186" s="847"/>
      <c r="C186" s="847"/>
      <c r="D186" s="848"/>
      <c r="E186" s="18"/>
      <c r="F186" s="19">
        <v>212000</v>
      </c>
      <c r="G186" s="151" t="s">
        <v>17</v>
      </c>
      <c r="H186" s="152"/>
      <c r="I186" s="21">
        <f>I187+I189</f>
        <v>0</v>
      </c>
      <c r="J186" s="156">
        <f>J187+J189</f>
        <v>0</v>
      </c>
      <c r="K186" s="936">
        <f>K187+K189</f>
        <v>0</v>
      </c>
      <c r="L186" s="937"/>
      <c r="M186" s="936">
        <f>M187+M189</f>
        <v>0</v>
      </c>
      <c r="N186" s="937"/>
      <c r="O186" s="936">
        <f>O187+O189</f>
        <v>0</v>
      </c>
      <c r="P186" s="937"/>
    </row>
    <row r="187" spans="1:16" s="2" customFormat="1" ht="15.75" hidden="1" customHeight="1" x14ac:dyDescent="0.25">
      <c r="A187" s="834" t="s">
        <v>104</v>
      </c>
      <c r="B187" s="835"/>
      <c r="C187" s="835"/>
      <c r="D187" s="836"/>
      <c r="E187" s="47"/>
      <c r="F187" s="25">
        <v>212100</v>
      </c>
      <c r="G187" s="151" t="s">
        <v>17</v>
      </c>
      <c r="H187" s="152"/>
      <c r="I187" s="27"/>
      <c r="J187" s="157"/>
      <c r="K187" s="938"/>
      <c r="L187" s="939"/>
      <c r="M187" s="923"/>
      <c r="N187" s="924"/>
      <c r="O187" s="923"/>
      <c r="P187" s="924"/>
    </row>
    <row r="188" spans="1:16" s="2" customFormat="1" ht="15.75" hidden="1" customHeight="1" x14ac:dyDescent="0.25">
      <c r="A188" s="834" t="s">
        <v>105</v>
      </c>
      <c r="B188" s="835"/>
      <c r="C188" s="835"/>
      <c r="D188" s="836"/>
      <c r="E188" s="47"/>
      <c r="F188" s="25">
        <v>212200</v>
      </c>
      <c r="G188" s="151" t="s">
        <v>17</v>
      </c>
      <c r="H188" s="152"/>
      <c r="I188" s="27"/>
      <c r="J188" s="157"/>
      <c r="K188" s="938"/>
      <c r="L188" s="939"/>
      <c r="M188" s="938"/>
      <c r="N188" s="939"/>
      <c r="O188" s="938"/>
      <c r="P188" s="939"/>
    </row>
    <row r="189" spans="1:16" s="2" customFormat="1" ht="15.75" hidden="1" customHeight="1" x14ac:dyDescent="0.25">
      <c r="A189" s="834" t="s">
        <v>106</v>
      </c>
      <c r="B189" s="835"/>
      <c r="C189" s="835"/>
      <c r="D189" s="836"/>
      <c r="E189" s="47"/>
      <c r="F189" s="25">
        <v>212210</v>
      </c>
      <c r="G189" s="925" t="s">
        <v>17</v>
      </c>
      <c r="H189" s="926"/>
      <c r="I189" s="27"/>
      <c r="J189" s="157"/>
      <c r="K189" s="938"/>
      <c r="L189" s="939"/>
      <c r="M189" s="923"/>
      <c r="N189" s="924"/>
      <c r="O189" s="923"/>
      <c r="P189" s="924"/>
    </row>
    <row r="190" spans="1:16" s="2" customFormat="1" x14ac:dyDescent="0.25">
      <c r="A190" s="846" t="s">
        <v>107</v>
      </c>
      <c r="B190" s="847"/>
      <c r="C190" s="847"/>
      <c r="D190" s="848"/>
      <c r="E190" s="18"/>
      <c r="F190" s="19">
        <v>22</v>
      </c>
      <c r="G190" s="925">
        <f>G208</f>
        <v>1197094.3999999999</v>
      </c>
      <c r="H190" s="926"/>
      <c r="I190" s="21">
        <f>I208</f>
        <v>1367350</v>
      </c>
      <c r="J190" s="156">
        <f>J208</f>
        <v>1647512.8</v>
      </c>
      <c r="K190" s="936">
        <f>K208</f>
        <v>1742842.9</v>
      </c>
      <c r="L190" s="937"/>
      <c r="M190" s="936">
        <f>M208</f>
        <v>1871802.9</v>
      </c>
      <c r="N190" s="937"/>
      <c r="O190" s="936">
        <f>O208</f>
        <v>2005310.7</v>
      </c>
      <c r="P190" s="937"/>
    </row>
    <row r="191" spans="1:16" s="2" customFormat="1" ht="15.75" hidden="1" customHeight="1" x14ac:dyDescent="0.25">
      <c r="A191" s="834" t="s">
        <v>108</v>
      </c>
      <c r="B191" s="835"/>
      <c r="C191" s="835"/>
      <c r="D191" s="836"/>
      <c r="E191" s="47"/>
      <c r="F191" s="25">
        <v>222000</v>
      </c>
      <c r="G191" s="925" t="s">
        <v>17</v>
      </c>
      <c r="H191" s="926"/>
      <c r="I191" s="27"/>
      <c r="J191" s="157"/>
      <c r="K191" s="938"/>
      <c r="L191" s="939"/>
      <c r="M191" s="923"/>
      <c r="N191" s="924"/>
      <c r="O191" s="923"/>
      <c r="P191" s="924"/>
    </row>
    <row r="192" spans="1:16" s="2" customFormat="1" ht="15.75" hidden="1" customHeight="1" x14ac:dyDescent="0.25">
      <c r="A192" s="834" t="s">
        <v>109</v>
      </c>
      <c r="B192" s="835"/>
      <c r="C192" s="835"/>
      <c r="D192" s="836"/>
      <c r="E192" s="47"/>
      <c r="F192" s="25">
        <v>222100</v>
      </c>
      <c r="G192" s="925" t="s">
        <v>17</v>
      </c>
      <c r="H192" s="926"/>
      <c r="I192" s="27"/>
      <c r="J192" s="157"/>
      <c r="K192" s="938"/>
      <c r="L192" s="939"/>
      <c r="M192" s="923"/>
      <c r="N192" s="924"/>
      <c r="O192" s="923"/>
      <c r="P192" s="924"/>
    </row>
    <row r="193" spans="1:16" s="2" customFormat="1" ht="15.75" hidden="1" customHeight="1" x14ac:dyDescent="0.25">
      <c r="A193" s="834" t="s">
        <v>110</v>
      </c>
      <c r="B193" s="835"/>
      <c r="C193" s="835"/>
      <c r="D193" s="836"/>
      <c r="E193" s="47"/>
      <c r="F193" s="25">
        <v>222110</v>
      </c>
      <c r="G193" s="925" t="s">
        <v>17</v>
      </c>
      <c r="H193" s="926"/>
      <c r="I193" s="27"/>
      <c r="J193" s="157"/>
      <c r="K193" s="938"/>
      <c r="L193" s="939"/>
      <c r="M193" s="923"/>
      <c r="N193" s="924"/>
      <c r="O193" s="923"/>
      <c r="P193" s="924"/>
    </row>
    <row r="194" spans="1:16" s="2" customFormat="1" ht="15.75" hidden="1" customHeight="1" x14ac:dyDescent="0.25">
      <c r="A194" s="834" t="s">
        <v>111</v>
      </c>
      <c r="B194" s="835"/>
      <c r="C194" s="835"/>
      <c r="D194" s="836"/>
      <c r="E194" s="47"/>
      <c r="F194" s="25">
        <v>222120</v>
      </c>
      <c r="G194" s="925" t="s">
        <v>17</v>
      </c>
      <c r="H194" s="926"/>
      <c r="I194" s="27"/>
      <c r="J194" s="157"/>
      <c r="K194" s="938"/>
      <c r="L194" s="939"/>
      <c r="M194" s="923"/>
      <c r="N194" s="924"/>
      <c r="O194" s="923"/>
      <c r="P194" s="924"/>
    </row>
    <row r="195" spans="1:16" s="2" customFormat="1" ht="15.75" hidden="1" customHeight="1" x14ac:dyDescent="0.25">
      <c r="A195" s="834" t="s">
        <v>112</v>
      </c>
      <c r="B195" s="835"/>
      <c r="C195" s="835"/>
      <c r="D195" s="836"/>
      <c r="E195" s="47"/>
      <c r="F195" s="25">
        <v>222130</v>
      </c>
      <c r="G195" s="925" t="s">
        <v>17</v>
      </c>
      <c r="H195" s="926"/>
      <c r="I195" s="27"/>
      <c r="J195" s="157"/>
      <c r="K195" s="938"/>
      <c r="L195" s="939"/>
      <c r="M195" s="923"/>
      <c r="N195" s="924"/>
      <c r="O195" s="923"/>
      <c r="P195" s="924"/>
    </row>
    <row r="196" spans="1:16" s="2" customFormat="1" ht="15.75" hidden="1" customHeight="1" x14ac:dyDescent="0.25">
      <c r="A196" s="834" t="s">
        <v>113</v>
      </c>
      <c r="B196" s="835"/>
      <c r="C196" s="835"/>
      <c r="D196" s="836"/>
      <c r="E196" s="47"/>
      <c r="F196" s="25">
        <v>222140</v>
      </c>
      <c r="G196" s="925" t="s">
        <v>17</v>
      </c>
      <c r="H196" s="926"/>
      <c r="I196" s="27"/>
      <c r="J196" s="157"/>
      <c r="K196" s="938"/>
      <c r="L196" s="939"/>
      <c r="M196" s="923"/>
      <c r="N196" s="924"/>
      <c r="O196" s="923"/>
      <c r="P196" s="924"/>
    </row>
    <row r="197" spans="1:16" s="2" customFormat="1" ht="15.75" hidden="1" customHeight="1" x14ac:dyDescent="0.25">
      <c r="A197" s="834" t="s">
        <v>114</v>
      </c>
      <c r="B197" s="835"/>
      <c r="C197" s="835"/>
      <c r="D197" s="836"/>
      <c r="E197" s="47"/>
      <c r="F197" s="25">
        <v>222190</v>
      </c>
      <c r="G197" s="925" t="s">
        <v>17</v>
      </c>
      <c r="H197" s="926"/>
      <c r="I197" s="27"/>
      <c r="J197" s="157"/>
      <c r="K197" s="938"/>
      <c r="L197" s="939"/>
      <c r="M197" s="923"/>
      <c r="N197" s="924"/>
      <c r="O197" s="923"/>
      <c r="P197" s="924"/>
    </row>
    <row r="198" spans="1:16" s="2" customFormat="1" ht="15.75" hidden="1" customHeight="1" x14ac:dyDescent="0.25">
      <c r="A198" s="834" t="s">
        <v>115</v>
      </c>
      <c r="B198" s="835"/>
      <c r="C198" s="835"/>
      <c r="D198" s="836"/>
      <c r="E198" s="47"/>
      <c r="F198" s="25">
        <v>222200</v>
      </c>
      <c r="G198" s="925" t="s">
        <v>17</v>
      </c>
      <c r="H198" s="926"/>
      <c r="I198" s="27"/>
      <c r="J198" s="157"/>
      <c r="K198" s="938"/>
      <c r="L198" s="939"/>
      <c r="M198" s="923"/>
      <c r="N198" s="924"/>
      <c r="O198" s="923"/>
      <c r="P198" s="924"/>
    </row>
    <row r="199" spans="1:16" s="2" customFormat="1" ht="15.75" hidden="1" customHeight="1" x14ac:dyDescent="0.25">
      <c r="A199" s="834" t="s">
        <v>116</v>
      </c>
      <c r="B199" s="835"/>
      <c r="C199" s="835"/>
      <c r="D199" s="836"/>
      <c r="E199" s="47"/>
      <c r="F199" s="25">
        <v>222210</v>
      </c>
      <c r="G199" s="925" t="s">
        <v>17</v>
      </c>
      <c r="H199" s="926"/>
      <c r="I199" s="27"/>
      <c r="J199" s="157"/>
      <c r="K199" s="938"/>
      <c r="L199" s="939"/>
      <c r="M199" s="923"/>
      <c r="N199" s="924"/>
      <c r="O199" s="923"/>
      <c r="P199" s="924"/>
    </row>
    <row r="200" spans="1:16" s="2" customFormat="1" ht="15.75" hidden="1" customHeight="1" x14ac:dyDescent="0.25">
      <c r="A200" s="834" t="s">
        <v>117</v>
      </c>
      <c r="B200" s="835"/>
      <c r="C200" s="835"/>
      <c r="D200" s="836"/>
      <c r="E200" s="47"/>
      <c r="F200" s="25">
        <v>222220</v>
      </c>
      <c r="G200" s="925" t="s">
        <v>17</v>
      </c>
      <c r="H200" s="926"/>
      <c r="I200" s="27"/>
      <c r="J200" s="157"/>
      <c r="K200" s="938"/>
      <c r="L200" s="939"/>
      <c r="M200" s="923"/>
      <c r="N200" s="924"/>
      <c r="O200" s="923"/>
      <c r="P200" s="924"/>
    </row>
    <row r="201" spans="1:16" s="2" customFormat="1" ht="15.75" hidden="1" customHeight="1" x14ac:dyDescent="0.25">
      <c r="A201" s="834" t="s">
        <v>118</v>
      </c>
      <c r="B201" s="835"/>
      <c r="C201" s="835"/>
      <c r="D201" s="836"/>
      <c r="E201" s="47"/>
      <c r="F201" s="25">
        <v>222300</v>
      </c>
      <c r="G201" s="925" t="s">
        <v>17</v>
      </c>
      <c r="H201" s="926"/>
      <c r="I201" s="27"/>
      <c r="J201" s="157"/>
      <c r="K201" s="938"/>
      <c r="L201" s="939"/>
      <c r="M201" s="923"/>
      <c r="N201" s="924"/>
      <c r="O201" s="923"/>
      <c r="P201" s="924"/>
    </row>
    <row r="202" spans="1:16" s="2" customFormat="1" ht="15.75" hidden="1" customHeight="1" x14ac:dyDescent="0.25">
      <c r="A202" s="834" t="s">
        <v>119</v>
      </c>
      <c r="B202" s="835"/>
      <c r="C202" s="835"/>
      <c r="D202" s="836"/>
      <c r="E202" s="47"/>
      <c r="F202" s="25">
        <v>222400</v>
      </c>
      <c r="G202" s="925" t="s">
        <v>17</v>
      </c>
      <c r="H202" s="926"/>
      <c r="I202" s="27"/>
      <c r="J202" s="157"/>
      <c r="K202" s="938"/>
      <c r="L202" s="939"/>
      <c r="M202" s="923"/>
      <c r="N202" s="924"/>
      <c r="O202" s="923"/>
      <c r="P202" s="924"/>
    </row>
    <row r="203" spans="1:16" s="2" customFormat="1" ht="15.75" hidden="1" customHeight="1" x14ac:dyDescent="0.25">
      <c r="A203" s="834" t="s">
        <v>120</v>
      </c>
      <c r="B203" s="835"/>
      <c r="C203" s="835"/>
      <c r="D203" s="836"/>
      <c r="E203" s="47"/>
      <c r="F203" s="25">
        <v>222500</v>
      </c>
      <c r="G203" s="925" t="s">
        <v>17</v>
      </c>
      <c r="H203" s="926"/>
      <c r="I203" s="27"/>
      <c r="J203" s="157"/>
      <c r="K203" s="938"/>
      <c r="L203" s="939"/>
      <c r="M203" s="923"/>
      <c r="N203" s="924"/>
      <c r="O203" s="923"/>
      <c r="P203" s="924"/>
    </row>
    <row r="204" spans="1:16" s="2" customFormat="1" ht="15.75" hidden="1" customHeight="1" x14ac:dyDescent="0.25">
      <c r="A204" s="834" t="s">
        <v>121</v>
      </c>
      <c r="B204" s="835"/>
      <c r="C204" s="835"/>
      <c r="D204" s="836"/>
      <c r="E204" s="47"/>
      <c r="F204" s="25">
        <v>222600</v>
      </c>
      <c r="G204" s="925" t="s">
        <v>17</v>
      </c>
      <c r="H204" s="926"/>
      <c r="I204" s="27"/>
      <c r="J204" s="157"/>
      <c r="K204" s="938"/>
      <c r="L204" s="939"/>
      <c r="M204" s="923"/>
      <c r="N204" s="924"/>
      <c r="O204" s="923"/>
      <c r="P204" s="924"/>
    </row>
    <row r="205" spans="1:16" s="2" customFormat="1" ht="15.75" hidden="1" customHeight="1" x14ac:dyDescent="0.25">
      <c r="A205" s="834" t="s">
        <v>122</v>
      </c>
      <c r="B205" s="835"/>
      <c r="C205" s="835"/>
      <c r="D205" s="836"/>
      <c r="E205" s="47"/>
      <c r="F205" s="25">
        <v>222700</v>
      </c>
      <c r="G205" s="925" t="s">
        <v>17</v>
      </c>
      <c r="H205" s="926"/>
      <c r="I205" s="27"/>
      <c r="J205" s="157"/>
      <c r="K205" s="938"/>
      <c r="L205" s="939"/>
      <c r="M205" s="923"/>
      <c r="N205" s="924"/>
      <c r="O205" s="923"/>
      <c r="P205" s="924"/>
    </row>
    <row r="206" spans="1:16" s="2" customFormat="1" ht="15.75" hidden="1" customHeight="1" x14ac:dyDescent="0.25">
      <c r="A206" s="834" t="s">
        <v>123</v>
      </c>
      <c r="B206" s="835"/>
      <c r="C206" s="835"/>
      <c r="D206" s="836"/>
      <c r="E206" s="47"/>
      <c r="F206" s="25">
        <v>222710</v>
      </c>
      <c r="G206" s="925" t="s">
        <v>17</v>
      </c>
      <c r="H206" s="926"/>
      <c r="I206" s="27"/>
      <c r="J206" s="157"/>
      <c r="K206" s="938"/>
      <c r="L206" s="939"/>
      <c r="M206" s="923"/>
      <c r="N206" s="924"/>
      <c r="O206" s="923"/>
      <c r="P206" s="924"/>
    </row>
    <row r="207" spans="1:16" s="2" customFormat="1" ht="15.75" hidden="1" customHeight="1" x14ac:dyDescent="0.25">
      <c r="A207" s="834" t="s">
        <v>124</v>
      </c>
      <c r="B207" s="835"/>
      <c r="C207" s="835"/>
      <c r="D207" s="836"/>
      <c r="E207" s="47"/>
      <c r="F207" s="25">
        <v>222720</v>
      </c>
      <c r="G207" s="925" t="s">
        <v>17</v>
      </c>
      <c r="H207" s="926"/>
      <c r="I207" s="27"/>
      <c r="J207" s="157"/>
      <c r="K207" s="938"/>
      <c r="L207" s="939"/>
      <c r="M207" s="923"/>
      <c r="N207" s="924"/>
      <c r="O207" s="923"/>
      <c r="P207" s="924"/>
    </row>
    <row r="208" spans="1:16" s="2" customFormat="1" x14ac:dyDescent="0.25">
      <c r="A208" s="834" t="s">
        <v>125</v>
      </c>
      <c r="B208" s="835"/>
      <c r="C208" s="835"/>
      <c r="D208" s="836"/>
      <c r="E208" s="47"/>
      <c r="F208" s="25">
        <v>222800</v>
      </c>
      <c r="G208" s="940">
        <f>G209</f>
        <v>1197094.3999999999</v>
      </c>
      <c r="H208" s="941"/>
      <c r="I208" s="27">
        <f>I209</f>
        <v>1367350</v>
      </c>
      <c r="J208" s="157">
        <f>J209</f>
        <v>1647512.8</v>
      </c>
      <c r="K208" s="923">
        <f>K209</f>
        <v>1742842.9</v>
      </c>
      <c r="L208" s="924"/>
      <c r="M208" s="923">
        <f>M209</f>
        <v>1871802.9</v>
      </c>
      <c r="N208" s="924"/>
      <c r="O208" s="923">
        <f>O209</f>
        <v>2005310.7</v>
      </c>
      <c r="P208" s="924"/>
    </row>
    <row r="209" spans="1:16" s="2" customFormat="1" x14ac:dyDescent="0.25">
      <c r="A209" s="834" t="s">
        <v>125</v>
      </c>
      <c r="B209" s="835"/>
      <c r="C209" s="835"/>
      <c r="D209" s="836"/>
      <c r="E209" s="47"/>
      <c r="F209" s="25">
        <v>222810</v>
      </c>
      <c r="G209" s="940">
        <v>1197094.3999999999</v>
      </c>
      <c r="H209" s="941"/>
      <c r="I209" s="27">
        <v>1367350</v>
      </c>
      <c r="J209" s="157">
        <v>1647512.8</v>
      </c>
      <c r="K209" s="864">
        <v>1742842.9</v>
      </c>
      <c r="L209" s="865"/>
      <c r="M209" s="864">
        <v>1871802.9</v>
      </c>
      <c r="N209" s="865"/>
      <c r="O209" s="864">
        <v>2005310.7</v>
      </c>
      <c r="P209" s="865"/>
    </row>
    <row r="210" spans="1:16" s="2" customFormat="1" hidden="1" x14ac:dyDescent="0.25">
      <c r="A210" s="834" t="s">
        <v>126</v>
      </c>
      <c r="B210" s="835"/>
      <c r="C210" s="835"/>
      <c r="D210" s="836"/>
      <c r="E210" s="47"/>
      <c r="F210" s="25">
        <v>222820</v>
      </c>
      <c r="G210" s="942" t="s">
        <v>17</v>
      </c>
      <c r="H210" s="942"/>
      <c r="I210" s="51" t="s">
        <v>17</v>
      </c>
      <c r="J210" s="27"/>
      <c r="K210" s="938"/>
      <c r="L210" s="939"/>
      <c r="M210" s="923"/>
      <c r="N210" s="924"/>
      <c r="O210" s="923"/>
      <c r="P210" s="924"/>
    </row>
    <row r="211" spans="1:16" s="2" customFormat="1" hidden="1" x14ac:dyDescent="0.25">
      <c r="A211" s="834" t="s">
        <v>127</v>
      </c>
      <c r="B211" s="835"/>
      <c r="C211" s="835"/>
      <c r="D211" s="836"/>
      <c r="E211" s="47"/>
      <c r="F211" s="25">
        <v>222900</v>
      </c>
      <c r="G211" s="942" t="s">
        <v>17</v>
      </c>
      <c r="H211" s="942"/>
      <c r="I211" s="51" t="s">
        <v>17</v>
      </c>
      <c r="J211" s="27"/>
      <c r="K211" s="938"/>
      <c r="L211" s="939"/>
      <c r="M211" s="923"/>
      <c r="N211" s="924"/>
      <c r="O211" s="923"/>
      <c r="P211" s="924"/>
    </row>
    <row r="212" spans="1:16" s="2" customFormat="1" hidden="1" x14ac:dyDescent="0.25">
      <c r="A212" s="834" t="s">
        <v>128</v>
      </c>
      <c r="B212" s="835"/>
      <c r="C212" s="835"/>
      <c r="D212" s="836"/>
      <c r="E212" s="47"/>
      <c r="F212" s="25">
        <v>222910</v>
      </c>
      <c r="G212" s="942" t="s">
        <v>17</v>
      </c>
      <c r="H212" s="942"/>
      <c r="I212" s="51" t="s">
        <v>17</v>
      </c>
      <c r="J212" s="27"/>
      <c r="K212" s="938"/>
      <c r="L212" s="939"/>
      <c r="M212" s="923"/>
      <c r="N212" s="924"/>
      <c r="O212" s="923"/>
      <c r="P212" s="924"/>
    </row>
    <row r="213" spans="1:16" s="2" customFormat="1" hidden="1" x14ac:dyDescent="0.25">
      <c r="A213" s="834" t="s">
        <v>129</v>
      </c>
      <c r="B213" s="835"/>
      <c r="C213" s="835"/>
      <c r="D213" s="836"/>
      <c r="E213" s="47"/>
      <c r="F213" s="25">
        <v>222920</v>
      </c>
      <c r="G213" s="942" t="s">
        <v>17</v>
      </c>
      <c r="H213" s="942"/>
      <c r="I213" s="51" t="s">
        <v>17</v>
      </c>
      <c r="J213" s="27"/>
      <c r="K213" s="938"/>
      <c r="L213" s="939"/>
      <c r="M213" s="923"/>
      <c r="N213" s="924"/>
      <c r="O213" s="923"/>
      <c r="P213" s="924"/>
    </row>
    <row r="214" spans="1:16" s="2" customFormat="1" hidden="1" x14ac:dyDescent="0.25">
      <c r="A214" s="834" t="s">
        <v>130</v>
      </c>
      <c r="B214" s="835"/>
      <c r="C214" s="835"/>
      <c r="D214" s="836"/>
      <c r="E214" s="47"/>
      <c r="F214" s="25">
        <v>222930</v>
      </c>
      <c r="G214" s="942" t="s">
        <v>17</v>
      </c>
      <c r="H214" s="942"/>
      <c r="I214" s="51" t="s">
        <v>17</v>
      </c>
      <c r="J214" s="27"/>
      <c r="K214" s="938"/>
      <c r="L214" s="939"/>
      <c r="M214" s="923"/>
      <c r="N214" s="924"/>
      <c r="O214" s="923"/>
      <c r="P214" s="924"/>
    </row>
    <row r="215" spans="1:16" s="2" customFormat="1" hidden="1" x14ac:dyDescent="0.25">
      <c r="A215" s="834" t="s">
        <v>131</v>
      </c>
      <c r="B215" s="835"/>
      <c r="C215" s="835"/>
      <c r="D215" s="836"/>
      <c r="E215" s="47"/>
      <c r="F215" s="25">
        <v>222940</v>
      </c>
      <c r="G215" s="942" t="s">
        <v>17</v>
      </c>
      <c r="H215" s="942"/>
      <c r="I215" s="51" t="s">
        <v>17</v>
      </c>
      <c r="J215" s="27"/>
      <c r="K215" s="938"/>
      <c r="L215" s="939"/>
      <c r="M215" s="923"/>
      <c r="N215" s="924"/>
      <c r="O215" s="923"/>
      <c r="P215" s="924"/>
    </row>
    <row r="216" spans="1:16" s="2" customFormat="1" hidden="1" x14ac:dyDescent="0.25">
      <c r="A216" s="834" t="s">
        <v>132</v>
      </c>
      <c r="B216" s="835"/>
      <c r="C216" s="835"/>
      <c r="D216" s="836"/>
      <c r="E216" s="47"/>
      <c r="F216" s="25">
        <v>222950</v>
      </c>
      <c r="G216" s="942" t="s">
        <v>17</v>
      </c>
      <c r="H216" s="942"/>
      <c r="I216" s="51" t="s">
        <v>17</v>
      </c>
      <c r="J216" s="27"/>
      <c r="K216" s="938"/>
      <c r="L216" s="939"/>
      <c r="M216" s="923"/>
      <c r="N216" s="924"/>
      <c r="O216" s="923"/>
      <c r="P216" s="924"/>
    </row>
    <row r="217" spans="1:16" s="2" customFormat="1" hidden="1" x14ac:dyDescent="0.25">
      <c r="A217" s="834" t="s">
        <v>133</v>
      </c>
      <c r="B217" s="835"/>
      <c r="C217" s="835"/>
      <c r="D217" s="836"/>
      <c r="E217" s="47"/>
      <c r="F217" s="25">
        <v>222960</v>
      </c>
      <c r="G217" s="942" t="s">
        <v>17</v>
      </c>
      <c r="H217" s="942"/>
      <c r="I217" s="51" t="s">
        <v>17</v>
      </c>
      <c r="J217" s="27"/>
      <c r="K217" s="938"/>
      <c r="L217" s="939"/>
      <c r="M217" s="923"/>
      <c r="N217" s="924"/>
      <c r="O217" s="923"/>
      <c r="P217" s="924"/>
    </row>
    <row r="218" spans="1:16" s="2" customFormat="1" hidden="1" x14ac:dyDescent="0.25">
      <c r="A218" s="834" t="s">
        <v>134</v>
      </c>
      <c r="B218" s="835"/>
      <c r="C218" s="835"/>
      <c r="D218" s="836"/>
      <c r="E218" s="47"/>
      <c r="F218" s="25">
        <v>222970</v>
      </c>
      <c r="G218" s="942" t="s">
        <v>17</v>
      </c>
      <c r="H218" s="942"/>
      <c r="I218" s="51" t="s">
        <v>17</v>
      </c>
      <c r="J218" s="27"/>
      <c r="K218" s="938"/>
      <c r="L218" s="939"/>
      <c r="M218" s="923"/>
      <c r="N218" s="924"/>
      <c r="O218" s="923"/>
      <c r="P218" s="924"/>
    </row>
    <row r="219" spans="1:16" s="2" customFormat="1" hidden="1" x14ac:dyDescent="0.25">
      <c r="A219" s="834" t="s">
        <v>135</v>
      </c>
      <c r="B219" s="835"/>
      <c r="C219" s="835"/>
      <c r="D219" s="836"/>
      <c r="E219" s="47"/>
      <c r="F219" s="25">
        <v>222980</v>
      </c>
      <c r="G219" s="942" t="s">
        <v>17</v>
      </c>
      <c r="H219" s="942"/>
      <c r="I219" s="51" t="s">
        <v>17</v>
      </c>
      <c r="J219" s="27"/>
      <c r="K219" s="938"/>
      <c r="L219" s="939"/>
      <c r="M219" s="923"/>
      <c r="N219" s="924"/>
      <c r="O219" s="923"/>
      <c r="P219" s="924"/>
    </row>
    <row r="220" spans="1:16" s="2" customFormat="1" hidden="1" x14ac:dyDescent="0.25">
      <c r="A220" s="834" t="s">
        <v>136</v>
      </c>
      <c r="B220" s="835"/>
      <c r="C220" s="835"/>
      <c r="D220" s="836"/>
      <c r="E220" s="47"/>
      <c r="F220" s="25">
        <v>222990</v>
      </c>
      <c r="G220" s="942" t="s">
        <v>17</v>
      </c>
      <c r="H220" s="942"/>
      <c r="I220" s="51" t="s">
        <v>17</v>
      </c>
      <c r="J220" s="27"/>
      <c r="K220" s="938"/>
      <c r="L220" s="939"/>
      <c r="M220" s="923"/>
      <c r="N220" s="924"/>
      <c r="O220" s="923"/>
      <c r="P220" s="924"/>
    </row>
    <row r="221" spans="1:16" s="2" customFormat="1" hidden="1" x14ac:dyDescent="0.25">
      <c r="A221" s="846" t="s">
        <v>137</v>
      </c>
      <c r="B221" s="847"/>
      <c r="C221" s="847"/>
      <c r="D221" s="848"/>
      <c r="E221" s="18"/>
      <c r="F221" s="19">
        <v>270000</v>
      </c>
      <c r="G221" s="943" t="s">
        <v>17</v>
      </c>
      <c r="H221" s="943"/>
      <c r="I221" s="57" t="s">
        <v>17</v>
      </c>
      <c r="J221" s="21">
        <f>SUM(J222:J223)</f>
        <v>0</v>
      </c>
      <c r="K221" s="927">
        <f>SUM(K222:K223)</f>
        <v>0</v>
      </c>
      <c r="L221" s="928"/>
      <c r="M221" s="927">
        <f>SUM(M222:M223)</f>
        <v>0</v>
      </c>
      <c r="N221" s="928"/>
      <c r="O221" s="927">
        <f>SUM(O222:O223)</f>
        <v>0</v>
      </c>
      <c r="P221" s="928"/>
    </row>
    <row r="222" spans="1:16" s="2" customFormat="1" hidden="1" x14ac:dyDescent="0.25">
      <c r="A222" s="834" t="s">
        <v>138</v>
      </c>
      <c r="B222" s="835"/>
      <c r="C222" s="835"/>
      <c r="D222" s="836"/>
      <c r="E222" s="47"/>
      <c r="F222" s="25">
        <v>271000</v>
      </c>
      <c r="G222" s="942" t="s">
        <v>17</v>
      </c>
      <c r="H222" s="942"/>
      <c r="I222" s="51" t="s">
        <v>17</v>
      </c>
      <c r="J222" s="27"/>
      <c r="K222" s="938"/>
      <c r="L222" s="939"/>
      <c r="M222" s="923"/>
      <c r="N222" s="924"/>
      <c r="O222" s="923"/>
      <c r="P222" s="924"/>
    </row>
    <row r="223" spans="1:16" s="2" customFormat="1" hidden="1" x14ac:dyDescent="0.25">
      <c r="A223" s="834" t="s">
        <v>139</v>
      </c>
      <c r="B223" s="835"/>
      <c r="C223" s="835"/>
      <c r="D223" s="836"/>
      <c r="E223" s="47"/>
      <c r="F223" s="43">
        <v>273500</v>
      </c>
      <c r="G223" s="942" t="s">
        <v>17</v>
      </c>
      <c r="H223" s="942"/>
      <c r="I223" s="51" t="s">
        <v>17</v>
      </c>
      <c r="J223" s="27"/>
      <c r="K223" s="938"/>
      <c r="L223" s="939"/>
      <c r="M223" s="923"/>
      <c r="N223" s="924"/>
      <c r="O223" s="923"/>
      <c r="P223" s="924"/>
    </row>
    <row r="224" spans="1:16" s="2" customFormat="1" hidden="1" x14ac:dyDescent="0.25">
      <c r="A224" s="846" t="s">
        <v>140</v>
      </c>
      <c r="B224" s="847"/>
      <c r="C224" s="847"/>
      <c r="D224" s="848"/>
      <c r="E224" s="18"/>
      <c r="F224" s="45">
        <v>280000</v>
      </c>
      <c r="G224" s="943" t="s">
        <v>17</v>
      </c>
      <c r="H224" s="943"/>
      <c r="I224" s="57" t="s">
        <v>17</v>
      </c>
      <c r="J224" s="21">
        <f>SUM(J225:J237)</f>
        <v>0</v>
      </c>
      <c r="K224" s="936">
        <f>SUM(K225:L237)</f>
        <v>0</v>
      </c>
      <c r="L224" s="937"/>
      <c r="M224" s="936">
        <f>SUM(M225:N237)</f>
        <v>0</v>
      </c>
      <c r="N224" s="937"/>
      <c r="O224" s="936">
        <f>SUM(O225:P237)</f>
        <v>0</v>
      </c>
      <c r="P224" s="937"/>
    </row>
    <row r="225" spans="1:16" s="2" customFormat="1" hidden="1" x14ac:dyDescent="0.25">
      <c r="A225" s="834" t="s">
        <v>141</v>
      </c>
      <c r="B225" s="835"/>
      <c r="C225" s="835"/>
      <c r="D225" s="836"/>
      <c r="E225" s="47"/>
      <c r="F225" s="25">
        <v>281000</v>
      </c>
      <c r="G225" s="942" t="s">
        <v>17</v>
      </c>
      <c r="H225" s="942"/>
      <c r="I225" s="51" t="s">
        <v>17</v>
      </c>
      <c r="J225" s="27"/>
      <c r="K225" s="938"/>
      <c r="L225" s="939"/>
      <c r="M225" s="923"/>
      <c r="N225" s="924"/>
      <c r="O225" s="923"/>
      <c r="P225" s="924"/>
    </row>
    <row r="226" spans="1:16" s="2" customFormat="1" hidden="1" x14ac:dyDescent="0.25">
      <c r="A226" s="834" t="s">
        <v>142</v>
      </c>
      <c r="B226" s="835"/>
      <c r="C226" s="835"/>
      <c r="D226" s="836"/>
      <c r="E226" s="47"/>
      <c r="F226" s="25">
        <v>281200</v>
      </c>
      <c r="G226" s="942" t="s">
        <v>17</v>
      </c>
      <c r="H226" s="942"/>
      <c r="I226" s="51" t="s">
        <v>17</v>
      </c>
      <c r="J226" s="27"/>
      <c r="K226" s="938"/>
      <c r="L226" s="939"/>
      <c r="M226" s="923"/>
      <c r="N226" s="924"/>
      <c r="O226" s="923"/>
      <c r="P226" s="924"/>
    </row>
    <row r="227" spans="1:16" s="2" customFormat="1" hidden="1" x14ac:dyDescent="0.25">
      <c r="A227" s="834" t="s">
        <v>143</v>
      </c>
      <c r="B227" s="835"/>
      <c r="C227" s="835"/>
      <c r="D227" s="836"/>
      <c r="E227" s="47"/>
      <c r="F227" s="25">
        <v>281210</v>
      </c>
      <c r="G227" s="942" t="s">
        <v>17</v>
      </c>
      <c r="H227" s="942"/>
      <c r="I227" s="51" t="s">
        <v>17</v>
      </c>
      <c r="J227" s="27"/>
      <c r="K227" s="938"/>
      <c r="L227" s="939"/>
      <c r="M227" s="923"/>
      <c r="N227" s="924"/>
      <c r="O227" s="923"/>
      <c r="P227" s="924"/>
    </row>
    <row r="228" spans="1:16" s="2" customFormat="1" hidden="1" x14ac:dyDescent="0.25">
      <c r="A228" s="834" t="s">
        <v>144</v>
      </c>
      <c r="B228" s="835"/>
      <c r="C228" s="835"/>
      <c r="D228" s="836"/>
      <c r="E228" s="47"/>
      <c r="F228" s="25">
        <v>281211</v>
      </c>
      <c r="G228" s="942" t="s">
        <v>17</v>
      </c>
      <c r="H228" s="942"/>
      <c r="I228" s="51" t="s">
        <v>17</v>
      </c>
      <c r="J228" s="27"/>
      <c r="K228" s="938"/>
      <c r="L228" s="939"/>
      <c r="M228" s="923"/>
      <c r="N228" s="924"/>
      <c r="O228" s="923"/>
      <c r="P228" s="924"/>
    </row>
    <row r="229" spans="1:16" s="2" customFormat="1" hidden="1" x14ac:dyDescent="0.25">
      <c r="A229" s="834" t="s">
        <v>145</v>
      </c>
      <c r="B229" s="835"/>
      <c r="C229" s="835"/>
      <c r="D229" s="836"/>
      <c r="E229" s="47"/>
      <c r="F229" s="25">
        <v>281212</v>
      </c>
      <c r="G229" s="942" t="s">
        <v>17</v>
      </c>
      <c r="H229" s="942"/>
      <c r="I229" s="51" t="s">
        <v>17</v>
      </c>
      <c r="J229" s="27"/>
      <c r="K229" s="938"/>
      <c r="L229" s="939"/>
      <c r="M229" s="923"/>
      <c r="N229" s="924"/>
      <c r="O229" s="923"/>
      <c r="P229" s="924"/>
    </row>
    <row r="230" spans="1:16" s="2" customFormat="1" hidden="1" x14ac:dyDescent="0.25">
      <c r="A230" s="834" t="s">
        <v>146</v>
      </c>
      <c r="B230" s="835"/>
      <c r="C230" s="835"/>
      <c r="D230" s="836"/>
      <c r="E230" s="47"/>
      <c r="F230" s="25">
        <v>281220</v>
      </c>
      <c r="G230" s="942" t="s">
        <v>17</v>
      </c>
      <c r="H230" s="942"/>
      <c r="I230" s="51" t="s">
        <v>17</v>
      </c>
      <c r="J230" s="27"/>
      <c r="K230" s="938"/>
      <c r="L230" s="939"/>
      <c r="M230" s="923"/>
      <c r="N230" s="924"/>
      <c r="O230" s="923"/>
      <c r="P230" s="924"/>
    </row>
    <row r="231" spans="1:16" s="2" customFormat="1" hidden="1" x14ac:dyDescent="0.25">
      <c r="A231" s="834" t="s">
        <v>147</v>
      </c>
      <c r="B231" s="835"/>
      <c r="C231" s="835"/>
      <c r="D231" s="836"/>
      <c r="E231" s="47"/>
      <c r="F231" s="25">
        <v>281221</v>
      </c>
      <c r="G231" s="942" t="s">
        <v>17</v>
      </c>
      <c r="H231" s="942"/>
      <c r="I231" s="51" t="s">
        <v>17</v>
      </c>
      <c r="J231" s="27"/>
      <c r="K231" s="938"/>
      <c r="L231" s="939"/>
      <c r="M231" s="923"/>
      <c r="N231" s="924"/>
      <c r="O231" s="923"/>
      <c r="P231" s="924"/>
    </row>
    <row r="232" spans="1:16" s="2" customFormat="1" hidden="1" x14ac:dyDescent="0.25">
      <c r="A232" s="834" t="s">
        <v>148</v>
      </c>
      <c r="B232" s="835"/>
      <c r="C232" s="835"/>
      <c r="D232" s="836"/>
      <c r="E232" s="47"/>
      <c r="F232" s="25">
        <v>281222</v>
      </c>
      <c r="G232" s="942" t="s">
        <v>17</v>
      </c>
      <c r="H232" s="942"/>
      <c r="I232" s="51" t="s">
        <v>17</v>
      </c>
      <c r="J232" s="27"/>
      <c r="K232" s="938"/>
      <c r="L232" s="939"/>
      <c r="M232" s="923"/>
      <c r="N232" s="924"/>
      <c r="O232" s="923"/>
      <c r="P232" s="924"/>
    </row>
    <row r="233" spans="1:16" s="2" customFormat="1" hidden="1" x14ac:dyDescent="0.25">
      <c r="A233" s="834" t="s">
        <v>149</v>
      </c>
      <c r="B233" s="835"/>
      <c r="C233" s="835"/>
      <c r="D233" s="836"/>
      <c r="E233" s="47"/>
      <c r="F233" s="25">
        <v>281230</v>
      </c>
      <c r="G233" s="942" t="s">
        <v>17</v>
      </c>
      <c r="H233" s="942"/>
      <c r="I233" s="51" t="s">
        <v>17</v>
      </c>
      <c r="J233" s="27"/>
      <c r="K233" s="938"/>
      <c r="L233" s="939"/>
      <c r="M233" s="923"/>
      <c r="N233" s="924"/>
      <c r="O233" s="923"/>
      <c r="P233" s="924"/>
    </row>
    <row r="234" spans="1:16" s="2" customFormat="1" hidden="1" x14ac:dyDescent="0.25">
      <c r="A234" s="834" t="s">
        <v>150</v>
      </c>
      <c r="B234" s="835"/>
      <c r="C234" s="835"/>
      <c r="D234" s="836"/>
      <c r="E234" s="47"/>
      <c r="F234" s="25">
        <v>281800</v>
      </c>
      <c r="G234" s="942" t="s">
        <v>17</v>
      </c>
      <c r="H234" s="942"/>
      <c r="I234" s="51" t="s">
        <v>17</v>
      </c>
      <c r="J234" s="27"/>
      <c r="K234" s="938"/>
      <c r="L234" s="939"/>
      <c r="M234" s="923"/>
      <c r="N234" s="924"/>
      <c r="O234" s="923"/>
      <c r="P234" s="924"/>
    </row>
    <row r="235" spans="1:16" s="2" customFormat="1" hidden="1" x14ac:dyDescent="0.25">
      <c r="A235" s="834" t="s">
        <v>151</v>
      </c>
      <c r="B235" s="835"/>
      <c r="C235" s="835"/>
      <c r="D235" s="836"/>
      <c r="E235" s="47"/>
      <c r="F235" s="25">
        <v>281900</v>
      </c>
      <c r="G235" s="942" t="s">
        <v>17</v>
      </c>
      <c r="H235" s="942"/>
      <c r="I235" s="51" t="s">
        <v>17</v>
      </c>
      <c r="J235" s="27"/>
      <c r="K235" s="938"/>
      <c r="L235" s="939"/>
      <c r="M235" s="923"/>
      <c r="N235" s="924"/>
      <c r="O235" s="923"/>
      <c r="P235" s="924"/>
    </row>
    <row r="236" spans="1:16" s="2" customFormat="1" hidden="1" x14ac:dyDescent="0.25">
      <c r="A236" s="834" t="s">
        <v>152</v>
      </c>
      <c r="B236" s="835"/>
      <c r="C236" s="835"/>
      <c r="D236" s="836"/>
      <c r="E236" s="47"/>
      <c r="F236" s="25">
        <v>282000</v>
      </c>
      <c r="G236" s="942" t="s">
        <v>17</v>
      </c>
      <c r="H236" s="942"/>
      <c r="I236" s="51" t="s">
        <v>17</v>
      </c>
      <c r="J236" s="27"/>
      <c r="K236" s="938"/>
      <c r="L236" s="939"/>
      <c r="M236" s="923"/>
      <c r="N236" s="924"/>
      <c r="O236" s="923"/>
      <c r="P236" s="924"/>
    </row>
    <row r="237" spans="1:16" s="2" customFormat="1" hidden="1" x14ac:dyDescent="0.25">
      <c r="A237" s="834" t="s">
        <v>153</v>
      </c>
      <c r="B237" s="835"/>
      <c r="C237" s="835"/>
      <c r="D237" s="836"/>
      <c r="E237" s="47"/>
      <c r="F237" s="25">
        <v>282100</v>
      </c>
      <c r="G237" s="942" t="s">
        <v>17</v>
      </c>
      <c r="H237" s="942"/>
      <c r="I237" s="51" t="s">
        <v>17</v>
      </c>
      <c r="J237" s="27"/>
      <c r="K237" s="938"/>
      <c r="L237" s="939"/>
      <c r="M237" s="923"/>
      <c r="N237" s="924"/>
      <c r="O237" s="923"/>
      <c r="P237" s="924"/>
    </row>
    <row r="238" spans="1:16" s="2" customFormat="1" hidden="1" x14ac:dyDescent="0.25">
      <c r="A238" s="846" t="s">
        <v>154</v>
      </c>
      <c r="B238" s="847"/>
      <c r="C238" s="847"/>
      <c r="D238" s="848"/>
      <c r="E238" s="18"/>
      <c r="F238" s="19">
        <v>290000</v>
      </c>
      <c r="G238" s="943" t="s">
        <v>17</v>
      </c>
      <c r="H238" s="943"/>
      <c r="I238" s="57" t="s">
        <v>17</v>
      </c>
      <c r="J238" s="21"/>
      <c r="K238" s="936"/>
      <c r="L238" s="937"/>
      <c r="M238" s="927"/>
      <c r="N238" s="928"/>
      <c r="O238" s="927"/>
      <c r="P238" s="928"/>
    </row>
    <row r="239" spans="1:16" s="2" customFormat="1" hidden="1" x14ac:dyDescent="0.25">
      <c r="A239" s="834" t="s">
        <v>155</v>
      </c>
      <c r="B239" s="835"/>
      <c r="C239" s="835"/>
      <c r="D239" s="836"/>
      <c r="E239" s="47"/>
      <c r="F239" s="25">
        <v>292220</v>
      </c>
      <c r="G239" s="942" t="s">
        <v>17</v>
      </c>
      <c r="H239" s="942"/>
      <c r="I239" s="51" t="s">
        <v>17</v>
      </c>
      <c r="J239" s="27"/>
      <c r="K239" s="938"/>
      <c r="L239" s="939"/>
      <c r="M239" s="923"/>
      <c r="N239" s="924"/>
      <c r="O239" s="923"/>
      <c r="P239" s="924"/>
    </row>
    <row r="240" spans="1:16" s="2" customFormat="1" hidden="1" x14ac:dyDescent="0.25">
      <c r="A240" s="834" t="s">
        <v>156</v>
      </c>
      <c r="B240" s="835"/>
      <c r="C240" s="835"/>
      <c r="D240" s="836"/>
      <c r="E240" s="47"/>
      <c r="F240" s="25">
        <v>300000</v>
      </c>
      <c r="G240" s="942" t="s">
        <v>17</v>
      </c>
      <c r="H240" s="942"/>
      <c r="I240" s="51" t="s">
        <v>17</v>
      </c>
      <c r="J240" s="27"/>
      <c r="K240" s="938"/>
      <c r="L240" s="939"/>
      <c r="M240" s="923"/>
      <c r="N240" s="924"/>
      <c r="O240" s="923"/>
      <c r="P240" s="924"/>
    </row>
    <row r="241" spans="1:16" s="2" customFormat="1" hidden="1" x14ac:dyDescent="0.25">
      <c r="A241" s="834" t="s">
        <v>157</v>
      </c>
      <c r="B241" s="835"/>
      <c r="C241" s="835"/>
      <c r="D241" s="836"/>
      <c r="E241" s="47"/>
      <c r="F241" s="25">
        <v>300000</v>
      </c>
      <c r="G241" s="942" t="s">
        <v>17</v>
      </c>
      <c r="H241" s="942"/>
      <c r="I241" s="51" t="s">
        <v>17</v>
      </c>
      <c r="J241" s="27"/>
      <c r="K241" s="938"/>
      <c r="L241" s="939"/>
      <c r="M241" s="923"/>
      <c r="N241" s="924"/>
      <c r="O241" s="923"/>
      <c r="P241" s="924"/>
    </row>
    <row r="242" spans="1:16" s="2" customFormat="1" hidden="1" x14ac:dyDescent="0.25">
      <c r="A242" s="834" t="s">
        <v>158</v>
      </c>
      <c r="B242" s="835"/>
      <c r="C242" s="835"/>
      <c r="D242" s="836"/>
      <c r="E242" s="47"/>
      <c r="F242" s="25">
        <v>319000</v>
      </c>
      <c r="G242" s="942" t="s">
        <v>17</v>
      </c>
      <c r="H242" s="942"/>
      <c r="I242" s="51" t="s">
        <v>17</v>
      </c>
      <c r="J242" s="27"/>
      <c r="K242" s="938"/>
      <c r="L242" s="939"/>
      <c r="M242" s="923"/>
      <c r="N242" s="924"/>
      <c r="O242" s="923"/>
      <c r="P242" s="924"/>
    </row>
    <row r="243" spans="1:16" s="2" customFormat="1" hidden="1" x14ac:dyDescent="0.25">
      <c r="A243" s="834" t="s">
        <v>159</v>
      </c>
      <c r="B243" s="835"/>
      <c r="C243" s="835"/>
      <c r="D243" s="836"/>
      <c r="E243" s="47"/>
      <c r="F243" s="25">
        <v>350000</v>
      </c>
      <c r="G243" s="942" t="s">
        <v>17</v>
      </c>
      <c r="H243" s="942"/>
      <c r="I243" s="51" t="s">
        <v>17</v>
      </c>
      <c r="J243" s="27"/>
      <c r="K243" s="938"/>
      <c r="L243" s="939"/>
      <c r="M243" s="923"/>
      <c r="N243" s="924"/>
      <c r="O243" s="923"/>
      <c r="P243" s="924"/>
    </row>
    <row r="244" spans="1:16" s="2" customFormat="1" hidden="1" x14ac:dyDescent="0.25">
      <c r="A244" s="846" t="s">
        <v>218</v>
      </c>
      <c r="B244" s="847"/>
      <c r="C244" s="847"/>
      <c r="D244" s="848"/>
      <c r="E244" s="18"/>
      <c r="F244" s="19">
        <v>310000</v>
      </c>
      <c r="G244" s="943" t="s">
        <v>17</v>
      </c>
      <c r="H244" s="943"/>
      <c r="I244" s="57" t="s">
        <v>17</v>
      </c>
      <c r="J244" s="21">
        <f>SUM(J245:J274)</f>
        <v>0</v>
      </c>
      <c r="K244" s="936">
        <f>SUM(K245:L274)</f>
        <v>0</v>
      </c>
      <c r="L244" s="937"/>
      <c r="M244" s="936">
        <f>SUM(M245:N274)</f>
        <v>0</v>
      </c>
      <c r="N244" s="937"/>
      <c r="O244" s="936">
        <f>SUM(O245:P274)</f>
        <v>0</v>
      </c>
      <c r="P244" s="937"/>
    </row>
    <row r="245" spans="1:16" s="2" customFormat="1" hidden="1" x14ac:dyDescent="0.25">
      <c r="A245" s="834" t="s">
        <v>161</v>
      </c>
      <c r="B245" s="835"/>
      <c r="C245" s="835"/>
      <c r="D245" s="836"/>
      <c r="E245" s="47"/>
      <c r="F245" s="25">
        <v>311000</v>
      </c>
      <c r="G245" s="942" t="s">
        <v>17</v>
      </c>
      <c r="H245" s="942"/>
      <c r="I245" s="51" t="s">
        <v>17</v>
      </c>
      <c r="J245" s="27"/>
      <c r="K245" s="938"/>
      <c r="L245" s="939"/>
      <c r="M245" s="923"/>
      <c r="N245" s="924"/>
      <c r="O245" s="923"/>
      <c r="P245" s="924"/>
    </row>
    <row r="246" spans="1:16" s="2" customFormat="1" hidden="1" x14ac:dyDescent="0.25">
      <c r="A246" s="834" t="s">
        <v>162</v>
      </c>
      <c r="B246" s="835"/>
      <c r="C246" s="835"/>
      <c r="D246" s="836"/>
      <c r="E246" s="47"/>
      <c r="F246" s="25">
        <v>311100</v>
      </c>
      <c r="G246" s="942" t="s">
        <v>17</v>
      </c>
      <c r="H246" s="942"/>
      <c r="I246" s="51" t="s">
        <v>17</v>
      </c>
      <c r="J246" s="27"/>
      <c r="K246" s="938"/>
      <c r="L246" s="939"/>
      <c r="M246" s="923"/>
      <c r="N246" s="924"/>
      <c r="O246" s="923"/>
      <c r="P246" s="924"/>
    </row>
    <row r="247" spans="1:16" s="2" customFormat="1" hidden="1" x14ac:dyDescent="0.25">
      <c r="A247" s="834" t="s">
        <v>163</v>
      </c>
      <c r="B247" s="835"/>
      <c r="C247" s="835"/>
      <c r="D247" s="836"/>
      <c r="E247" s="47"/>
      <c r="F247" s="25">
        <v>311110</v>
      </c>
      <c r="G247" s="942" t="s">
        <v>17</v>
      </c>
      <c r="H247" s="942"/>
      <c r="I247" s="51" t="s">
        <v>17</v>
      </c>
      <c r="J247" s="27"/>
      <c r="K247" s="938"/>
      <c r="L247" s="939"/>
      <c r="M247" s="923"/>
      <c r="N247" s="924"/>
      <c r="O247" s="923"/>
      <c r="P247" s="924"/>
    </row>
    <row r="248" spans="1:16" s="2" customFormat="1" hidden="1" x14ac:dyDescent="0.25">
      <c r="A248" s="834" t="s">
        <v>164</v>
      </c>
      <c r="B248" s="835"/>
      <c r="C248" s="835"/>
      <c r="D248" s="836"/>
      <c r="E248" s="47"/>
      <c r="F248" s="25">
        <v>311120</v>
      </c>
      <c r="G248" s="942" t="s">
        <v>17</v>
      </c>
      <c r="H248" s="942"/>
      <c r="I248" s="51" t="s">
        <v>17</v>
      </c>
      <c r="J248" s="27"/>
      <c r="K248" s="938"/>
      <c r="L248" s="939"/>
      <c r="M248" s="923"/>
      <c r="N248" s="924"/>
      <c r="O248" s="923"/>
      <c r="P248" s="924"/>
    </row>
    <row r="249" spans="1:16" s="2" customFormat="1" hidden="1" x14ac:dyDescent="0.25">
      <c r="A249" s="834" t="s">
        <v>165</v>
      </c>
      <c r="B249" s="835"/>
      <c r="C249" s="835"/>
      <c r="D249" s="836"/>
      <c r="E249" s="47"/>
      <c r="F249" s="25">
        <v>311210</v>
      </c>
      <c r="G249" s="942" t="s">
        <v>17</v>
      </c>
      <c r="H249" s="942"/>
      <c r="I249" s="51" t="s">
        <v>17</v>
      </c>
      <c r="J249" s="27"/>
      <c r="K249" s="938"/>
      <c r="L249" s="939"/>
      <c r="M249" s="923"/>
      <c r="N249" s="924"/>
      <c r="O249" s="923"/>
      <c r="P249" s="924"/>
    </row>
    <row r="250" spans="1:16" s="2" customFormat="1" hidden="1" x14ac:dyDescent="0.25">
      <c r="A250" s="834" t="s">
        <v>166</v>
      </c>
      <c r="B250" s="835"/>
      <c r="C250" s="835"/>
      <c r="D250" s="836"/>
      <c r="E250" s="47"/>
      <c r="F250" s="25">
        <v>312120</v>
      </c>
      <c r="G250" s="942" t="s">
        <v>17</v>
      </c>
      <c r="H250" s="942"/>
      <c r="I250" s="51" t="s">
        <v>17</v>
      </c>
      <c r="J250" s="27"/>
      <c r="K250" s="938"/>
      <c r="L250" s="939"/>
      <c r="M250" s="923"/>
      <c r="N250" s="924"/>
      <c r="O250" s="923"/>
      <c r="P250" s="924"/>
    </row>
    <row r="251" spans="1:16" s="2" customFormat="1" hidden="1" x14ac:dyDescent="0.25">
      <c r="A251" s="834" t="s">
        <v>167</v>
      </c>
      <c r="B251" s="835"/>
      <c r="C251" s="835"/>
      <c r="D251" s="836"/>
      <c r="E251" s="47"/>
      <c r="F251" s="25">
        <v>313000</v>
      </c>
      <c r="G251" s="942" t="s">
        <v>17</v>
      </c>
      <c r="H251" s="942"/>
      <c r="I251" s="51" t="s">
        <v>17</v>
      </c>
      <c r="J251" s="27"/>
      <c r="K251" s="938"/>
      <c r="L251" s="939"/>
      <c r="M251" s="923"/>
      <c r="N251" s="924"/>
      <c r="O251" s="923"/>
      <c r="P251" s="924"/>
    </row>
    <row r="252" spans="1:16" s="2" customFormat="1" hidden="1" x14ac:dyDescent="0.25">
      <c r="A252" s="834" t="s">
        <v>168</v>
      </c>
      <c r="B252" s="835"/>
      <c r="C252" s="835"/>
      <c r="D252" s="836"/>
      <c r="E252" s="47"/>
      <c r="F252" s="25">
        <v>313100</v>
      </c>
      <c r="G252" s="942" t="s">
        <v>17</v>
      </c>
      <c r="H252" s="942"/>
      <c r="I252" s="51" t="s">
        <v>17</v>
      </c>
      <c r="J252" s="27"/>
      <c r="K252" s="938"/>
      <c r="L252" s="939"/>
      <c r="M252" s="923"/>
      <c r="N252" s="924"/>
      <c r="O252" s="923"/>
      <c r="P252" s="924"/>
    </row>
    <row r="253" spans="1:16" s="2" customFormat="1" hidden="1" x14ac:dyDescent="0.25">
      <c r="A253" s="834" t="s">
        <v>169</v>
      </c>
      <c r="B253" s="835"/>
      <c r="C253" s="835"/>
      <c r="D253" s="836"/>
      <c r="E253" s="47"/>
      <c r="F253" s="25">
        <v>313110</v>
      </c>
      <c r="G253" s="942" t="s">
        <v>17</v>
      </c>
      <c r="H253" s="942"/>
      <c r="I253" s="51" t="s">
        <v>17</v>
      </c>
      <c r="J253" s="27"/>
      <c r="K253" s="938"/>
      <c r="L253" s="939"/>
      <c r="M253" s="923"/>
      <c r="N253" s="924"/>
      <c r="O253" s="923"/>
      <c r="P253" s="924"/>
    </row>
    <row r="254" spans="1:16" s="2" customFormat="1" hidden="1" x14ac:dyDescent="0.25">
      <c r="A254" s="834" t="s">
        <v>170</v>
      </c>
      <c r="B254" s="835"/>
      <c r="C254" s="835"/>
      <c r="D254" s="836"/>
      <c r="E254" s="47"/>
      <c r="F254" s="25">
        <v>313120</v>
      </c>
      <c r="G254" s="942" t="s">
        <v>17</v>
      </c>
      <c r="H254" s="942"/>
      <c r="I254" s="51" t="s">
        <v>17</v>
      </c>
      <c r="J254" s="27"/>
      <c r="K254" s="938"/>
      <c r="L254" s="939"/>
      <c r="M254" s="923"/>
      <c r="N254" s="924"/>
      <c r="O254" s="923"/>
      <c r="P254" s="924"/>
    </row>
    <row r="255" spans="1:16" s="2" customFormat="1" hidden="1" x14ac:dyDescent="0.25">
      <c r="A255" s="834" t="s">
        <v>171</v>
      </c>
      <c r="B255" s="835"/>
      <c r="C255" s="835"/>
      <c r="D255" s="836"/>
      <c r="E255" s="47"/>
      <c r="F255" s="25">
        <v>313200</v>
      </c>
      <c r="G255" s="942" t="s">
        <v>17</v>
      </c>
      <c r="H255" s="942"/>
      <c r="I255" s="51" t="s">
        <v>17</v>
      </c>
      <c r="J255" s="27"/>
      <c r="K255" s="938"/>
      <c r="L255" s="939"/>
      <c r="M255" s="923"/>
      <c r="N255" s="924"/>
      <c r="O255" s="923"/>
      <c r="P255" s="924"/>
    </row>
    <row r="256" spans="1:16" s="2" customFormat="1" hidden="1" x14ac:dyDescent="0.25">
      <c r="A256" s="834" t="s">
        <v>172</v>
      </c>
      <c r="B256" s="835"/>
      <c r="C256" s="835"/>
      <c r="D256" s="836"/>
      <c r="E256" s="47"/>
      <c r="F256" s="25">
        <v>313210</v>
      </c>
      <c r="G256" s="942" t="s">
        <v>17</v>
      </c>
      <c r="H256" s="942"/>
      <c r="I256" s="51" t="s">
        <v>17</v>
      </c>
      <c r="J256" s="27"/>
      <c r="K256" s="938"/>
      <c r="L256" s="939"/>
      <c r="M256" s="923"/>
      <c r="N256" s="924"/>
      <c r="O256" s="923"/>
      <c r="P256" s="924"/>
    </row>
    <row r="257" spans="1:16" s="2" customFormat="1" hidden="1" x14ac:dyDescent="0.25">
      <c r="A257" s="834" t="s">
        <v>173</v>
      </c>
      <c r="B257" s="835"/>
      <c r="C257" s="835"/>
      <c r="D257" s="836"/>
      <c r="E257" s="47"/>
      <c r="F257" s="25">
        <v>314000</v>
      </c>
      <c r="G257" s="942" t="s">
        <v>17</v>
      </c>
      <c r="H257" s="942"/>
      <c r="I257" s="51" t="s">
        <v>17</v>
      </c>
      <c r="J257" s="27"/>
      <c r="K257" s="938"/>
      <c r="L257" s="939"/>
      <c r="M257" s="923"/>
      <c r="N257" s="924"/>
      <c r="O257" s="923"/>
      <c r="P257" s="924"/>
    </row>
    <row r="258" spans="1:16" s="2" customFormat="1" hidden="1" x14ac:dyDescent="0.25">
      <c r="A258" s="834" t="s">
        <v>174</v>
      </c>
      <c r="B258" s="835"/>
      <c r="C258" s="835"/>
      <c r="D258" s="836"/>
      <c r="E258" s="47"/>
      <c r="F258" s="25">
        <v>314110</v>
      </c>
      <c r="G258" s="942" t="s">
        <v>17</v>
      </c>
      <c r="H258" s="942"/>
      <c r="I258" s="51" t="s">
        <v>17</v>
      </c>
      <c r="J258" s="27"/>
      <c r="K258" s="938"/>
      <c r="L258" s="939"/>
      <c r="M258" s="923"/>
      <c r="N258" s="924"/>
      <c r="O258" s="923"/>
      <c r="P258" s="924"/>
    </row>
    <row r="259" spans="1:16" s="2" customFormat="1" hidden="1" x14ac:dyDescent="0.25">
      <c r="A259" s="834" t="s">
        <v>175</v>
      </c>
      <c r="B259" s="835"/>
      <c r="C259" s="835"/>
      <c r="D259" s="836"/>
      <c r="E259" s="47"/>
      <c r="F259" s="25">
        <v>314120</v>
      </c>
      <c r="G259" s="942" t="s">
        <v>17</v>
      </c>
      <c r="H259" s="942"/>
      <c r="I259" s="51" t="s">
        <v>17</v>
      </c>
      <c r="J259" s="27"/>
      <c r="K259" s="938"/>
      <c r="L259" s="939"/>
      <c r="M259" s="923"/>
      <c r="N259" s="924"/>
      <c r="O259" s="923"/>
      <c r="P259" s="924"/>
    </row>
    <row r="260" spans="1:16" s="2" customFormat="1" hidden="1" x14ac:dyDescent="0.25">
      <c r="A260" s="834" t="s">
        <v>176</v>
      </c>
      <c r="B260" s="835"/>
      <c r="C260" s="835"/>
      <c r="D260" s="836"/>
      <c r="E260" s="47"/>
      <c r="F260" s="25">
        <v>314200</v>
      </c>
      <c r="G260" s="942" t="s">
        <v>17</v>
      </c>
      <c r="H260" s="942"/>
      <c r="I260" s="51" t="s">
        <v>17</v>
      </c>
      <c r="J260" s="27"/>
      <c r="K260" s="938"/>
      <c r="L260" s="939"/>
      <c r="M260" s="923"/>
      <c r="N260" s="924"/>
      <c r="O260" s="923"/>
      <c r="P260" s="924"/>
    </row>
    <row r="261" spans="1:16" s="2" customFormat="1" hidden="1" x14ac:dyDescent="0.25">
      <c r="A261" s="834" t="s">
        <v>177</v>
      </c>
      <c r="B261" s="835"/>
      <c r="C261" s="835"/>
      <c r="D261" s="836"/>
      <c r="E261" s="47"/>
      <c r="F261" s="25">
        <v>315000</v>
      </c>
      <c r="G261" s="942" t="s">
        <v>17</v>
      </c>
      <c r="H261" s="942"/>
      <c r="I261" s="51" t="s">
        <v>17</v>
      </c>
      <c r="J261" s="27"/>
      <c r="K261" s="938"/>
      <c r="L261" s="939"/>
      <c r="M261" s="923"/>
      <c r="N261" s="924"/>
      <c r="O261" s="923"/>
      <c r="P261" s="924"/>
    </row>
    <row r="262" spans="1:16" s="2" customFormat="1" hidden="1" x14ac:dyDescent="0.25">
      <c r="A262" s="834" t="s">
        <v>178</v>
      </c>
      <c r="B262" s="835"/>
      <c r="C262" s="835"/>
      <c r="D262" s="836"/>
      <c r="E262" s="47"/>
      <c r="F262" s="43">
        <v>315110</v>
      </c>
      <c r="G262" s="942" t="s">
        <v>17</v>
      </c>
      <c r="H262" s="942"/>
      <c r="I262" s="51" t="s">
        <v>17</v>
      </c>
      <c r="J262" s="27"/>
      <c r="K262" s="938"/>
      <c r="L262" s="939"/>
      <c r="M262" s="923"/>
      <c r="N262" s="924"/>
      <c r="O262" s="923"/>
      <c r="P262" s="924"/>
    </row>
    <row r="263" spans="1:16" s="2" customFormat="1" hidden="1" x14ac:dyDescent="0.25">
      <c r="A263" s="834" t="s">
        <v>179</v>
      </c>
      <c r="B263" s="835"/>
      <c r="C263" s="835"/>
      <c r="D263" s="836"/>
      <c r="E263" s="47"/>
      <c r="F263" s="43">
        <v>315120</v>
      </c>
      <c r="G263" s="942" t="s">
        <v>17</v>
      </c>
      <c r="H263" s="942"/>
      <c r="I263" s="51" t="s">
        <v>17</v>
      </c>
      <c r="J263" s="27"/>
      <c r="K263" s="938"/>
      <c r="L263" s="939"/>
      <c r="M263" s="923"/>
      <c r="N263" s="924"/>
      <c r="O263" s="923"/>
      <c r="P263" s="924"/>
    </row>
    <row r="264" spans="1:16" s="2" customFormat="1" hidden="1" x14ac:dyDescent="0.25">
      <c r="A264" s="834" t="s">
        <v>180</v>
      </c>
      <c r="B264" s="835"/>
      <c r="C264" s="835"/>
      <c r="D264" s="836"/>
      <c r="E264" s="47"/>
      <c r="F264" s="43">
        <v>316000</v>
      </c>
      <c r="G264" s="942" t="s">
        <v>17</v>
      </c>
      <c r="H264" s="942"/>
      <c r="I264" s="51" t="s">
        <v>17</v>
      </c>
      <c r="J264" s="27"/>
      <c r="K264" s="938"/>
      <c r="L264" s="939"/>
      <c r="M264" s="923"/>
      <c r="N264" s="924"/>
      <c r="O264" s="923"/>
      <c r="P264" s="924"/>
    </row>
    <row r="265" spans="1:16" s="2" customFormat="1" hidden="1" x14ac:dyDescent="0.25">
      <c r="A265" s="834" t="s">
        <v>181</v>
      </c>
      <c r="B265" s="835"/>
      <c r="C265" s="835"/>
      <c r="D265" s="836"/>
      <c r="E265" s="47"/>
      <c r="F265" s="25">
        <v>316110</v>
      </c>
      <c r="G265" s="942" t="s">
        <v>17</v>
      </c>
      <c r="H265" s="942"/>
      <c r="I265" s="51" t="s">
        <v>17</v>
      </c>
      <c r="J265" s="27"/>
      <c r="K265" s="938"/>
      <c r="L265" s="939"/>
      <c r="M265" s="923"/>
      <c r="N265" s="924"/>
      <c r="O265" s="923"/>
      <c r="P265" s="924"/>
    </row>
    <row r="266" spans="1:16" s="2" customFormat="1" hidden="1" x14ac:dyDescent="0.25">
      <c r="A266" s="834" t="s">
        <v>182</v>
      </c>
      <c r="B266" s="835"/>
      <c r="C266" s="835"/>
      <c r="D266" s="836"/>
      <c r="E266" s="47"/>
      <c r="F266" s="43">
        <v>316120</v>
      </c>
      <c r="G266" s="942" t="s">
        <v>17</v>
      </c>
      <c r="H266" s="942"/>
      <c r="I266" s="51" t="s">
        <v>17</v>
      </c>
      <c r="J266" s="27"/>
      <c r="K266" s="938"/>
      <c r="L266" s="939"/>
      <c r="M266" s="923"/>
      <c r="N266" s="924"/>
      <c r="O266" s="923"/>
      <c r="P266" s="924"/>
    </row>
    <row r="267" spans="1:16" s="2" customFormat="1" hidden="1" x14ac:dyDescent="0.25">
      <c r="A267" s="834" t="s">
        <v>183</v>
      </c>
      <c r="B267" s="835"/>
      <c r="C267" s="835"/>
      <c r="D267" s="836"/>
      <c r="E267" s="47"/>
      <c r="F267" s="25">
        <v>316210</v>
      </c>
      <c r="G267" s="942" t="s">
        <v>17</v>
      </c>
      <c r="H267" s="942"/>
      <c r="I267" s="51" t="s">
        <v>17</v>
      </c>
      <c r="J267" s="27"/>
      <c r="K267" s="938"/>
      <c r="L267" s="939"/>
      <c r="M267" s="923"/>
      <c r="N267" s="924"/>
      <c r="O267" s="923"/>
      <c r="P267" s="924"/>
    </row>
    <row r="268" spans="1:16" s="2" customFormat="1" hidden="1" x14ac:dyDescent="0.25">
      <c r="A268" s="834" t="s">
        <v>184</v>
      </c>
      <c r="B268" s="835"/>
      <c r="C268" s="835"/>
      <c r="D268" s="836"/>
      <c r="E268" s="47"/>
      <c r="F268" s="25">
        <v>317000</v>
      </c>
      <c r="G268" s="942" t="s">
        <v>17</v>
      </c>
      <c r="H268" s="942"/>
      <c r="I268" s="51" t="s">
        <v>17</v>
      </c>
      <c r="J268" s="27"/>
      <c r="K268" s="938"/>
      <c r="L268" s="939"/>
      <c r="M268" s="923"/>
      <c r="N268" s="924"/>
      <c r="O268" s="923"/>
      <c r="P268" s="924"/>
    </row>
    <row r="269" spans="1:16" s="2" customFormat="1" hidden="1" x14ac:dyDescent="0.25">
      <c r="A269" s="834" t="s">
        <v>185</v>
      </c>
      <c r="B269" s="835"/>
      <c r="C269" s="835"/>
      <c r="D269" s="836"/>
      <c r="E269" s="47"/>
      <c r="F269" s="25">
        <v>318000</v>
      </c>
      <c r="G269" s="942" t="s">
        <v>17</v>
      </c>
      <c r="H269" s="942"/>
      <c r="I269" s="51" t="s">
        <v>17</v>
      </c>
      <c r="J269" s="27"/>
      <c r="K269" s="938"/>
      <c r="L269" s="939"/>
      <c r="M269" s="923"/>
      <c r="N269" s="924"/>
      <c r="O269" s="923"/>
      <c r="P269" s="924"/>
    </row>
    <row r="270" spans="1:16" s="2" customFormat="1" hidden="1" x14ac:dyDescent="0.25">
      <c r="A270" s="834" t="s">
        <v>186</v>
      </c>
      <c r="B270" s="835"/>
      <c r="C270" s="835"/>
      <c r="D270" s="836"/>
      <c r="E270" s="47"/>
      <c r="F270" s="43">
        <v>318110</v>
      </c>
      <c r="G270" s="942" t="s">
        <v>17</v>
      </c>
      <c r="H270" s="942"/>
      <c r="I270" s="51" t="s">
        <v>17</v>
      </c>
      <c r="J270" s="27"/>
      <c r="K270" s="938"/>
      <c r="L270" s="939"/>
      <c r="M270" s="923"/>
      <c r="N270" s="924"/>
      <c r="O270" s="923"/>
      <c r="P270" s="924"/>
    </row>
    <row r="271" spans="1:16" s="2" customFormat="1" hidden="1" x14ac:dyDescent="0.25">
      <c r="A271" s="834" t="s">
        <v>187</v>
      </c>
      <c r="B271" s="835"/>
      <c r="C271" s="835"/>
      <c r="D271" s="836"/>
      <c r="E271" s="47"/>
      <c r="F271" s="25">
        <v>318120</v>
      </c>
      <c r="G271" s="942" t="s">
        <v>17</v>
      </c>
      <c r="H271" s="942"/>
      <c r="I271" s="51" t="s">
        <v>17</v>
      </c>
      <c r="J271" s="27"/>
      <c r="K271" s="938"/>
      <c r="L271" s="939"/>
      <c r="M271" s="923"/>
      <c r="N271" s="924"/>
      <c r="O271" s="923"/>
      <c r="P271" s="924"/>
    </row>
    <row r="272" spans="1:16" s="2" customFormat="1" hidden="1" x14ac:dyDescent="0.25">
      <c r="A272" s="834" t="s">
        <v>188</v>
      </c>
      <c r="B272" s="835"/>
      <c r="C272" s="835"/>
      <c r="D272" s="836"/>
      <c r="E272" s="47"/>
      <c r="F272" s="25">
        <v>319000</v>
      </c>
      <c r="G272" s="942" t="s">
        <v>17</v>
      </c>
      <c r="H272" s="942"/>
      <c r="I272" s="51" t="s">
        <v>17</v>
      </c>
      <c r="J272" s="27"/>
      <c r="K272" s="938"/>
      <c r="L272" s="939"/>
      <c r="M272" s="923"/>
      <c r="N272" s="924"/>
      <c r="O272" s="923"/>
      <c r="P272" s="924"/>
    </row>
    <row r="273" spans="1:16" s="2" customFormat="1" hidden="1" x14ac:dyDescent="0.25">
      <c r="A273" s="834" t="s">
        <v>189</v>
      </c>
      <c r="B273" s="835"/>
      <c r="C273" s="835"/>
      <c r="D273" s="836"/>
      <c r="E273" s="47"/>
      <c r="F273" s="25">
        <v>319100</v>
      </c>
      <c r="G273" s="942" t="s">
        <v>17</v>
      </c>
      <c r="H273" s="942"/>
      <c r="I273" s="51" t="s">
        <v>17</v>
      </c>
      <c r="J273" s="27"/>
      <c r="K273" s="938"/>
      <c r="L273" s="939"/>
      <c r="M273" s="923"/>
      <c r="N273" s="924"/>
      <c r="O273" s="923"/>
      <c r="P273" s="924"/>
    </row>
    <row r="274" spans="1:16" s="2" customFormat="1" hidden="1" x14ac:dyDescent="0.25">
      <c r="A274" s="834" t="s">
        <v>190</v>
      </c>
      <c r="B274" s="835"/>
      <c r="C274" s="835"/>
      <c r="D274" s="836"/>
      <c r="E274" s="47"/>
      <c r="F274" s="25">
        <v>319200</v>
      </c>
      <c r="G274" s="942" t="s">
        <v>17</v>
      </c>
      <c r="H274" s="942"/>
      <c r="I274" s="51" t="s">
        <v>17</v>
      </c>
      <c r="J274" s="27"/>
      <c r="K274" s="938"/>
      <c r="L274" s="939"/>
      <c r="M274" s="923"/>
      <c r="N274" s="924"/>
      <c r="O274" s="923"/>
      <c r="P274" s="924"/>
    </row>
    <row r="275" spans="1:16" s="2" customFormat="1" hidden="1" x14ac:dyDescent="0.25">
      <c r="A275" s="846" t="s">
        <v>191</v>
      </c>
      <c r="B275" s="847"/>
      <c r="C275" s="847"/>
      <c r="D275" s="848"/>
      <c r="E275" s="18"/>
      <c r="F275" s="45">
        <v>330000</v>
      </c>
      <c r="G275" s="943" t="s">
        <v>17</v>
      </c>
      <c r="H275" s="943"/>
      <c r="I275" s="57" t="s">
        <v>17</v>
      </c>
      <c r="J275" s="21">
        <f>SUM(J276:J295)</f>
        <v>0</v>
      </c>
      <c r="K275" s="936">
        <f>SUM(K276:L295)</f>
        <v>0</v>
      </c>
      <c r="L275" s="937"/>
      <c r="M275" s="936">
        <f>SUM(M276:N295)</f>
        <v>0</v>
      </c>
      <c r="N275" s="937"/>
      <c r="O275" s="936">
        <f>SUM(O276:P295)</f>
        <v>0</v>
      </c>
      <c r="P275" s="937"/>
    </row>
    <row r="276" spans="1:16" s="2" customFormat="1" hidden="1" x14ac:dyDescent="0.25">
      <c r="A276" s="834" t="s">
        <v>192</v>
      </c>
      <c r="B276" s="835"/>
      <c r="C276" s="835"/>
      <c r="D276" s="836"/>
      <c r="E276" s="47"/>
      <c r="F276" s="25">
        <v>331000</v>
      </c>
      <c r="G276" s="942" t="s">
        <v>17</v>
      </c>
      <c r="H276" s="942"/>
      <c r="I276" s="51" t="s">
        <v>17</v>
      </c>
      <c r="J276" s="27"/>
      <c r="K276" s="938"/>
      <c r="L276" s="939"/>
      <c r="M276" s="923"/>
      <c r="N276" s="924"/>
      <c r="O276" s="923"/>
      <c r="P276" s="924"/>
    </row>
    <row r="277" spans="1:16" s="2" customFormat="1" hidden="1" x14ac:dyDescent="0.25">
      <c r="A277" s="834" t="s">
        <v>193</v>
      </c>
      <c r="B277" s="835"/>
      <c r="C277" s="835"/>
      <c r="D277" s="836"/>
      <c r="E277" s="47"/>
      <c r="F277" s="25">
        <v>331110</v>
      </c>
      <c r="G277" s="942" t="s">
        <v>17</v>
      </c>
      <c r="H277" s="942"/>
      <c r="I277" s="51" t="s">
        <v>17</v>
      </c>
      <c r="J277" s="27"/>
      <c r="K277" s="938"/>
      <c r="L277" s="939"/>
      <c r="M277" s="923"/>
      <c r="N277" s="924"/>
      <c r="O277" s="923"/>
      <c r="P277" s="924"/>
    </row>
    <row r="278" spans="1:16" s="2" customFormat="1" hidden="1" x14ac:dyDescent="0.25">
      <c r="A278" s="834" t="s">
        <v>194</v>
      </c>
      <c r="B278" s="835"/>
      <c r="C278" s="835"/>
      <c r="D278" s="836"/>
      <c r="E278" s="47"/>
      <c r="F278" s="43">
        <v>331210</v>
      </c>
      <c r="G278" s="942" t="s">
        <v>17</v>
      </c>
      <c r="H278" s="942"/>
      <c r="I278" s="51" t="s">
        <v>17</v>
      </c>
      <c r="J278" s="27"/>
      <c r="K278" s="938"/>
      <c r="L278" s="939"/>
      <c r="M278" s="923"/>
      <c r="N278" s="924"/>
      <c r="O278" s="923"/>
      <c r="P278" s="924"/>
    </row>
    <row r="279" spans="1:16" s="2" customFormat="1" hidden="1" x14ac:dyDescent="0.25">
      <c r="A279" s="834" t="s">
        <v>195</v>
      </c>
      <c r="B279" s="835"/>
      <c r="C279" s="835"/>
      <c r="D279" s="836"/>
      <c r="E279" s="47"/>
      <c r="F279" s="43">
        <v>332000</v>
      </c>
      <c r="G279" s="942" t="s">
        <v>17</v>
      </c>
      <c r="H279" s="942"/>
      <c r="I279" s="51" t="s">
        <v>17</v>
      </c>
      <c r="J279" s="27"/>
      <c r="K279" s="938"/>
      <c r="L279" s="939"/>
      <c r="M279" s="923"/>
      <c r="N279" s="924"/>
      <c r="O279" s="923"/>
      <c r="P279" s="924"/>
    </row>
    <row r="280" spans="1:16" s="2" customFormat="1" hidden="1" x14ac:dyDescent="0.25">
      <c r="A280" s="834" t="s">
        <v>196</v>
      </c>
      <c r="B280" s="835"/>
      <c r="C280" s="835"/>
      <c r="D280" s="836"/>
      <c r="E280" s="47"/>
      <c r="F280" s="43">
        <v>332110</v>
      </c>
      <c r="G280" s="942" t="s">
        <v>17</v>
      </c>
      <c r="H280" s="942"/>
      <c r="I280" s="51" t="s">
        <v>17</v>
      </c>
      <c r="J280" s="27"/>
      <c r="K280" s="938"/>
      <c r="L280" s="939"/>
      <c r="M280" s="923"/>
      <c r="N280" s="924"/>
      <c r="O280" s="923"/>
      <c r="P280" s="924"/>
    </row>
    <row r="281" spans="1:16" s="2" customFormat="1" hidden="1" x14ac:dyDescent="0.25">
      <c r="A281" s="834" t="s">
        <v>197</v>
      </c>
      <c r="B281" s="835"/>
      <c r="C281" s="835"/>
      <c r="D281" s="836"/>
      <c r="E281" s="47"/>
      <c r="F281" s="25">
        <v>332210</v>
      </c>
      <c r="G281" s="942" t="s">
        <v>17</v>
      </c>
      <c r="H281" s="942"/>
      <c r="I281" s="51" t="s">
        <v>17</v>
      </c>
      <c r="J281" s="27"/>
      <c r="K281" s="938"/>
      <c r="L281" s="939"/>
      <c r="M281" s="923"/>
      <c r="N281" s="924"/>
      <c r="O281" s="923"/>
      <c r="P281" s="924"/>
    </row>
    <row r="282" spans="1:16" s="2" customFormat="1" hidden="1" x14ac:dyDescent="0.25">
      <c r="A282" s="834" t="s">
        <v>198</v>
      </c>
      <c r="B282" s="835"/>
      <c r="C282" s="835"/>
      <c r="D282" s="836"/>
      <c r="E282" s="47"/>
      <c r="F282" s="25">
        <v>333000</v>
      </c>
      <c r="G282" s="942" t="s">
        <v>17</v>
      </c>
      <c r="H282" s="942"/>
      <c r="I282" s="51" t="s">
        <v>17</v>
      </c>
      <c r="J282" s="27"/>
      <c r="K282" s="938"/>
      <c r="L282" s="939"/>
      <c r="M282" s="923"/>
      <c r="N282" s="924"/>
      <c r="O282" s="923"/>
      <c r="P282" s="924"/>
    </row>
    <row r="283" spans="1:16" s="2" customFormat="1" hidden="1" x14ac:dyDescent="0.25">
      <c r="A283" s="834" t="s">
        <v>199</v>
      </c>
      <c r="B283" s="835"/>
      <c r="C283" s="835"/>
      <c r="D283" s="836"/>
      <c r="E283" s="47"/>
      <c r="F283" s="25">
        <v>333100</v>
      </c>
      <c r="G283" s="942" t="s">
        <v>17</v>
      </c>
      <c r="H283" s="942"/>
      <c r="I283" s="51" t="s">
        <v>17</v>
      </c>
      <c r="J283" s="27"/>
      <c r="K283" s="938"/>
      <c r="L283" s="939"/>
      <c r="M283" s="923"/>
      <c r="N283" s="924"/>
      <c r="O283" s="923"/>
      <c r="P283" s="924"/>
    </row>
    <row r="284" spans="1:16" s="2" customFormat="1" hidden="1" x14ac:dyDescent="0.25">
      <c r="A284" s="834" t="s">
        <v>200</v>
      </c>
      <c r="B284" s="835"/>
      <c r="C284" s="835"/>
      <c r="D284" s="836"/>
      <c r="E284" s="47"/>
      <c r="F284" s="25">
        <v>333110</v>
      </c>
      <c r="G284" s="942" t="s">
        <v>17</v>
      </c>
      <c r="H284" s="942"/>
      <c r="I284" s="51" t="s">
        <v>17</v>
      </c>
      <c r="J284" s="27"/>
      <c r="K284" s="938"/>
      <c r="L284" s="939"/>
      <c r="M284" s="923"/>
      <c r="N284" s="924"/>
      <c r="O284" s="923"/>
      <c r="P284" s="924"/>
    </row>
    <row r="285" spans="1:16" s="2" customFormat="1" hidden="1" x14ac:dyDescent="0.25">
      <c r="A285" s="834" t="s">
        <v>201</v>
      </c>
      <c r="B285" s="835"/>
      <c r="C285" s="835"/>
      <c r="D285" s="836"/>
      <c r="E285" s="47"/>
      <c r="F285" s="25">
        <v>334000</v>
      </c>
      <c r="G285" s="942" t="s">
        <v>17</v>
      </c>
      <c r="H285" s="942"/>
      <c r="I285" s="51" t="s">
        <v>17</v>
      </c>
      <c r="J285" s="27"/>
      <c r="K285" s="938"/>
      <c r="L285" s="939"/>
      <c r="M285" s="923"/>
      <c r="N285" s="924"/>
      <c r="O285" s="923"/>
      <c r="P285" s="924"/>
    </row>
    <row r="286" spans="1:16" s="2" customFormat="1" hidden="1" x14ac:dyDescent="0.25">
      <c r="A286" s="834" t="s">
        <v>202</v>
      </c>
      <c r="B286" s="835"/>
      <c r="C286" s="835"/>
      <c r="D286" s="836"/>
      <c r="E286" s="47"/>
      <c r="F286" s="25">
        <v>334110</v>
      </c>
      <c r="G286" s="942" t="s">
        <v>17</v>
      </c>
      <c r="H286" s="942"/>
      <c r="I286" s="51" t="s">
        <v>17</v>
      </c>
      <c r="J286" s="27"/>
      <c r="K286" s="938"/>
      <c r="L286" s="939"/>
      <c r="M286" s="923"/>
      <c r="N286" s="924"/>
      <c r="O286" s="923"/>
      <c r="P286" s="924"/>
    </row>
    <row r="287" spans="1:16" s="2" customFormat="1" hidden="1" x14ac:dyDescent="0.25">
      <c r="A287" s="834" t="s">
        <v>203</v>
      </c>
      <c r="B287" s="835"/>
      <c r="C287" s="835"/>
      <c r="D287" s="836"/>
      <c r="E287" s="47"/>
      <c r="F287" s="25">
        <v>335000</v>
      </c>
      <c r="G287" s="942" t="s">
        <v>17</v>
      </c>
      <c r="H287" s="942"/>
      <c r="I287" s="51" t="s">
        <v>17</v>
      </c>
      <c r="J287" s="27"/>
      <c r="K287" s="938"/>
      <c r="L287" s="939"/>
      <c r="M287" s="923"/>
      <c r="N287" s="924"/>
      <c r="O287" s="923"/>
      <c r="P287" s="924"/>
    </row>
    <row r="288" spans="1:16" s="2" customFormat="1" hidden="1" x14ac:dyDescent="0.25">
      <c r="A288" s="834" t="s">
        <v>204</v>
      </c>
      <c r="B288" s="835"/>
      <c r="C288" s="835"/>
      <c r="D288" s="836"/>
      <c r="E288" s="47"/>
      <c r="F288" s="25">
        <v>335110</v>
      </c>
      <c r="G288" s="942" t="s">
        <v>17</v>
      </c>
      <c r="H288" s="942"/>
      <c r="I288" s="51" t="s">
        <v>17</v>
      </c>
      <c r="J288" s="27"/>
      <c r="K288" s="938"/>
      <c r="L288" s="939"/>
      <c r="M288" s="923"/>
      <c r="N288" s="924"/>
      <c r="O288" s="923"/>
      <c r="P288" s="924"/>
    </row>
    <row r="289" spans="1:16" s="2" customFormat="1" hidden="1" x14ac:dyDescent="0.25">
      <c r="A289" s="834" t="s">
        <v>205</v>
      </c>
      <c r="B289" s="835"/>
      <c r="C289" s="835"/>
      <c r="D289" s="836"/>
      <c r="E289" s="47"/>
      <c r="F289" s="25">
        <v>336000</v>
      </c>
      <c r="G289" s="942" t="s">
        <v>17</v>
      </c>
      <c r="H289" s="942"/>
      <c r="I289" s="51" t="s">
        <v>17</v>
      </c>
      <c r="J289" s="27"/>
      <c r="K289" s="938"/>
      <c r="L289" s="939"/>
      <c r="M289" s="923"/>
      <c r="N289" s="924"/>
      <c r="O289" s="923"/>
      <c r="P289" s="924"/>
    </row>
    <row r="290" spans="1:16" s="2" customFormat="1" hidden="1" x14ac:dyDescent="0.25">
      <c r="A290" s="834" t="s">
        <v>206</v>
      </c>
      <c r="B290" s="835"/>
      <c r="C290" s="835"/>
      <c r="D290" s="836"/>
      <c r="E290" s="47"/>
      <c r="F290" s="25">
        <v>336100</v>
      </c>
      <c r="G290" s="942" t="s">
        <v>17</v>
      </c>
      <c r="H290" s="942"/>
      <c r="I290" s="51" t="s">
        <v>17</v>
      </c>
      <c r="J290" s="27"/>
      <c r="K290" s="938"/>
      <c r="L290" s="939"/>
      <c r="M290" s="923"/>
      <c r="N290" s="924"/>
      <c r="O290" s="923"/>
      <c r="P290" s="924"/>
    </row>
    <row r="291" spans="1:16" s="2" customFormat="1" hidden="1" x14ac:dyDescent="0.25">
      <c r="A291" s="834" t="s">
        <v>207</v>
      </c>
      <c r="B291" s="835"/>
      <c r="C291" s="835"/>
      <c r="D291" s="836"/>
      <c r="E291" s="47"/>
      <c r="F291" s="25">
        <v>336110</v>
      </c>
      <c r="G291" s="942" t="s">
        <v>17</v>
      </c>
      <c r="H291" s="942"/>
      <c r="I291" s="51" t="s">
        <v>17</v>
      </c>
      <c r="J291" s="27"/>
      <c r="K291" s="938"/>
      <c r="L291" s="939"/>
      <c r="M291" s="923"/>
      <c r="N291" s="924"/>
      <c r="O291" s="923"/>
      <c r="P291" s="924"/>
    </row>
    <row r="292" spans="1:16" s="2" customFormat="1" hidden="1" x14ac:dyDescent="0.25">
      <c r="A292" s="834" t="s">
        <v>208</v>
      </c>
      <c r="B292" s="835"/>
      <c r="C292" s="835"/>
      <c r="D292" s="836"/>
      <c r="E292" s="47"/>
      <c r="F292" s="43">
        <v>337000</v>
      </c>
      <c r="G292" s="942" t="s">
        <v>17</v>
      </c>
      <c r="H292" s="942"/>
      <c r="I292" s="51" t="s">
        <v>17</v>
      </c>
      <c r="J292" s="27"/>
      <c r="K292" s="938"/>
      <c r="L292" s="939"/>
      <c r="M292" s="923"/>
      <c r="N292" s="924"/>
      <c r="O292" s="923"/>
      <c r="P292" s="924"/>
    </row>
    <row r="293" spans="1:16" s="2" customFormat="1" hidden="1" x14ac:dyDescent="0.25">
      <c r="A293" s="834" t="s">
        <v>209</v>
      </c>
      <c r="B293" s="835"/>
      <c r="C293" s="835"/>
      <c r="D293" s="836"/>
      <c r="E293" s="47"/>
      <c r="F293" s="25">
        <v>337110</v>
      </c>
      <c r="G293" s="942" t="s">
        <v>17</v>
      </c>
      <c r="H293" s="942"/>
      <c r="I293" s="51" t="s">
        <v>17</v>
      </c>
      <c r="J293" s="27"/>
      <c r="K293" s="938"/>
      <c r="L293" s="939"/>
      <c r="M293" s="923"/>
      <c r="N293" s="924"/>
      <c r="O293" s="923"/>
      <c r="P293" s="924"/>
    </row>
    <row r="294" spans="1:16" s="2" customFormat="1" hidden="1" x14ac:dyDescent="0.25">
      <c r="A294" s="834" t="s">
        <v>210</v>
      </c>
      <c r="B294" s="835"/>
      <c r="C294" s="835"/>
      <c r="D294" s="836"/>
      <c r="E294" s="47"/>
      <c r="F294" s="43">
        <v>338000</v>
      </c>
      <c r="G294" s="942" t="s">
        <v>17</v>
      </c>
      <c r="H294" s="942"/>
      <c r="I294" s="51" t="s">
        <v>17</v>
      </c>
      <c r="J294" s="27"/>
      <c r="K294" s="938"/>
      <c r="L294" s="939"/>
      <c r="M294" s="923"/>
      <c r="N294" s="924"/>
      <c r="O294" s="923"/>
      <c r="P294" s="924"/>
    </row>
    <row r="295" spans="1:16" s="2" customFormat="1" hidden="1" x14ac:dyDescent="0.25">
      <c r="A295" s="834" t="s">
        <v>211</v>
      </c>
      <c r="B295" s="835"/>
      <c r="C295" s="835"/>
      <c r="D295" s="836"/>
      <c r="E295" s="47"/>
      <c r="F295" s="25">
        <v>338110</v>
      </c>
      <c r="G295" s="942" t="s">
        <v>17</v>
      </c>
      <c r="H295" s="942"/>
      <c r="I295" s="51" t="s">
        <v>17</v>
      </c>
      <c r="J295" s="27"/>
      <c r="K295" s="938"/>
      <c r="L295" s="939"/>
      <c r="M295" s="923"/>
      <c r="N295" s="924"/>
      <c r="O295" s="923"/>
      <c r="P295" s="924"/>
    </row>
    <row r="296" spans="1:16" s="2" customFormat="1" hidden="1" x14ac:dyDescent="0.25">
      <c r="A296" s="878"/>
      <c r="B296" s="879"/>
      <c r="C296" s="879"/>
      <c r="D296" s="880"/>
      <c r="E296" s="59"/>
      <c r="F296" s="60"/>
      <c r="G296" s="944" t="s">
        <v>17</v>
      </c>
      <c r="H296" s="944"/>
      <c r="I296" s="62" t="s">
        <v>17</v>
      </c>
      <c r="J296" s="159">
        <f>J297</f>
        <v>0</v>
      </c>
      <c r="K296" s="945">
        <f>K297</f>
        <v>0</v>
      </c>
      <c r="L296" s="946"/>
      <c r="M296" s="947">
        <f>M297</f>
        <v>0</v>
      </c>
      <c r="N296" s="948"/>
      <c r="O296" s="947">
        <f>O297</f>
        <v>0</v>
      </c>
      <c r="P296" s="948"/>
    </row>
    <row r="297" spans="1:16" s="2" customFormat="1" hidden="1" x14ac:dyDescent="0.25">
      <c r="A297" s="846" t="s">
        <v>88</v>
      </c>
      <c r="B297" s="847"/>
      <c r="C297" s="847"/>
      <c r="D297" s="848"/>
      <c r="E297" s="18"/>
      <c r="F297" s="19">
        <v>200000</v>
      </c>
      <c r="G297" s="943" t="s">
        <v>17</v>
      </c>
      <c r="H297" s="943"/>
      <c r="I297" s="57" t="s">
        <v>17</v>
      </c>
      <c r="J297" s="21">
        <f>J298+J319+J350+J353+J367+J373+J404</f>
        <v>0</v>
      </c>
      <c r="K297" s="936">
        <f>K298+K319+K350+K353+K367+K373+K404</f>
        <v>0</v>
      </c>
      <c r="L297" s="937"/>
      <c r="M297" s="936">
        <f>M298+M319+M350+M353+M367+M373+M404</f>
        <v>0</v>
      </c>
      <c r="N297" s="937"/>
      <c r="O297" s="936">
        <f>O298+O319+O350+O353+O367+O373+O404</f>
        <v>0</v>
      </c>
      <c r="P297" s="937"/>
    </row>
    <row r="298" spans="1:16" s="2" customFormat="1" hidden="1" x14ac:dyDescent="0.25">
      <c r="A298" s="846" t="s">
        <v>89</v>
      </c>
      <c r="B298" s="847"/>
      <c r="C298" s="847"/>
      <c r="D298" s="848"/>
      <c r="E298" s="18"/>
      <c r="F298" s="19">
        <v>210000</v>
      </c>
      <c r="G298" s="943" t="s">
        <v>17</v>
      </c>
      <c r="H298" s="943"/>
      <c r="I298" s="57" t="s">
        <v>17</v>
      </c>
      <c r="J298" s="21">
        <f>J299+J315</f>
        <v>0</v>
      </c>
      <c r="K298" s="936">
        <f>K299+K315</f>
        <v>0</v>
      </c>
      <c r="L298" s="937"/>
      <c r="M298" s="936">
        <f>M299+M315</f>
        <v>0</v>
      </c>
      <c r="N298" s="937"/>
      <c r="O298" s="936">
        <f>O299+O315</f>
        <v>0</v>
      </c>
      <c r="P298" s="937"/>
    </row>
    <row r="299" spans="1:16" s="2" customFormat="1" hidden="1" x14ac:dyDescent="0.25">
      <c r="A299" s="846" t="s">
        <v>90</v>
      </c>
      <c r="B299" s="847"/>
      <c r="C299" s="847"/>
      <c r="D299" s="848"/>
      <c r="E299" s="18"/>
      <c r="F299" s="61">
        <v>211000</v>
      </c>
      <c r="G299" s="943" t="s">
        <v>17</v>
      </c>
      <c r="H299" s="943"/>
      <c r="I299" s="57" t="s">
        <v>17</v>
      </c>
      <c r="J299" s="21">
        <f>J300</f>
        <v>0</v>
      </c>
      <c r="K299" s="936">
        <f>K300</f>
        <v>0</v>
      </c>
      <c r="L299" s="937"/>
      <c r="M299" s="936">
        <f>M300</f>
        <v>0</v>
      </c>
      <c r="N299" s="937"/>
      <c r="O299" s="936">
        <f>O300</f>
        <v>0</v>
      </c>
      <c r="P299" s="937"/>
    </row>
    <row r="300" spans="1:16" s="2" customFormat="1" hidden="1" x14ac:dyDescent="0.25">
      <c r="A300" s="834" t="s">
        <v>91</v>
      </c>
      <c r="B300" s="835"/>
      <c r="C300" s="835"/>
      <c r="D300" s="836"/>
      <c r="E300" s="47"/>
      <c r="F300" s="26">
        <v>211100</v>
      </c>
      <c r="G300" s="942" t="s">
        <v>17</v>
      </c>
      <c r="H300" s="942"/>
      <c r="I300" s="51" t="s">
        <v>17</v>
      </c>
      <c r="J300" s="27"/>
      <c r="K300" s="938"/>
      <c r="L300" s="939"/>
      <c r="M300" s="938"/>
      <c r="N300" s="939"/>
      <c r="O300" s="938"/>
      <c r="P300" s="939"/>
    </row>
    <row r="301" spans="1:16" s="2" customFormat="1" hidden="1" x14ac:dyDescent="0.25">
      <c r="A301" s="834" t="s">
        <v>92</v>
      </c>
      <c r="B301" s="835"/>
      <c r="C301" s="835"/>
      <c r="D301" s="836"/>
      <c r="E301" s="47"/>
      <c r="F301" s="26">
        <v>211110</v>
      </c>
      <c r="G301" s="942" t="s">
        <v>17</v>
      </c>
      <c r="H301" s="942"/>
      <c r="I301" s="51" t="s">
        <v>17</v>
      </c>
      <c r="J301" s="27"/>
      <c r="K301" s="938"/>
      <c r="L301" s="939"/>
      <c r="M301" s="923"/>
      <c r="N301" s="924"/>
      <c r="O301" s="923"/>
      <c r="P301" s="924"/>
    </row>
    <row r="302" spans="1:16" s="2" customFormat="1" hidden="1" x14ac:dyDescent="0.25">
      <c r="A302" s="834" t="s">
        <v>93</v>
      </c>
      <c r="B302" s="835"/>
      <c r="C302" s="835"/>
      <c r="D302" s="836"/>
      <c r="E302" s="47"/>
      <c r="F302" s="26">
        <v>211120</v>
      </c>
      <c r="G302" s="942" t="s">
        <v>17</v>
      </c>
      <c r="H302" s="942"/>
      <c r="I302" s="51" t="s">
        <v>17</v>
      </c>
      <c r="J302" s="27"/>
      <c r="K302" s="938"/>
      <c r="L302" s="939"/>
      <c r="M302" s="923"/>
      <c r="N302" s="924"/>
      <c r="O302" s="923"/>
      <c r="P302" s="924"/>
    </row>
    <row r="303" spans="1:16" s="2" customFormat="1" hidden="1" x14ac:dyDescent="0.25">
      <c r="A303" s="834" t="s">
        <v>94</v>
      </c>
      <c r="B303" s="835"/>
      <c r="C303" s="835"/>
      <c r="D303" s="836"/>
      <c r="E303" s="47"/>
      <c r="F303" s="26">
        <v>211130</v>
      </c>
      <c r="G303" s="942" t="s">
        <v>17</v>
      </c>
      <c r="H303" s="942"/>
      <c r="I303" s="51" t="s">
        <v>17</v>
      </c>
      <c r="J303" s="27"/>
      <c r="K303" s="938"/>
      <c r="L303" s="939"/>
      <c r="M303" s="923"/>
      <c r="N303" s="924"/>
      <c r="O303" s="923"/>
      <c r="P303" s="924"/>
    </row>
    <row r="304" spans="1:16" s="2" customFormat="1" hidden="1" x14ac:dyDescent="0.25">
      <c r="A304" s="834" t="s">
        <v>95</v>
      </c>
      <c r="B304" s="835"/>
      <c r="C304" s="835"/>
      <c r="D304" s="836"/>
      <c r="E304" s="47"/>
      <c r="F304" s="26">
        <v>211140</v>
      </c>
      <c r="G304" s="942" t="s">
        <v>17</v>
      </c>
      <c r="H304" s="942"/>
      <c r="I304" s="51" t="s">
        <v>17</v>
      </c>
      <c r="J304" s="27"/>
      <c r="K304" s="938"/>
      <c r="L304" s="939"/>
      <c r="M304" s="923"/>
      <c r="N304" s="924"/>
      <c r="O304" s="923"/>
      <c r="P304" s="924"/>
    </row>
    <row r="305" spans="1:16" s="2" customFormat="1" hidden="1" x14ac:dyDescent="0.25">
      <c r="A305" s="834" t="s">
        <v>96</v>
      </c>
      <c r="B305" s="835"/>
      <c r="C305" s="835"/>
      <c r="D305" s="836"/>
      <c r="E305" s="47"/>
      <c r="F305" s="25">
        <v>211150</v>
      </c>
      <c r="G305" s="942" t="s">
        <v>17</v>
      </c>
      <c r="H305" s="942"/>
      <c r="I305" s="51" t="s">
        <v>17</v>
      </c>
      <c r="J305" s="27"/>
      <c r="K305" s="938"/>
      <c r="L305" s="939"/>
      <c r="M305" s="923"/>
      <c r="N305" s="924"/>
      <c r="O305" s="923"/>
      <c r="P305" s="924"/>
    </row>
    <row r="306" spans="1:16" s="2" customFormat="1" hidden="1" x14ac:dyDescent="0.25">
      <c r="A306" s="834" t="s">
        <v>97</v>
      </c>
      <c r="B306" s="835"/>
      <c r="C306" s="835"/>
      <c r="D306" s="836"/>
      <c r="E306" s="47"/>
      <c r="F306" s="25">
        <v>211190</v>
      </c>
      <c r="G306" s="942" t="s">
        <v>17</v>
      </c>
      <c r="H306" s="942"/>
      <c r="I306" s="51" t="s">
        <v>17</v>
      </c>
      <c r="J306" s="27"/>
      <c r="K306" s="938"/>
      <c r="L306" s="939"/>
      <c r="M306" s="923"/>
      <c r="N306" s="924"/>
      <c r="O306" s="923"/>
      <c r="P306" s="924"/>
    </row>
    <row r="307" spans="1:16" s="2" customFormat="1" hidden="1" x14ac:dyDescent="0.25">
      <c r="A307" s="834" t="s">
        <v>98</v>
      </c>
      <c r="B307" s="835"/>
      <c r="C307" s="835"/>
      <c r="D307" s="836"/>
      <c r="E307" s="47"/>
      <c r="F307" s="25">
        <v>211200</v>
      </c>
      <c r="G307" s="942" t="s">
        <v>17</v>
      </c>
      <c r="H307" s="942"/>
      <c r="I307" s="51" t="s">
        <v>17</v>
      </c>
      <c r="J307" s="27"/>
      <c r="K307" s="938"/>
      <c r="L307" s="939"/>
      <c r="M307" s="923"/>
      <c r="N307" s="924"/>
      <c r="O307" s="923"/>
      <c r="P307" s="924"/>
    </row>
    <row r="308" spans="1:16" s="2" customFormat="1" hidden="1" x14ac:dyDescent="0.25">
      <c r="A308" s="834" t="s">
        <v>99</v>
      </c>
      <c r="B308" s="835"/>
      <c r="C308" s="835"/>
      <c r="D308" s="836"/>
      <c r="E308" s="47"/>
      <c r="F308" s="25">
        <v>211300</v>
      </c>
      <c r="G308" s="942" t="s">
        <v>17</v>
      </c>
      <c r="H308" s="942"/>
      <c r="I308" s="51" t="s">
        <v>17</v>
      </c>
      <c r="J308" s="27"/>
      <c r="K308" s="938"/>
      <c r="L308" s="939"/>
      <c r="M308" s="923"/>
      <c r="N308" s="924"/>
      <c r="O308" s="923"/>
      <c r="P308" s="924"/>
    </row>
    <row r="309" spans="1:16" s="2" customFormat="1" hidden="1" x14ac:dyDescent="0.25">
      <c r="A309" s="834" t="s">
        <v>215</v>
      </c>
      <c r="B309" s="835"/>
      <c r="C309" s="835"/>
      <c r="D309" s="836"/>
      <c r="E309" s="47"/>
      <c r="F309" s="25">
        <v>211310</v>
      </c>
      <c r="G309" s="942" t="s">
        <v>17</v>
      </c>
      <c r="H309" s="942"/>
      <c r="I309" s="51" t="s">
        <v>17</v>
      </c>
      <c r="J309" s="27"/>
      <c r="K309" s="938"/>
      <c r="L309" s="939"/>
      <c r="M309" s="923"/>
      <c r="N309" s="924"/>
      <c r="O309" s="923"/>
      <c r="P309" s="924"/>
    </row>
    <row r="310" spans="1:16" s="2" customFormat="1" hidden="1" x14ac:dyDescent="0.25">
      <c r="A310" s="834" t="s">
        <v>216</v>
      </c>
      <c r="B310" s="835"/>
      <c r="C310" s="835"/>
      <c r="D310" s="836"/>
      <c r="E310" s="47"/>
      <c r="F310" s="25">
        <v>211320</v>
      </c>
      <c r="G310" s="942" t="s">
        <v>17</v>
      </c>
      <c r="H310" s="942"/>
      <c r="I310" s="51" t="s">
        <v>17</v>
      </c>
      <c r="J310" s="27"/>
      <c r="K310" s="938"/>
      <c r="L310" s="939"/>
      <c r="M310" s="923"/>
      <c r="N310" s="924"/>
      <c r="O310" s="923"/>
      <c r="P310" s="924"/>
    </row>
    <row r="311" spans="1:16" s="2" customFormat="1" hidden="1" x14ac:dyDescent="0.25">
      <c r="A311" s="834" t="s">
        <v>100</v>
      </c>
      <c r="B311" s="835"/>
      <c r="C311" s="835"/>
      <c r="D311" s="836"/>
      <c r="E311" s="47"/>
      <c r="F311" s="25">
        <v>211330</v>
      </c>
      <c r="G311" s="942" t="s">
        <v>17</v>
      </c>
      <c r="H311" s="942"/>
      <c r="I311" s="51" t="s">
        <v>17</v>
      </c>
      <c r="J311" s="27"/>
      <c r="K311" s="938"/>
      <c r="L311" s="939"/>
      <c r="M311" s="923"/>
      <c r="N311" s="924"/>
      <c r="O311" s="923"/>
      <c r="P311" s="924"/>
    </row>
    <row r="312" spans="1:16" s="2" customFormat="1" hidden="1" x14ac:dyDescent="0.25">
      <c r="A312" s="834" t="s">
        <v>101</v>
      </c>
      <c r="B312" s="835"/>
      <c r="C312" s="835"/>
      <c r="D312" s="836"/>
      <c r="E312" s="47"/>
      <c r="F312" s="25">
        <v>211340</v>
      </c>
      <c r="G312" s="942" t="s">
        <v>17</v>
      </c>
      <c r="H312" s="942"/>
      <c r="I312" s="51" t="s">
        <v>17</v>
      </c>
      <c r="J312" s="27"/>
      <c r="K312" s="938"/>
      <c r="L312" s="939"/>
      <c r="M312" s="923"/>
      <c r="N312" s="924"/>
      <c r="O312" s="923"/>
      <c r="P312" s="924"/>
    </row>
    <row r="313" spans="1:16" s="2" customFormat="1" hidden="1" x14ac:dyDescent="0.25">
      <c r="A313" s="834" t="s">
        <v>217</v>
      </c>
      <c r="B313" s="835"/>
      <c r="C313" s="835"/>
      <c r="D313" s="836"/>
      <c r="E313" s="47"/>
      <c r="F313" s="25">
        <v>211350</v>
      </c>
      <c r="G313" s="942" t="s">
        <v>17</v>
      </c>
      <c r="H313" s="942"/>
      <c r="I313" s="51" t="s">
        <v>17</v>
      </c>
      <c r="J313" s="27"/>
      <c r="K313" s="938"/>
      <c r="L313" s="939"/>
      <c r="M313" s="923"/>
      <c r="N313" s="924"/>
      <c r="O313" s="923"/>
      <c r="P313" s="924"/>
    </row>
    <row r="314" spans="1:16" s="2" customFormat="1" hidden="1" x14ac:dyDescent="0.25">
      <c r="A314" s="834" t="s">
        <v>102</v>
      </c>
      <c r="B314" s="835"/>
      <c r="C314" s="835"/>
      <c r="D314" s="836"/>
      <c r="E314" s="47"/>
      <c r="F314" s="25">
        <v>211390</v>
      </c>
      <c r="G314" s="942" t="s">
        <v>17</v>
      </c>
      <c r="H314" s="942"/>
      <c r="I314" s="51" t="s">
        <v>17</v>
      </c>
      <c r="J314" s="27"/>
      <c r="K314" s="938"/>
      <c r="L314" s="939"/>
      <c r="M314" s="923"/>
      <c r="N314" s="924"/>
      <c r="O314" s="923"/>
      <c r="P314" s="924"/>
    </row>
    <row r="315" spans="1:16" s="2" customFormat="1" hidden="1" x14ac:dyDescent="0.25">
      <c r="A315" s="834" t="s">
        <v>103</v>
      </c>
      <c r="B315" s="835"/>
      <c r="C315" s="835"/>
      <c r="D315" s="836"/>
      <c r="E315" s="47"/>
      <c r="F315" s="25">
        <v>212000</v>
      </c>
      <c r="G315" s="942" t="s">
        <v>17</v>
      </c>
      <c r="H315" s="942"/>
      <c r="I315" s="51" t="s">
        <v>17</v>
      </c>
      <c r="J315" s="27"/>
      <c r="K315" s="938"/>
      <c r="L315" s="939"/>
      <c r="M315" s="938"/>
      <c r="N315" s="939"/>
      <c r="O315" s="938"/>
      <c r="P315" s="939"/>
    </row>
    <row r="316" spans="1:16" s="2" customFormat="1" hidden="1" x14ac:dyDescent="0.25">
      <c r="A316" s="834" t="s">
        <v>104</v>
      </c>
      <c r="B316" s="835"/>
      <c r="C316" s="835"/>
      <c r="D316" s="836"/>
      <c r="E316" s="47"/>
      <c r="F316" s="25">
        <v>212100</v>
      </c>
      <c r="G316" s="942" t="s">
        <v>17</v>
      </c>
      <c r="H316" s="942"/>
      <c r="I316" s="51" t="s">
        <v>17</v>
      </c>
      <c r="J316" s="27"/>
      <c r="K316" s="938"/>
      <c r="L316" s="939"/>
      <c r="M316" s="923"/>
      <c r="N316" s="924"/>
      <c r="O316" s="923"/>
      <c r="P316" s="924"/>
    </row>
    <row r="317" spans="1:16" s="2" customFormat="1" hidden="1" x14ac:dyDescent="0.25">
      <c r="A317" s="834" t="s">
        <v>105</v>
      </c>
      <c r="B317" s="835"/>
      <c r="C317" s="835"/>
      <c r="D317" s="836"/>
      <c r="E317" s="47"/>
      <c r="F317" s="25">
        <v>212200</v>
      </c>
      <c r="G317" s="942" t="s">
        <v>17</v>
      </c>
      <c r="H317" s="942"/>
      <c r="I317" s="51" t="s">
        <v>17</v>
      </c>
      <c r="J317" s="27"/>
      <c r="K317" s="938"/>
      <c r="L317" s="939"/>
      <c r="M317" s="923"/>
      <c r="N317" s="924"/>
      <c r="O317" s="923"/>
      <c r="P317" s="924"/>
    </row>
    <row r="318" spans="1:16" s="2" customFormat="1" hidden="1" x14ac:dyDescent="0.25">
      <c r="A318" s="834" t="s">
        <v>106</v>
      </c>
      <c r="B318" s="835"/>
      <c r="C318" s="835"/>
      <c r="D318" s="836"/>
      <c r="E318" s="47"/>
      <c r="F318" s="25">
        <v>212210</v>
      </c>
      <c r="G318" s="942" t="s">
        <v>17</v>
      </c>
      <c r="H318" s="942"/>
      <c r="I318" s="51" t="s">
        <v>17</v>
      </c>
      <c r="J318" s="27"/>
      <c r="K318" s="938"/>
      <c r="L318" s="939"/>
      <c r="M318" s="923"/>
      <c r="N318" s="924"/>
      <c r="O318" s="923"/>
      <c r="P318" s="924"/>
    </row>
    <row r="319" spans="1:16" s="2" customFormat="1" hidden="1" x14ac:dyDescent="0.25">
      <c r="A319" s="846" t="s">
        <v>107</v>
      </c>
      <c r="B319" s="847"/>
      <c r="C319" s="847"/>
      <c r="D319" s="848"/>
      <c r="E319" s="18"/>
      <c r="F319" s="19">
        <v>220000</v>
      </c>
      <c r="G319" s="943" t="s">
        <v>17</v>
      </c>
      <c r="H319" s="943"/>
      <c r="I319" s="57" t="s">
        <v>17</v>
      </c>
      <c r="J319" s="21">
        <f>SUM(J320:J349)</f>
        <v>0</v>
      </c>
      <c r="K319" s="936">
        <f>SUM(K320:L349)</f>
        <v>0</v>
      </c>
      <c r="L319" s="937"/>
      <c r="M319" s="936">
        <f>SUM(M320:N349)</f>
        <v>0</v>
      </c>
      <c r="N319" s="937"/>
      <c r="O319" s="936">
        <f>SUM(O320:P349)</f>
        <v>0</v>
      </c>
      <c r="P319" s="937"/>
    </row>
    <row r="320" spans="1:16" s="2" customFormat="1" hidden="1" x14ac:dyDescent="0.25">
      <c r="A320" s="834" t="s">
        <v>108</v>
      </c>
      <c r="B320" s="835"/>
      <c r="C320" s="835"/>
      <c r="D320" s="836"/>
      <c r="E320" s="47"/>
      <c r="F320" s="25">
        <v>222000</v>
      </c>
      <c r="G320" s="942" t="s">
        <v>17</v>
      </c>
      <c r="H320" s="942"/>
      <c r="I320" s="51" t="s">
        <v>17</v>
      </c>
      <c r="J320" s="27"/>
      <c r="K320" s="938"/>
      <c r="L320" s="939"/>
      <c r="M320" s="923"/>
      <c r="N320" s="924"/>
      <c r="O320" s="923"/>
      <c r="P320" s="924"/>
    </row>
    <row r="321" spans="1:16" s="2" customFormat="1" hidden="1" x14ac:dyDescent="0.25">
      <c r="A321" s="834" t="s">
        <v>109</v>
      </c>
      <c r="B321" s="835"/>
      <c r="C321" s="835"/>
      <c r="D321" s="836"/>
      <c r="E321" s="47"/>
      <c r="F321" s="25">
        <v>222100</v>
      </c>
      <c r="G321" s="942" t="s">
        <v>17</v>
      </c>
      <c r="H321" s="942"/>
      <c r="I321" s="51" t="s">
        <v>17</v>
      </c>
      <c r="J321" s="27"/>
      <c r="K321" s="938"/>
      <c r="L321" s="939"/>
      <c r="M321" s="923"/>
      <c r="N321" s="924"/>
      <c r="O321" s="923"/>
      <c r="P321" s="924"/>
    </row>
    <row r="322" spans="1:16" s="2" customFormat="1" hidden="1" x14ac:dyDescent="0.25">
      <c r="A322" s="834" t="s">
        <v>110</v>
      </c>
      <c r="B322" s="835"/>
      <c r="C322" s="835"/>
      <c r="D322" s="836"/>
      <c r="E322" s="47"/>
      <c r="F322" s="25">
        <v>222110</v>
      </c>
      <c r="G322" s="942" t="s">
        <v>17</v>
      </c>
      <c r="H322" s="942"/>
      <c r="I322" s="51" t="s">
        <v>17</v>
      </c>
      <c r="J322" s="27"/>
      <c r="K322" s="938"/>
      <c r="L322" s="939"/>
      <c r="M322" s="923"/>
      <c r="N322" s="924"/>
      <c r="O322" s="923"/>
      <c r="P322" s="924"/>
    </row>
    <row r="323" spans="1:16" s="2" customFormat="1" hidden="1" x14ac:dyDescent="0.25">
      <c r="A323" s="834" t="s">
        <v>111</v>
      </c>
      <c r="B323" s="835"/>
      <c r="C323" s="835"/>
      <c r="D323" s="836"/>
      <c r="E323" s="47"/>
      <c r="F323" s="25">
        <v>222120</v>
      </c>
      <c r="G323" s="942" t="s">
        <v>17</v>
      </c>
      <c r="H323" s="942"/>
      <c r="I323" s="51" t="s">
        <v>17</v>
      </c>
      <c r="J323" s="27"/>
      <c r="K323" s="938"/>
      <c r="L323" s="939"/>
      <c r="M323" s="923"/>
      <c r="N323" s="924"/>
      <c r="O323" s="923"/>
      <c r="P323" s="924"/>
    </row>
    <row r="324" spans="1:16" s="2" customFormat="1" hidden="1" x14ac:dyDescent="0.25">
      <c r="A324" s="834" t="s">
        <v>112</v>
      </c>
      <c r="B324" s="835"/>
      <c r="C324" s="835"/>
      <c r="D324" s="836"/>
      <c r="E324" s="47"/>
      <c r="F324" s="25">
        <v>222130</v>
      </c>
      <c r="G324" s="942" t="s">
        <v>17</v>
      </c>
      <c r="H324" s="942"/>
      <c r="I324" s="51" t="s">
        <v>17</v>
      </c>
      <c r="J324" s="27"/>
      <c r="K324" s="938"/>
      <c r="L324" s="939"/>
      <c r="M324" s="923"/>
      <c r="N324" s="924"/>
      <c r="O324" s="923"/>
      <c r="P324" s="924"/>
    </row>
    <row r="325" spans="1:16" s="2" customFormat="1" hidden="1" x14ac:dyDescent="0.25">
      <c r="A325" s="834" t="s">
        <v>113</v>
      </c>
      <c r="B325" s="835"/>
      <c r="C325" s="835"/>
      <c r="D325" s="836"/>
      <c r="E325" s="47"/>
      <c r="F325" s="25">
        <v>222140</v>
      </c>
      <c r="G325" s="942" t="s">
        <v>17</v>
      </c>
      <c r="H325" s="942"/>
      <c r="I325" s="51" t="s">
        <v>17</v>
      </c>
      <c r="J325" s="27"/>
      <c r="K325" s="938"/>
      <c r="L325" s="939"/>
      <c r="M325" s="923"/>
      <c r="N325" s="924"/>
      <c r="O325" s="923"/>
      <c r="P325" s="924"/>
    </row>
    <row r="326" spans="1:16" s="2" customFormat="1" hidden="1" x14ac:dyDescent="0.25">
      <c r="A326" s="834" t="s">
        <v>114</v>
      </c>
      <c r="B326" s="835"/>
      <c r="C326" s="835"/>
      <c r="D326" s="836"/>
      <c r="E326" s="47"/>
      <c r="F326" s="25">
        <v>222190</v>
      </c>
      <c r="G326" s="942" t="s">
        <v>17</v>
      </c>
      <c r="H326" s="942"/>
      <c r="I326" s="51" t="s">
        <v>17</v>
      </c>
      <c r="J326" s="27"/>
      <c r="K326" s="938"/>
      <c r="L326" s="939"/>
      <c r="M326" s="923"/>
      <c r="N326" s="924"/>
      <c r="O326" s="923"/>
      <c r="P326" s="924"/>
    </row>
    <row r="327" spans="1:16" s="2" customFormat="1" hidden="1" x14ac:dyDescent="0.25">
      <c r="A327" s="834" t="s">
        <v>115</v>
      </c>
      <c r="B327" s="835"/>
      <c r="C327" s="835"/>
      <c r="D327" s="836"/>
      <c r="E327" s="47"/>
      <c r="F327" s="25">
        <v>222200</v>
      </c>
      <c r="G327" s="942" t="s">
        <v>17</v>
      </c>
      <c r="H327" s="942"/>
      <c r="I327" s="51" t="s">
        <v>17</v>
      </c>
      <c r="J327" s="27"/>
      <c r="K327" s="938"/>
      <c r="L327" s="939"/>
      <c r="M327" s="923"/>
      <c r="N327" s="924"/>
      <c r="O327" s="923"/>
      <c r="P327" s="924"/>
    </row>
    <row r="328" spans="1:16" s="2" customFormat="1" hidden="1" x14ac:dyDescent="0.25">
      <c r="A328" s="834" t="s">
        <v>116</v>
      </c>
      <c r="B328" s="835"/>
      <c r="C328" s="835"/>
      <c r="D328" s="836"/>
      <c r="E328" s="47"/>
      <c r="F328" s="25">
        <v>222210</v>
      </c>
      <c r="G328" s="942" t="s">
        <v>17</v>
      </c>
      <c r="H328" s="942"/>
      <c r="I328" s="51" t="s">
        <v>17</v>
      </c>
      <c r="J328" s="27"/>
      <c r="K328" s="938"/>
      <c r="L328" s="939"/>
      <c r="M328" s="923"/>
      <c r="N328" s="924"/>
      <c r="O328" s="923"/>
      <c r="P328" s="924"/>
    </row>
    <row r="329" spans="1:16" s="2" customFormat="1" hidden="1" x14ac:dyDescent="0.25">
      <c r="A329" s="834" t="s">
        <v>117</v>
      </c>
      <c r="B329" s="835"/>
      <c r="C329" s="835"/>
      <c r="D329" s="836"/>
      <c r="E329" s="47"/>
      <c r="F329" s="25">
        <v>222220</v>
      </c>
      <c r="G329" s="942" t="s">
        <v>17</v>
      </c>
      <c r="H329" s="942"/>
      <c r="I329" s="51" t="s">
        <v>17</v>
      </c>
      <c r="J329" s="27"/>
      <c r="K329" s="938"/>
      <c r="L329" s="939"/>
      <c r="M329" s="923"/>
      <c r="N329" s="924"/>
      <c r="O329" s="923"/>
      <c r="P329" s="924"/>
    </row>
    <row r="330" spans="1:16" s="2" customFormat="1" hidden="1" x14ac:dyDescent="0.25">
      <c r="A330" s="834" t="s">
        <v>118</v>
      </c>
      <c r="B330" s="835"/>
      <c r="C330" s="835"/>
      <c r="D330" s="836"/>
      <c r="E330" s="47"/>
      <c r="F330" s="25">
        <v>222300</v>
      </c>
      <c r="G330" s="942" t="s">
        <v>17</v>
      </c>
      <c r="H330" s="942"/>
      <c r="I330" s="51" t="s">
        <v>17</v>
      </c>
      <c r="J330" s="27"/>
      <c r="K330" s="938"/>
      <c r="L330" s="939"/>
      <c r="M330" s="923"/>
      <c r="N330" s="924"/>
      <c r="O330" s="923"/>
      <c r="P330" s="924"/>
    </row>
    <row r="331" spans="1:16" s="2" customFormat="1" hidden="1" x14ac:dyDescent="0.25">
      <c r="A331" s="834" t="s">
        <v>119</v>
      </c>
      <c r="B331" s="835"/>
      <c r="C331" s="835"/>
      <c r="D331" s="836"/>
      <c r="E331" s="47"/>
      <c r="F331" s="25">
        <v>222400</v>
      </c>
      <c r="G331" s="942" t="s">
        <v>17</v>
      </c>
      <c r="H331" s="942"/>
      <c r="I331" s="51" t="s">
        <v>17</v>
      </c>
      <c r="J331" s="27"/>
      <c r="K331" s="938"/>
      <c r="L331" s="939"/>
      <c r="M331" s="923"/>
      <c r="N331" s="924"/>
      <c r="O331" s="923"/>
      <c r="P331" s="924"/>
    </row>
    <row r="332" spans="1:16" s="2" customFormat="1" hidden="1" x14ac:dyDescent="0.25">
      <c r="A332" s="834" t="s">
        <v>120</v>
      </c>
      <c r="B332" s="835"/>
      <c r="C332" s="835"/>
      <c r="D332" s="836"/>
      <c r="E332" s="47"/>
      <c r="F332" s="25">
        <v>222500</v>
      </c>
      <c r="G332" s="942" t="s">
        <v>17</v>
      </c>
      <c r="H332" s="942"/>
      <c r="I332" s="51" t="s">
        <v>17</v>
      </c>
      <c r="J332" s="27"/>
      <c r="K332" s="938"/>
      <c r="L332" s="939"/>
      <c r="M332" s="923"/>
      <c r="N332" s="924"/>
      <c r="O332" s="923"/>
      <c r="P332" s="924"/>
    </row>
    <row r="333" spans="1:16" s="2" customFormat="1" hidden="1" x14ac:dyDescent="0.25">
      <c r="A333" s="834" t="s">
        <v>121</v>
      </c>
      <c r="B333" s="835"/>
      <c r="C333" s="835"/>
      <c r="D333" s="836"/>
      <c r="E333" s="47"/>
      <c r="F333" s="25">
        <v>222600</v>
      </c>
      <c r="G333" s="942" t="s">
        <v>17</v>
      </c>
      <c r="H333" s="942"/>
      <c r="I333" s="51" t="s">
        <v>17</v>
      </c>
      <c r="J333" s="27"/>
      <c r="K333" s="938"/>
      <c r="L333" s="939"/>
      <c r="M333" s="923"/>
      <c r="N333" s="924"/>
      <c r="O333" s="923"/>
      <c r="P333" s="924"/>
    </row>
    <row r="334" spans="1:16" s="2" customFormat="1" hidden="1" x14ac:dyDescent="0.25">
      <c r="A334" s="834" t="s">
        <v>122</v>
      </c>
      <c r="B334" s="835"/>
      <c r="C334" s="835"/>
      <c r="D334" s="836"/>
      <c r="E334" s="47"/>
      <c r="F334" s="25">
        <v>222700</v>
      </c>
      <c r="G334" s="942" t="s">
        <v>17</v>
      </c>
      <c r="H334" s="942"/>
      <c r="I334" s="51" t="s">
        <v>17</v>
      </c>
      <c r="J334" s="27"/>
      <c r="K334" s="938"/>
      <c r="L334" s="939"/>
      <c r="M334" s="923"/>
      <c r="N334" s="924"/>
      <c r="O334" s="923"/>
      <c r="P334" s="924"/>
    </row>
    <row r="335" spans="1:16" s="2" customFormat="1" hidden="1" x14ac:dyDescent="0.25">
      <c r="A335" s="834" t="s">
        <v>123</v>
      </c>
      <c r="B335" s="835"/>
      <c r="C335" s="835"/>
      <c r="D335" s="836"/>
      <c r="E335" s="47"/>
      <c r="F335" s="25">
        <v>222710</v>
      </c>
      <c r="G335" s="942" t="s">
        <v>17</v>
      </c>
      <c r="H335" s="942"/>
      <c r="I335" s="51" t="s">
        <v>17</v>
      </c>
      <c r="J335" s="27"/>
      <c r="K335" s="938"/>
      <c r="L335" s="939"/>
      <c r="M335" s="923"/>
      <c r="N335" s="924"/>
      <c r="O335" s="923"/>
      <c r="P335" s="924"/>
    </row>
    <row r="336" spans="1:16" s="2" customFormat="1" hidden="1" x14ac:dyDescent="0.25">
      <c r="A336" s="834" t="s">
        <v>124</v>
      </c>
      <c r="B336" s="835"/>
      <c r="C336" s="835"/>
      <c r="D336" s="836"/>
      <c r="E336" s="47"/>
      <c r="F336" s="25">
        <v>222720</v>
      </c>
      <c r="G336" s="942" t="s">
        <v>17</v>
      </c>
      <c r="H336" s="942"/>
      <c r="I336" s="51" t="s">
        <v>17</v>
      </c>
      <c r="J336" s="27"/>
      <c r="K336" s="938"/>
      <c r="L336" s="939"/>
      <c r="M336" s="923"/>
      <c r="N336" s="924"/>
      <c r="O336" s="923"/>
      <c r="P336" s="924"/>
    </row>
    <row r="337" spans="1:16" s="2" customFormat="1" hidden="1" x14ac:dyDescent="0.25">
      <c r="A337" s="834" t="s">
        <v>125</v>
      </c>
      <c r="B337" s="835"/>
      <c r="C337" s="835"/>
      <c r="D337" s="836"/>
      <c r="E337" s="47"/>
      <c r="F337" s="25">
        <v>222800</v>
      </c>
      <c r="G337" s="942" t="s">
        <v>17</v>
      </c>
      <c r="H337" s="942"/>
      <c r="I337" s="51" t="s">
        <v>17</v>
      </c>
      <c r="J337" s="27"/>
      <c r="K337" s="938"/>
      <c r="L337" s="939"/>
      <c r="M337" s="923"/>
      <c r="N337" s="924"/>
      <c r="O337" s="923"/>
      <c r="P337" s="924"/>
    </row>
    <row r="338" spans="1:16" s="2" customFormat="1" hidden="1" x14ac:dyDescent="0.25">
      <c r="A338" s="834" t="s">
        <v>125</v>
      </c>
      <c r="B338" s="835"/>
      <c r="C338" s="835"/>
      <c r="D338" s="836"/>
      <c r="E338" s="47"/>
      <c r="F338" s="25">
        <v>222810</v>
      </c>
      <c r="G338" s="942" t="s">
        <v>17</v>
      </c>
      <c r="H338" s="942"/>
      <c r="I338" s="51" t="s">
        <v>17</v>
      </c>
      <c r="J338" s="27"/>
      <c r="K338" s="938"/>
      <c r="L338" s="939"/>
      <c r="M338" s="923"/>
      <c r="N338" s="924"/>
      <c r="O338" s="923"/>
      <c r="P338" s="924"/>
    </row>
    <row r="339" spans="1:16" s="2" customFormat="1" hidden="1" x14ac:dyDescent="0.25">
      <c r="A339" s="834" t="s">
        <v>126</v>
      </c>
      <c r="B339" s="835"/>
      <c r="C339" s="835"/>
      <c r="D339" s="836"/>
      <c r="E339" s="47"/>
      <c r="F339" s="25">
        <v>222820</v>
      </c>
      <c r="G339" s="942" t="s">
        <v>17</v>
      </c>
      <c r="H339" s="942"/>
      <c r="I339" s="51" t="s">
        <v>17</v>
      </c>
      <c r="J339" s="27"/>
      <c r="K339" s="938"/>
      <c r="L339" s="939"/>
      <c r="M339" s="923"/>
      <c r="N339" s="924"/>
      <c r="O339" s="923"/>
      <c r="P339" s="924"/>
    </row>
    <row r="340" spans="1:16" s="2" customFormat="1" hidden="1" x14ac:dyDescent="0.25">
      <c r="A340" s="834" t="s">
        <v>127</v>
      </c>
      <c r="B340" s="835"/>
      <c r="C340" s="835"/>
      <c r="D340" s="836"/>
      <c r="E340" s="47"/>
      <c r="F340" s="25">
        <v>222900</v>
      </c>
      <c r="G340" s="942" t="s">
        <v>17</v>
      </c>
      <c r="H340" s="942"/>
      <c r="I340" s="51" t="s">
        <v>17</v>
      </c>
      <c r="J340" s="27"/>
      <c r="K340" s="938"/>
      <c r="L340" s="939"/>
      <c r="M340" s="923"/>
      <c r="N340" s="924"/>
      <c r="O340" s="923"/>
      <c r="P340" s="924"/>
    </row>
    <row r="341" spans="1:16" s="2" customFormat="1" hidden="1" x14ac:dyDescent="0.25">
      <c r="A341" s="834" t="s">
        <v>128</v>
      </c>
      <c r="B341" s="835"/>
      <c r="C341" s="835"/>
      <c r="D341" s="836"/>
      <c r="E341" s="47"/>
      <c r="F341" s="25">
        <v>222910</v>
      </c>
      <c r="G341" s="942" t="s">
        <v>17</v>
      </c>
      <c r="H341" s="942"/>
      <c r="I341" s="51" t="s">
        <v>17</v>
      </c>
      <c r="J341" s="27"/>
      <c r="K341" s="938"/>
      <c r="L341" s="939"/>
      <c r="M341" s="923"/>
      <c r="N341" s="924"/>
      <c r="O341" s="923"/>
      <c r="P341" s="924"/>
    </row>
    <row r="342" spans="1:16" s="2" customFormat="1" hidden="1" x14ac:dyDescent="0.25">
      <c r="A342" s="834" t="s">
        <v>129</v>
      </c>
      <c r="B342" s="835"/>
      <c r="C342" s="835"/>
      <c r="D342" s="836"/>
      <c r="E342" s="47"/>
      <c r="F342" s="25">
        <v>222920</v>
      </c>
      <c r="G342" s="942" t="s">
        <v>17</v>
      </c>
      <c r="H342" s="942"/>
      <c r="I342" s="51" t="s">
        <v>17</v>
      </c>
      <c r="J342" s="27"/>
      <c r="K342" s="938"/>
      <c r="L342" s="939"/>
      <c r="M342" s="923"/>
      <c r="N342" s="924"/>
      <c r="O342" s="923"/>
      <c r="P342" s="924"/>
    </row>
    <row r="343" spans="1:16" s="2" customFormat="1" hidden="1" x14ac:dyDescent="0.25">
      <c r="A343" s="834" t="s">
        <v>130</v>
      </c>
      <c r="B343" s="835"/>
      <c r="C343" s="835"/>
      <c r="D343" s="836"/>
      <c r="E343" s="47"/>
      <c r="F343" s="25">
        <v>222930</v>
      </c>
      <c r="G343" s="942" t="s">
        <v>17</v>
      </c>
      <c r="H343" s="942"/>
      <c r="I343" s="51" t="s">
        <v>17</v>
      </c>
      <c r="J343" s="27"/>
      <c r="K343" s="938"/>
      <c r="L343" s="939"/>
      <c r="M343" s="923"/>
      <c r="N343" s="924"/>
      <c r="O343" s="923"/>
      <c r="P343" s="924"/>
    </row>
    <row r="344" spans="1:16" s="2" customFormat="1" hidden="1" x14ac:dyDescent="0.25">
      <c r="A344" s="834" t="s">
        <v>131</v>
      </c>
      <c r="B344" s="835"/>
      <c r="C344" s="835"/>
      <c r="D344" s="836"/>
      <c r="E344" s="47"/>
      <c r="F344" s="25">
        <v>222940</v>
      </c>
      <c r="G344" s="942" t="s">
        <v>17</v>
      </c>
      <c r="H344" s="942"/>
      <c r="I344" s="51" t="s">
        <v>17</v>
      </c>
      <c r="J344" s="27"/>
      <c r="K344" s="938"/>
      <c r="L344" s="939"/>
      <c r="M344" s="923"/>
      <c r="N344" s="924"/>
      <c r="O344" s="923"/>
      <c r="P344" s="924"/>
    </row>
    <row r="345" spans="1:16" s="2" customFormat="1" hidden="1" x14ac:dyDescent="0.25">
      <c r="A345" s="834" t="s">
        <v>132</v>
      </c>
      <c r="B345" s="835"/>
      <c r="C345" s="835"/>
      <c r="D345" s="836"/>
      <c r="E345" s="47" t="s">
        <v>219</v>
      </c>
      <c r="F345" s="25">
        <v>222950</v>
      </c>
      <c r="G345" s="942" t="s">
        <v>17</v>
      </c>
      <c r="H345" s="942"/>
      <c r="I345" s="51" t="s">
        <v>17</v>
      </c>
      <c r="J345" s="27"/>
      <c r="K345" s="938"/>
      <c r="L345" s="939"/>
      <c r="M345" s="923"/>
      <c r="N345" s="924"/>
      <c r="O345" s="923"/>
      <c r="P345" s="924"/>
    </row>
    <row r="346" spans="1:16" s="2" customFormat="1" hidden="1" x14ac:dyDescent="0.25">
      <c r="A346" s="834" t="s">
        <v>133</v>
      </c>
      <c r="B346" s="835"/>
      <c r="C346" s="835"/>
      <c r="D346" s="836"/>
      <c r="E346" s="47" t="s">
        <v>219</v>
      </c>
      <c r="F346" s="25">
        <v>222960</v>
      </c>
      <c r="G346" s="942" t="s">
        <v>17</v>
      </c>
      <c r="H346" s="942"/>
      <c r="I346" s="51" t="s">
        <v>17</v>
      </c>
      <c r="J346" s="27"/>
      <c r="K346" s="938"/>
      <c r="L346" s="939"/>
      <c r="M346" s="923"/>
      <c r="N346" s="924"/>
      <c r="O346" s="923"/>
      <c r="P346" s="924"/>
    </row>
    <row r="347" spans="1:16" s="2" customFormat="1" hidden="1" x14ac:dyDescent="0.25">
      <c r="A347" s="834" t="s">
        <v>134</v>
      </c>
      <c r="B347" s="835"/>
      <c r="C347" s="835"/>
      <c r="D347" s="836"/>
      <c r="E347" s="47" t="s">
        <v>219</v>
      </c>
      <c r="F347" s="25">
        <v>222970</v>
      </c>
      <c r="G347" s="942" t="s">
        <v>17</v>
      </c>
      <c r="H347" s="942"/>
      <c r="I347" s="51" t="s">
        <v>17</v>
      </c>
      <c r="J347" s="27"/>
      <c r="K347" s="938"/>
      <c r="L347" s="939"/>
      <c r="M347" s="923"/>
      <c r="N347" s="924"/>
      <c r="O347" s="923"/>
      <c r="P347" s="924"/>
    </row>
    <row r="348" spans="1:16" s="2" customFormat="1" hidden="1" x14ac:dyDescent="0.25">
      <c r="A348" s="834" t="s">
        <v>135</v>
      </c>
      <c r="B348" s="835"/>
      <c r="C348" s="835"/>
      <c r="D348" s="836"/>
      <c r="E348" s="47" t="s">
        <v>219</v>
      </c>
      <c r="F348" s="25">
        <v>222980</v>
      </c>
      <c r="G348" s="942" t="s">
        <v>17</v>
      </c>
      <c r="H348" s="942"/>
      <c r="I348" s="51" t="s">
        <v>17</v>
      </c>
      <c r="J348" s="27"/>
      <c r="K348" s="938"/>
      <c r="L348" s="939"/>
      <c r="M348" s="923"/>
      <c r="N348" s="924"/>
      <c r="O348" s="923"/>
      <c r="P348" s="924"/>
    </row>
    <row r="349" spans="1:16" s="2" customFormat="1" hidden="1" x14ac:dyDescent="0.25">
      <c r="A349" s="834" t="s">
        <v>136</v>
      </c>
      <c r="B349" s="835"/>
      <c r="C349" s="835"/>
      <c r="D349" s="836"/>
      <c r="E349" s="47"/>
      <c r="F349" s="25">
        <v>222990</v>
      </c>
      <c r="G349" s="942" t="s">
        <v>17</v>
      </c>
      <c r="H349" s="942"/>
      <c r="I349" s="51" t="s">
        <v>17</v>
      </c>
      <c r="J349" s="27"/>
      <c r="K349" s="938"/>
      <c r="L349" s="939"/>
      <c r="M349" s="923"/>
      <c r="N349" s="924"/>
      <c r="O349" s="923"/>
      <c r="P349" s="924"/>
    </row>
    <row r="350" spans="1:16" s="2" customFormat="1" hidden="1" x14ac:dyDescent="0.25">
      <c r="A350" s="846" t="s">
        <v>137</v>
      </c>
      <c r="B350" s="847"/>
      <c r="C350" s="847"/>
      <c r="D350" s="848"/>
      <c r="E350" s="18"/>
      <c r="F350" s="19">
        <v>270000</v>
      </c>
      <c r="G350" s="943" t="s">
        <v>17</v>
      </c>
      <c r="H350" s="943"/>
      <c r="I350" s="57" t="s">
        <v>17</v>
      </c>
      <c r="J350" s="21">
        <f>SUM(J351:J352)</f>
        <v>0</v>
      </c>
      <c r="K350" s="936">
        <f>SUM(K351:L352)</f>
        <v>0</v>
      </c>
      <c r="L350" s="937"/>
      <c r="M350" s="936">
        <f>SUM(M351:N352)</f>
        <v>0</v>
      </c>
      <c r="N350" s="937"/>
      <c r="O350" s="936">
        <f>SUM(O351:P352)</f>
        <v>0</v>
      </c>
      <c r="P350" s="937"/>
    </row>
    <row r="351" spans="1:16" s="2" customFormat="1" hidden="1" x14ac:dyDescent="0.25">
      <c r="A351" s="834" t="s">
        <v>138</v>
      </c>
      <c r="B351" s="835"/>
      <c r="C351" s="835"/>
      <c r="D351" s="836"/>
      <c r="E351" s="47"/>
      <c r="F351" s="25">
        <v>271000</v>
      </c>
      <c r="G351" s="942" t="s">
        <v>17</v>
      </c>
      <c r="H351" s="942"/>
      <c r="I351" s="51" t="s">
        <v>17</v>
      </c>
      <c r="J351" s="27"/>
      <c r="K351" s="938"/>
      <c r="L351" s="939"/>
      <c r="M351" s="923"/>
      <c r="N351" s="924"/>
      <c r="O351" s="923"/>
      <c r="P351" s="924"/>
    </row>
    <row r="352" spans="1:16" s="2" customFormat="1" hidden="1" x14ac:dyDescent="0.25">
      <c r="A352" s="834" t="s">
        <v>139</v>
      </c>
      <c r="B352" s="835"/>
      <c r="C352" s="835"/>
      <c r="D352" s="836"/>
      <c r="E352" s="47"/>
      <c r="F352" s="43">
        <v>273500</v>
      </c>
      <c r="G352" s="942" t="s">
        <v>17</v>
      </c>
      <c r="H352" s="942"/>
      <c r="I352" s="51" t="s">
        <v>17</v>
      </c>
      <c r="J352" s="160"/>
      <c r="K352" s="938"/>
      <c r="L352" s="939"/>
      <c r="M352" s="923"/>
      <c r="N352" s="924"/>
      <c r="O352" s="923"/>
      <c r="P352" s="924"/>
    </row>
    <row r="353" spans="1:16" s="2" customFormat="1" hidden="1" x14ac:dyDescent="0.25">
      <c r="A353" s="846" t="s">
        <v>140</v>
      </c>
      <c r="B353" s="847"/>
      <c r="C353" s="847"/>
      <c r="D353" s="848"/>
      <c r="E353" s="18"/>
      <c r="F353" s="45">
        <v>280000</v>
      </c>
      <c r="G353" s="943" t="s">
        <v>17</v>
      </c>
      <c r="H353" s="943"/>
      <c r="I353" s="57" t="s">
        <v>17</v>
      </c>
      <c r="J353" s="161"/>
      <c r="K353" s="936"/>
      <c r="L353" s="937"/>
      <c r="M353" s="936"/>
      <c r="N353" s="937"/>
      <c r="O353" s="936"/>
      <c r="P353" s="937"/>
    </row>
    <row r="354" spans="1:16" s="2" customFormat="1" hidden="1" x14ac:dyDescent="0.25">
      <c r="A354" s="834" t="s">
        <v>141</v>
      </c>
      <c r="B354" s="835"/>
      <c r="C354" s="835"/>
      <c r="D354" s="836"/>
      <c r="E354" s="47"/>
      <c r="F354" s="25">
        <v>281000</v>
      </c>
      <c r="G354" s="942" t="s">
        <v>17</v>
      </c>
      <c r="H354" s="942"/>
      <c r="I354" s="51" t="s">
        <v>17</v>
      </c>
      <c r="J354" s="27"/>
      <c r="K354" s="938"/>
      <c r="L354" s="939"/>
      <c r="M354" s="923"/>
      <c r="N354" s="924"/>
      <c r="O354" s="923"/>
      <c r="P354" s="924"/>
    </row>
    <row r="355" spans="1:16" s="2" customFormat="1" hidden="1" x14ac:dyDescent="0.25">
      <c r="A355" s="834" t="s">
        <v>142</v>
      </c>
      <c r="B355" s="835"/>
      <c r="C355" s="835"/>
      <c r="D355" s="836"/>
      <c r="E355" s="47"/>
      <c r="F355" s="25">
        <v>281200</v>
      </c>
      <c r="G355" s="942" t="s">
        <v>17</v>
      </c>
      <c r="H355" s="942"/>
      <c r="I355" s="51" t="s">
        <v>17</v>
      </c>
      <c r="J355" s="27"/>
      <c r="K355" s="938"/>
      <c r="L355" s="939"/>
      <c r="M355" s="923"/>
      <c r="N355" s="924"/>
      <c r="O355" s="923"/>
      <c r="P355" s="924"/>
    </row>
    <row r="356" spans="1:16" s="2" customFormat="1" hidden="1" x14ac:dyDescent="0.25">
      <c r="A356" s="834" t="s">
        <v>143</v>
      </c>
      <c r="B356" s="835"/>
      <c r="C356" s="835"/>
      <c r="D356" s="836"/>
      <c r="E356" s="47"/>
      <c r="F356" s="25">
        <v>281210</v>
      </c>
      <c r="G356" s="942" t="s">
        <v>17</v>
      </c>
      <c r="H356" s="942"/>
      <c r="I356" s="51" t="s">
        <v>17</v>
      </c>
      <c r="J356" s="27"/>
      <c r="K356" s="938"/>
      <c r="L356" s="939"/>
      <c r="M356" s="923"/>
      <c r="N356" s="924"/>
      <c r="O356" s="923"/>
      <c r="P356" s="924"/>
    </row>
    <row r="357" spans="1:16" s="2" customFormat="1" hidden="1" x14ac:dyDescent="0.25">
      <c r="A357" s="834" t="s">
        <v>144</v>
      </c>
      <c r="B357" s="835"/>
      <c r="C357" s="835"/>
      <c r="D357" s="836"/>
      <c r="E357" s="47"/>
      <c r="F357" s="25">
        <v>281211</v>
      </c>
      <c r="G357" s="942" t="s">
        <v>17</v>
      </c>
      <c r="H357" s="942"/>
      <c r="I357" s="51" t="s">
        <v>17</v>
      </c>
      <c r="J357" s="27"/>
      <c r="K357" s="938"/>
      <c r="L357" s="939"/>
      <c r="M357" s="923"/>
      <c r="N357" s="924"/>
      <c r="O357" s="923"/>
      <c r="P357" s="924"/>
    </row>
    <row r="358" spans="1:16" s="2" customFormat="1" hidden="1" x14ac:dyDescent="0.25">
      <c r="A358" s="834" t="s">
        <v>145</v>
      </c>
      <c r="B358" s="835"/>
      <c r="C358" s="835"/>
      <c r="D358" s="836"/>
      <c r="E358" s="47"/>
      <c r="F358" s="25">
        <v>281212</v>
      </c>
      <c r="G358" s="942" t="s">
        <v>17</v>
      </c>
      <c r="H358" s="942"/>
      <c r="I358" s="51" t="s">
        <v>17</v>
      </c>
      <c r="J358" s="27"/>
      <c r="K358" s="938"/>
      <c r="L358" s="939"/>
      <c r="M358" s="923"/>
      <c r="N358" s="924"/>
      <c r="O358" s="923"/>
      <c r="P358" s="924"/>
    </row>
    <row r="359" spans="1:16" s="2" customFormat="1" hidden="1" x14ac:dyDescent="0.25">
      <c r="A359" s="834" t="s">
        <v>146</v>
      </c>
      <c r="B359" s="835"/>
      <c r="C359" s="835"/>
      <c r="D359" s="836"/>
      <c r="E359" s="47"/>
      <c r="F359" s="25">
        <v>281220</v>
      </c>
      <c r="G359" s="942" t="s">
        <v>17</v>
      </c>
      <c r="H359" s="942"/>
      <c r="I359" s="51" t="s">
        <v>17</v>
      </c>
      <c r="J359" s="27"/>
      <c r="K359" s="938"/>
      <c r="L359" s="939"/>
      <c r="M359" s="923"/>
      <c r="N359" s="924"/>
      <c r="O359" s="923"/>
      <c r="P359" s="924"/>
    </row>
    <row r="360" spans="1:16" s="2" customFormat="1" hidden="1" x14ac:dyDescent="0.25">
      <c r="A360" s="834" t="s">
        <v>147</v>
      </c>
      <c r="B360" s="835"/>
      <c r="C360" s="835"/>
      <c r="D360" s="836"/>
      <c r="E360" s="47"/>
      <c r="F360" s="25">
        <v>281221</v>
      </c>
      <c r="G360" s="942" t="s">
        <v>17</v>
      </c>
      <c r="H360" s="942"/>
      <c r="I360" s="51" t="s">
        <v>17</v>
      </c>
      <c r="J360" s="27"/>
      <c r="K360" s="938"/>
      <c r="L360" s="939"/>
      <c r="M360" s="923"/>
      <c r="N360" s="924"/>
      <c r="O360" s="923"/>
      <c r="P360" s="924"/>
    </row>
    <row r="361" spans="1:16" s="2" customFormat="1" hidden="1" x14ac:dyDescent="0.25">
      <c r="A361" s="834" t="s">
        <v>148</v>
      </c>
      <c r="B361" s="835"/>
      <c r="C361" s="835"/>
      <c r="D361" s="836"/>
      <c r="E361" s="47"/>
      <c r="F361" s="25">
        <v>281222</v>
      </c>
      <c r="G361" s="942" t="s">
        <v>17</v>
      </c>
      <c r="H361" s="942"/>
      <c r="I361" s="51" t="s">
        <v>17</v>
      </c>
      <c r="J361" s="27"/>
      <c r="K361" s="938"/>
      <c r="L361" s="939"/>
      <c r="M361" s="923"/>
      <c r="N361" s="924"/>
      <c r="O361" s="923"/>
      <c r="P361" s="924"/>
    </row>
    <row r="362" spans="1:16" s="2" customFormat="1" hidden="1" x14ac:dyDescent="0.25">
      <c r="A362" s="834" t="s">
        <v>149</v>
      </c>
      <c r="B362" s="835"/>
      <c r="C362" s="835"/>
      <c r="D362" s="836"/>
      <c r="E362" s="47"/>
      <c r="F362" s="25">
        <v>281230</v>
      </c>
      <c r="G362" s="942" t="s">
        <v>17</v>
      </c>
      <c r="H362" s="942"/>
      <c r="I362" s="51" t="s">
        <v>17</v>
      </c>
      <c r="J362" s="27"/>
      <c r="K362" s="938"/>
      <c r="L362" s="939"/>
      <c r="M362" s="923"/>
      <c r="N362" s="924"/>
      <c r="O362" s="923"/>
      <c r="P362" s="924"/>
    </row>
    <row r="363" spans="1:16" s="2" customFormat="1" hidden="1" x14ac:dyDescent="0.25">
      <c r="A363" s="834" t="s">
        <v>150</v>
      </c>
      <c r="B363" s="835"/>
      <c r="C363" s="835"/>
      <c r="D363" s="836"/>
      <c r="E363" s="47"/>
      <c r="F363" s="25">
        <v>281800</v>
      </c>
      <c r="G363" s="942" t="s">
        <v>17</v>
      </c>
      <c r="H363" s="942"/>
      <c r="I363" s="51" t="s">
        <v>17</v>
      </c>
      <c r="J363" s="27"/>
      <c r="K363" s="938"/>
      <c r="L363" s="939"/>
      <c r="M363" s="923"/>
      <c r="N363" s="924"/>
      <c r="O363" s="923"/>
      <c r="P363" s="924"/>
    </row>
    <row r="364" spans="1:16" s="2" customFormat="1" hidden="1" x14ac:dyDescent="0.25">
      <c r="A364" s="834" t="s">
        <v>151</v>
      </c>
      <c r="B364" s="835"/>
      <c r="C364" s="835"/>
      <c r="D364" s="836"/>
      <c r="E364" s="47"/>
      <c r="F364" s="25">
        <v>281900</v>
      </c>
      <c r="G364" s="942" t="s">
        <v>17</v>
      </c>
      <c r="H364" s="942"/>
      <c r="I364" s="51" t="s">
        <v>17</v>
      </c>
      <c r="J364" s="27"/>
      <c r="K364" s="938"/>
      <c r="L364" s="939"/>
      <c r="M364" s="923"/>
      <c r="N364" s="924"/>
      <c r="O364" s="923"/>
      <c r="P364" s="924"/>
    </row>
    <row r="365" spans="1:16" s="2" customFormat="1" hidden="1" x14ac:dyDescent="0.25">
      <c r="A365" s="834" t="s">
        <v>152</v>
      </c>
      <c r="B365" s="835"/>
      <c r="C365" s="835"/>
      <c r="D365" s="836"/>
      <c r="E365" s="47"/>
      <c r="F365" s="25">
        <v>282000</v>
      </c>
      <c r="G365" s="942" t="s">
        <v>17</v>
      </c>
      <c r="H365" s="942"/>
      <c r="I365" s="51" t="s">
        <v>17</v>
      </c>
      <c r="J365" s="27"/>
      <c r="K365" s="938"/>
      <c r="L365" s="939"/>
      <c r="M365" s="923"/>
      <c r="N365" s="924"/>
      <c r="O365" s="923"/>
      <c r="P365" s="924"/>
    </row>
    <row r="366" spans="1:16" s="2" customFormat="1" hidden="1" x14ac:dyDescent="0.25">
      <c r="A366" s="834" t="s">
        <v>153</v>
      </c>
      <c r="B366" s="835"/>
      <c r="C366" s="835"/>
      <c r="D366" s="836"/>
      <c r="E366" s="47"/>
      <c r="F366" s="25">
        <v>282100</v>
      </c>
      <c r="G366" s="942" t="s">
        <v>17</v>
      </c>
      <c r="H366" s="942"/>
      <c r="I366" s="51" t="s">
        <v>17</v>
      </c>
      <c r="J366" s="27"/>
      <c r="K366" s="938"/>
      <c r="L366" s="939"/>
      <c r="M366" s="923"/>
      <c r="N366" s="924"/>
      <c r="O366" s="923"/>
      <c r="P366" s="924"/>
    </row>
    <row r="367" spans="1:16" s="2" customFormat="1" hidden="1" x14ac:dyDescent="0.25">
      <c r="A367" s="846" t="s">
        <v>154</v>
      </c>
      <c r="B367" s="847"/>
      <c r="C367" s="847"/>
      <c r="D367" s="848"/>
      <c r="E367" s="18"/>
      <c r="F367" s="19">
        <v>290000</v>
      </c>
      <c r="G367" s="943" t="s">
        <v>17</v>
      </c>
      <c r="H367" s="943"/>
      <c r="I367" s="57" t="s">
        <v>17</v>
      </c>
      <c r="J367" s="21"/>
      <c r="K367" s="936"/>
      <c r="L367" s="937"/>
      <c r="M367" s="927"/>
      <c r="N367" s="928"/>
      <c r="O367" s="927"/>
      <c r="P367" s="928"/>
    </row>
    <row r="368" spans="1:16" s="2" customFormat="1" hidden="1" x14ac:dyDescent="0.25">
      <c r="A368" s="834" t="s">
        <v>155</v>
      </c>
      <c r="B368" s="835"/>
      <c r="C368" s="835"/>
      <c r="D368" s="836"/>
      <c r="E368" s="47"/>
      <c r="F368" s="25">
        <v>292220</v>
      </c>
      <c r="G368" s="942" t="s">
        <v>17</v>
      </c>
      <c r="H368" s="942"/>
      <c r="I368" s="51" t="s">
        <v>17</v>
      </c>
      <c r="J368" s="27"/>
      <c r="K368" s="938"/>
      <c r="L368" s="939"/>
      <c r="M368" s="923"/>
      <c r="N368" s="924"/>
      <c r="O368" s="923"/>
      <c r="P368" s="924"/>
    </row>
    <row r="369" spans="1:16" s="2" customFormat="1" hidden="1" x14ac:dyDescent="0.25">
      <c r="A369" s="834" t="s">
        <v>156</v>
      </c>
      <c r="B369" s="835"/>
      <c r="C369" s="835"/>
      <c r="D369" s="836"/>
      <c r="E369" s="47"/>
      <c r="F369" s="25">
        <v>300000</v>
      </c>
      <c r="G369" s="942" t="s">
        <v>17</v>
      </c>
      <c r="H369" s="942"/>
      <c r="I369" s="51" t="s">
        <v>17</v>
      </c>
      <c r="J369" s="27"/>
      <c r="K369" s="938"/>
      <c r="L369" s="939"/>
      <c r="M369" s="923"/>
      <c r="N369" s="924"/>
      <c r="O369" s="923"/>
      <c r="P369" s="924"/>
    </row>
    <row r="370" spans="1:16" s="2" customFormat="1" hidden="1" x14ac:dyDescent="0.25">
      <c r="A370" s="834" t="s">
        <v>157</v>
      </c>
      <c r="B370" s="835"/>
      <c r="C370" s="835"/>
      <c r="D370" s="836"/>
      <c r="E370" s="47"/>
      <c r="F370" s="25">
        <v>300000</v>
      </c>
      <c r="G370" s="942" t="s">
        <v>17</v>
      </c>
      <c r="H370" s="942"/>
      <c r="I370" s="51" t="s">
        <v>17</v>
      </c>
      <c r="J370" s="27"/>
      <c r="K370" s="938"/>
      <c r="L370" s="939"/>
      <c r="M370" s="923"/>
      <c r="N370" s="924"/>
      <c r="O370" s="923"/>
      <c r="P370" s="924"/>
    </row>
    <row r="371" spans="1:16" s="2" customFormat="1" hidden="1" x14ac:dyDescent="0.25">
      <c r="A371" s="834" t="s">
        <v>158</v>
      </c>
      <c r="B371" s="835"/>
      <c r="C371" s="835"/>
      <c r="D371" s="836"/>
      <c r="E371" s="47"/>
      <c r="F371" s="25">
        <v>319000</v>
      </c>
      <c r="G371" s="942" t="s">
        <v>17</v>
      </c>
      <c r="H371" s="942"/>
      <c r="I371" s="51" t="s">
        <v>17</v>
      </c>
      <c r="J371" s="27"/>
      <c r="K371" s="938"/>
      <c r="L371" s="939"/>
      <c r="M371" s="923"/>
      <c r="N371" s="924"/>
      <c r="O371" s="923"/>
      <c r="P371" s="924"/>
    </row>
    <row r="372" spans="1:16" s="2" customFormat="1" hidden="1" x14ac:dyDescent="0.25">
      <c r="A372" s="834" t="s">
        <v>159</v>
      </c>
      <c r="B372" s="835"/>
      <c r="C372" s="835"/>
      <c r="D372" s="836"/>
      <c r="E372" s="47"/>
      <c r="F372" s="25">
        <v>350000</v>
      </c>
      <c r="G372" s="942" t="s">
        <v>17</v>
      </c>
      <c r="H372" s="942"/>
      <c r="I372" s="51" t="s">
        <v>17</v>
      </c>
      <c r="J372" s="27"/>
      <c r="K372" s="938"/>
      <c r="L372" s="939"/>
      <c r="M372" s="923"/>
      <c r="N372" s="924"/>
      <c r="O372" s="923"/>
      <c r="P372" s="924"/>
    </row>
    <row r="373" spans="1:16" s="2" customFormat="1" hidden="1" x14ac:dyDescent="0.25">
      <c r="A373" s="846" t="s">
        <v>218</v>
      </c>
      <c r="B373" s="847"/>
      <c r="C373" s="847"/>
      <c r="D373" s="848"/>
      <c r="E373" s="18"/>
      <c r="F373" s="19">
        <v>310000</v>
      </c>
      <c r="G373" s="943" t="s">
        <v>17</v>
      </c>
      <c r="H373" s="943"/>
      <c r="I373" s="57" t="s">
        <v>17</v>
      </c>
      <c r="J373" s="21"/>
      <c r="K373" s="936"/>
      <c r="L373" s="937"/>
      <c r="M373" s="936"/>
      <c r="N373" s="937"/>
      <c r="O373" s="936"/>
      <c r="P373" s="937"/>
    </row>
    <row r="374" spans="1:16" s="2" customFormat="1" hidden="1" x14ac:dyDescent="0.25">
      <c r="A374" s="834" t="s">
        <v>161</v>
      </c>
      <c r="B374" s="835"/>
      <c r="C374" s="835"/>
      <c r="D374" s="836"/>
      <c r="E374" s="47"/>
      <c r="F374" s="25">
        <v>311000</v>
      </c>
      <c r="G374" s="942" t="s">
        <v>17</v>
      </c>
      <c r="H374" s="942"/>
      <c r="I374" s="51" t="s">
        <v>17</v>
      </c>
      <c r="J374" s="27"/>
      <c r="K374" s="938"/>
      <c r="L374" s="939"/>
      <c r="M374" s="923"/>
      <c r="N374" s="924"/>
      <c r="O374" s="923"/>
      <c r="P374" s="924"/>
    </row>
    <row r="375" spans="1:16" s="2" customFormat="1" hidden="1" x14ac:dyDescent="0.25">
      <c r="A375" s="834" t="s">
        <v>162</v>
      </c>
      <c r="B375" s="835"/>
      <c r="C375" s="835"/>
      <c r="D375" s="836"/>
      <c r="E375" s="47"/>
      <c r="F375" s="25">
        <v>311100</v>
      </c>
      <c r="G375" s="942" t="s">
        <v>17</v>
      </c>
      <c r="H375" s="942"/>
      <c r="I375" s="51" t="s">
        <v>17</v>
      </c>
      <c r="J375" s="27"/>
      <c r="K375" s="938"/>
      <c r="L375" s="939"/>
      <c r="M375" s="923"/>
      <c r="N375" s="924"/>
      <c r="O375" s="923"/>
      <c r="P375" s="924"/>
    </row>
    <row r="376" spans="1:16" s="2" customFormat="1" hidden="1" x14ac:dyDescent="0.25">
      <c r="A376" s="834" t="s">
        <v>163</v>
      </c>
      <c r="B376" s="835"/>
      <c r="C376" s="835"/>
      <c r="D376" s="836"/>
      <c r="E376" s="47"/>
      <c r="F376" s="25">
        <v>311110</v>
      </c>
      <c r="G376" s="942" t="s">
        <v>17</v>
      </c>
      <c r="H376" s="942"/>
      <c r="I376" s="51" t="s">
        <v>17</v>
      </c>
      <c r="J376" s="27"/>
      <c r="K376" s="938"/>
      <c r="L376" s="939"/>
      <c r="M376" s="923"/>
      <c r="N376" s="924"/>
      <c r="O376" s="923"/>
      <c r="P376" s="924"/>
    </row>
    <row r="377" spans="1:16" s="2" customFormat="1" hidden="1" x14ac:dyDescent="0.25">
      <c r="A377" s="834" t="s">
        <v>164</v>
      </c>
      <c r="B377" s="835"/>
      <c r="C377" s="835"/>
      <c r="D377" s="836"/>
      <c r="E377" s="47"/>
      <c r="F377" s="25">
        <v>311120</v>
      </c>
      <c r="G377" s="942" t="s">
        <v>17</v>
      </c>
      <c r="H377" s="942"/>
      <c r="I377" s="51" t="s">
        <v>17</v>
      </c>
      <c r="J377" s="27"/>
      <c r="K377" s="938"/>
      <c r="L377" s="939"/>
      <c r="M377" s="923"/>
      <c r="N377" s="924"/>
      <c r="O377" s="923"/>
      <c r="P377" s="924"/>
    </row>
    <row r="378" spans="1:16" s="2" customFormat="1" hidden="1" x14ac:dyDescent="0.25">
      <c r="A378" s="834" t="s">
        <v>165</v>
      </c>
      <c r="B378" s="835"/>
      <c r="C378" s="835"/>
      <c r="D378" s="836"/>
      <c r="E378" s="47"/>
      <c r="F378" s="25">
        <v>311210</v>
      </c>
      <c r="G378" s="942" t="s">
        <v>17</v>
      </c>
      <c r="H378" s="942"/>
      <c r="I378" s="51" t="s">
        <v>17</v>
      </c>
      <c r="J378" s="27"/>
      <c r="K378" s="938"/>
      <c r="L378" s="939"/>
      <c r="M378" s="923"/>
      <c r="N378" s="924"/>
      <c r="O378" s="923"/>
      <c r="P378" s="924"/>
    </row>
    <row r="379" spans="1:16" s="2" customFormat="1" hidden="1" x14ac:dyDescent="0.25">
      <c r="A379" s="834" t="s">
        <v>166</v>
      </c>
      <c r="B379" s="835"/>
      <c r="C379" s="835"/>
      <c r="D379" s="836"/>
      <c r="E379" s="47"/>
      <c r="F379" s="25">
        <v>312120</v>
      </c>
      <c r="G379" s="942" t="s">
        <v>17</v>
      </c>
      <c r="H379" s="942"/>
      <c r="I379" s="51" t="s">
        <v>17</v>
      </c>
      <c r="J379" s="27"/>
      <c r="K379" s="938"/>
      <c r="L379" s="939"/>
      <c r="M379" s="923"/>
      <c r="N379" s="924"/>
      <c r="O379" s="923"/>
      <c r="P379" s="924"/>
    </row>
    <row r="380" spans="1:16" s="2" customFormat="1" hidden="1" x14ac:dyDescent="0.25">
      <c r="A380" s="834" t="s">
        <v>167</v>
      </c>
      <c r="B380" s="835"/>
      <c r="C380" s="835"/>
      <c r="D380" s="836"/>
      <c r="E380" s="47"/>
      <c r="F380" s="25">
        <v>313000</v>
      </c>
      <c r="G380" s="942" t="s">
        <v>17</v>
      </c>
      <c r="H380" s="942"/>
      <c r="I380" s="51" t="s">
        <v>17</v>
      </c>
      <c r="J380" s="27"/>
      <c r="K380" s="938"/>
      <c r="L380" s="939"/>
      <c r="M380" s="923"/>
      <c r="N380" s="924"/>
      <c r="O380" s="923"/>
      <c r="P380" s="924"/>
    </row>
    <row r="381" spans="1:16" s="2" customFormat="1" hidden="1" x14ac:dyDescent="0.25">
      <c r="A381" s="834" t="s">
        <v>168</v>
      </c>
      <c r="B381" s="835"/>
      <c r="C381" s="835"/>
      <c r="D381" s="836"/>
      <c r="E381" s="47"/>
      <c r="F381" s="25">
        <v>313100</v>
      </c>
      <c r="G381" s="942" t="s">
        <v>17</v>
      </c>
      <c r="H381" s="942"/>
      <c r="I381" s="51" t="s">
        <v>17</v>
      </c>
      <c r="J381" s="27"/>
      <c r="K381" s="938"/>
      <c r="L381" s="939"/>
      <c r="M381" s="923"/>
      <c r="N381" s="924"/>
      <c r="O381" s="923"/>
      <c r="P381" s="924"/>
    </row>
    <row r="382" spans="1:16" s="2" customFormat="1" hidden="1" x14ac:dyDescent="0.25">
      <c r="A382" s="834" t="s">
        <v>169</v>
      </c>
      <c r="B382" s="835"/>
      <c r="C382" s="835"/>
      <c r="D382" s="836"/>
      <c r="E382" s="47"/>
      <c r="F382" s="25">
        <v>313110</v>
      </c>
      <c r="G382" s="942" t="s">
        <v>17</v>
      </c>
      <c r="H382" s="942"/>
      <c r="I382" s="51" t="s">
        <v>17</v>
      </c>
      <c r="J382" s="27"/>
      <c r="K382" s="938"/>
      <c r="L382" s="939"/>
      <c r="M382" s="923"/>
      <c r="N382" s="924"/>
      <c r="O382" s="923"/>
      <c r="P382" s="924"/>
    </row>
    <row r="383" spans="1:16" s="2" customFormat="1" hidden="1" x14ac:dyDescent="0.25">
      <c r="A383" s="834" t="s">
        <v>170</v>
      </c>
      <c r="B383" s="835"/>
      <c r="C383" s="835"/>
      <c r="D383" s="836"/>
      <c r="E383" s="47"/>
      <c r="F383" s="25">
        <v>313120</v>
      </c>
      <c r="G383" s="942" t="s">
        <v>17</v>
      </c>
      <c r="H383" s="942"/>
      <c r="I383" s="51" t="s">
        <v>17</v>
      </c>
      <c r="J383" s="27"/>
      <c r="K383" s="938"/>
      <c r="L383" s="939"/>
      <c r="M383" s="923"/>
      <c r="N383" s="924"/>
      <c r="O383" s="923"/>
      <c r="P383" s="924"/>
    </row>
    <row r="384" spans="1:16" s="2" customFormat="1" hidden="1" x14ac:dyDescent="0.25">
      <c r="A384" s="834" t="s">
        <v>171</v>
      </c>
      <c r="B384" s="835"/>
      <c r="C384" s="835"/>
      <c r="D384" s="836"/>
      <c r="E384" s="47"/>
      <c r="F384" s="25">
        <v>313200</v>
      </c>
      <c r="G384" s="942" t="s">
        <v>17</v>
      </c>
      <c r="H384" s="942"/>
      <c r="I384" s="51" t="s">
        <v>17</v>
      </c>
      <c r="J384" s="27"/>
      <c r="K384" s="938"/>
      <c r="L384" s="939"/>
      <c r="M384" s="923"/>
      <c r="N384" s="924"/>
      <c r="O384" s="923"/>
      <c r="P384" s="924"/>
    </row>
    <row r="385" spans="1:16" s="2" customFormat="1" hidden="1" x14ac:dyDescent="0.25">
      <c r="A385" s="834" t="s">
        <v>172</v>
      </c>
      <c r="B385" s="835"/>
      <c r="C385" s="835"/>
      <c r="D385" s="836"/>
      <c r="E385" s="47"/>
      <c r="F385" s="25">
        <v>313210</v>
      </c>
      <c r="G385" s="942" t="s">
        <v>17</v>
      </c>
      <c r="H385" s="942"/>
      <c r="I385" s="51" t="s">
        <v>17</v>
      </c>
      <c r="J385" s="27"/>
      <c r="K385" s="938"/>
      <c r="L385" s="939"/>
      <c r="M385" s="923"/>
      <c r="N385" s="924"/>
      <c r="O385" s="923"/>
      <c r="P385" s="924"/>
    </row>
    <row r="386" spans="1:16" s="2" customFormat="1" hidden="1" x14ac:dyDescent="0.25">
      <c r="A386" s="834" t="s">
        <v>173</v>
      </c>
      <c r="B386" s="835"/>
      <c r="C386" s="835"/>
      <c r="D386" s="836"/>
      <c r="E386" s="47"/>
      <c r="F386" s="25">
        <v>314000</v>
      </c>
      <c r="G386" s="942" t="s">
        <v>17</v>
      </c>
      <c r="H386" s="942"/>
      <c r="I386" s="51" t="s">
        <v>17</v>
      </c>
      <c r="J386" s="27"/>
      <c r="K386" s="938"/>
      <c r="L386" s="939"/>
      <c r="M386" s="923"/>
      <c r="N386" s="924"/>
      <c r="O386" s="923"/>
      <c r="P386" s="924"/>
    </row>
    <row r="387" spans="1:16" s="2" customFormat="1" hidden="1" x14ac:dyDescent="0.25">
      <c r="A387" s="834" t="s">
        <v>174</v>
      </c>
      <c r="B387" s="835"/>
      <c r="C387" s="835"/>
      <c r="D387" s="836"/>
      <c r="E387" s="47"/>
      <c r="F387" s="25">
        <v>314110</v>
      </c>
      <c r="G387" s="942" t="s">
        <v>17</v>
      </c>
      <c r="H387" s="942"/>
      <c r="I387" s="51" t="s">
        <v>17</v>
      </c>
      <c r="J387" s="27"/>
      <c r="K387" s="938"/>
      <c r="L387" s="939"/>
      <c r="M387" s="923"/>
      <c r="N387" s="924"/>
      <c r="O387" s="923"/>
      <c r="P387" s="924"/>
    </row>
    <row r="388" spans="1:16" s="2" customFormat="1" hidden="1" x14ac:dyDescent="0.25">
      <c r="A388" s="834" t="s">
        <v>175</v>
      </c>
      <c r="B388" s="835"/>
      <c r="C388" s="835"/>
      <c r="D388" s="836"/>
      <c r="E388" s="47"/>
      <c r="F388" s="25">
        <v>314120</v>
      </c>
      <c r="G388" s="942" t="s">
        <v>17</v>
      </c>
      <c r="H388" s="942"/>
      <c r="I388" s="51" t="s">
        <v>17</v>
      </c>
      <c r="J388" s="27"/>
      <c r="K388" s="938"/>
      <c r="L388" s="939"/>
      <c r="M388" s="923"/>
      <c r="N388" s="924"/>
      <c r="O388" s="923"/>
      <c r="P388" s="924"/>
    </row>
    <row r="389" spans="1:16" s="2" customFormat="1" hidden="1" x14ac:dyDescent="0.25">
      <c r="A389" s="834" t="s">
        <v>176</v>
      </c>
      <c r="B389" s="835"/>
      <c r="C389" s="835"/>
      <c r="D389" s="836"/>
      <c r="E389" s="47"/>
      <c r="F389" s="25">
        <v>314200</v>
      </c>
      <c r="G389" s="942" t="s">
        <v>17</v>
      </c>
      <c r="H389" s="942"/>
      <c r="I389" s="51" t="s">
        <v>17</v>
      </c>
      <c r="J389" s="27"/>
      <c r="K389" s="938"/>
      <c r="L389" s="939"/>
      <c r="M389" s="923"/>
      <c r="N389" s="924"/>
      <c r="O389" s="923"/>
      <c r="P389" s="924"/>
    </row>
    <row r="390" spans="1:16" s="2" customFormat="1" hidden="1" x14ac:dyDescent="0.25">
      <c r="A390" s="834" t="s">
        <v>177</v>
      </c>
      <c r="B390" s="835"/>
      <c r="C390" s="835"/>
      <c r="D390" s="836"/>
      <c r="E390" s="47"/>
      <c r="F390" s="25">
        <v>315000</v>
      </c>
      <c r="G390" s="942" t="s">
        <v>17</v>
      </c>
      <c r="H390" s="942"/>
      <c r="I390" s="51" t="s">
        <v>17</v>
      </c>
      <c r="J390" s="27"/>
      <c r="K390" s="938"/>
      <c r="L390" s="939"/>
      <c r="M390" s="923"/>
      <c r="N390" s="924"/>
      <c r="O390" s="923"/>
      <c r="P390" s="924"/>
    </row>
    <row r="391" spans="1:16" s="2" customFormat="1" hidden="1" x14ac:dyDescent="0.25">
      <c r="A391" s="834" t="s">
        <v>178</v>
      </c>
      <c r="B391" s="835"/>
      <c r="C391" s="835"/>
      <c r="D391" s="836"/>
      <c r="E391" s="47"/>
      <c r="F391" s="43">
        <v>315110</v>
      </c>
      <c r="G391" s="942" t="s">
        <v>17</v>
      </c>
      <c r="H391" s="942"/>
      <c r="I391" s="51" t="s">
        <v>17</v>
      </c>
      <c r="J391" s="160"/>
      <c r="K391" s="938"/>
      <c r="L391" s="939"/>
      <c r="M391" s="923"/>
      <c r="N391" s="924"/>
      <c r="O391" s="923"/>
      <c r="P391" s="924"/>
    </row>
    <row r="392" spans="1:16" s="2" customFormat="1" hidden="1" x14ac:dyDescent="0.25">
      <c r="A392" s="834" t="s">
        <v>179</v>
      </c>
      <c r="B392" s="835"/>
      <c r="C392" s="835"/>
      <c r="D392" s="836"/>
      <c r="E392" s="47"/>
      <c r="F392" s="43">
        <v>315120</v>
      </c>
      <c r="G392" s="942" t="s">
        <v>17</v>
      </c>
      <c r="H392" s="942"/>
      <c r="I392" s="51" t="s">
        <v>17</v>
      </c>
      <c r="J392" s="160"/>
      <c r="K392" s="938"/>
      <c r="L392" s="939"/>
      <c r="M392" s="923"/>
      <c r="N392" s="924"/>
      <c r="O392" s="923"/>
      <c r="P392" s="924"/>
    </row>
    <row r="393" spans="1:16" s="2" customFormat="1" hidden="1" x14ac:dyDescent="0.25">
      <c r="A393" s="834" t="s">
        <v>180</v>
      </c>
      <c r="B393" s="835"/>
      <c r="C393" s="835"/>
      <c r="D393" s="836"/>
      <c r="E393" s="47"/>
      <c r="F393" s="43">
        <v>316000</v>
      </c>
      <c r="G393" s="942" t="s">
        <v>17</v>
      </c>
      <c r="H393" s="942"/>
      <c r="I393" s="51" t="s">
        <v>17</v>
      </c>
      <c r="J393" s="160"/>
      <c r="K393" s="938"/>
      <c r="L393" s="939"/>
      <c r="M393" s="923"/>
      <c r="N393" s="924"/>
      <c r="O393" s="923"/>
      <c r="P393" s="924"/>
    </row>
    <row r="394" spans="1:16" s="2" customFormat="1" hidden="1" x14ac:dyDescent="0.25">
      <c r="A394" s="834" t="s">
        <v>181</v>
      </c>
      <c r="B394" s="835"/>
      <c r="C394" s="835"/>
      <c r="D394" s="836"/>
      <c r="E394" s="47"/>
      <c r="F394" s="25">
        <v>316110</v>
      </c>
      <c r="G394" s="942" t="s">
        <v>17</v>
      </c>
      <c r="H394" s="942"/>
      <c r="I394" s="51" t="s">
        <v>17</v>
      </c>
      <c r="J394" s="27"/>
      <c r="K394" s="938"/>
      <c r="L394" s="939"/>
      <c r="M394" s="923"/>
      <c r="N394" s="924"/>
      <c r="O394" s="923"/>
      <c r="P394" s="924"/>
    </row>
    <row r="395" spans="1:16" s="2" customFormat="1" hidden="1" x14ac:dyDescent="0.25">
      <c r="A395" s="834" t="s">
        <v>182</v>
      </c>
      <c r="B395" s="835"/>
      <c r="C395" s="835"/>
      <c r="D395" s="836"/>
      <c r="E395" s="47"/>
      <c r="F395" s="43">
        <v>316120</v>
      </c>
      <c r="G395" s="942" t="s">
        <v>17</v>
      </c>
      <c r="H395" s="942"/>
      <c r="I395" s="51" t="s">
        <v>17</v>
      </c>
      <c r="J395" s="160"/>
      <c r="K395" s="938"/>
      <c r="L395" s="939"/>
      <c r="M395" s="923"/>
      <c r="N395" s="924"/>
      <c r="O395" s="923"/>
      <c r="P395" s="924"/>
    </row>
    <row r="396" spans="1:16" s="2" customFormat="1" hidden="1" x14ac:dyDescent="0.25">
      <c r="A396" s="834" t="s">
        <v>183</v>
      </c>
      <c r="B396" s="835"/>
      <c r="C396" s="835"/>
      <c r="D396" s="836"/>
      <c r="E396" s="47"/>
      <c r="F396" s="25">
        <v>316210</v>
      </c>
      <c r="G396" s="942" t="s">
        <v>17</v>
      </c>
      <c r="H396" s="942"/>
      <c r="I396" s="51" t="s">
        <v>17</v>
      </c>
      <c r="J396" s="27"/>
      <c r="K396" s="938"/>
      <c r="L396" s="939"/>
      <c r="M396" s="923"/>
      <c r="N396" s="924"/>
      <c r="O396" s="923"/>
      <c r="P396" s="924"/>
    </row>
    <row r="397" spans="1:16" s="2" customFormat="1" hidden="1" x14ac:dyDescent="0.25">
      <c r="A397" s="834" t="s">
        <v>184</v>
      </c>
      <c r="B397" s="835"/>
      <c r="C397" s="835"/>
      <c r="D397" s="836"/>
      <c r="E397" s="47"/>
      <c r="F397" s="25">
        <v>317000</v>
      </c>
      <c r="G397" s="942" t="s">
        <v>17</v>
      </c>
      <c r="H397" s="942"/>
      <c r="I397" s="51" t="s">
        <v>17</v>
      </c>
      <c r="J397" s="27"/>
      <c r="K397" s="938"/>
      <c r="L397" s="939"/>
      <c r="M397" s="923"/>
      <c r="N397" s="924"/>
      <c r="O397" s="923"/>
      <c r="P397" s="924"/>
    </row>
    <row r="398" spans="1:16" s="2" customFormat="1" hidden="1" x14ac:dyDescent="0.25">
      <c r="A398" s="834" t="s">
        <v>185</v>
      </c>
      <c r="B398" s="835"/>
      <c r="C398" s="835"/>
      <c r="D398" s="836"/>
      <c r="E398" s="47"/>
      <c r="F398" s="25">
        <v>318000</v>
      </c>
      <c r="G398" s="942" t="s">
        <v>17</v>
      </c>
      <c r="H398" s="942"/>
      <c r="I398" s="51" t="s">
        <v>17</v>
      </c>
      <c r="J398" s="27"/>
      <c r="K398" s="938"/>
      <c r="L398" s="939"/>
      <c r="M398" s="923"/>
      <c r="N398" s="924"/>
      <c r="O398" s="923"/>
      <c r="P398" s="924"/>
    </row>
    <row r="399" spans="1:16" s="2" customFormat="1" hidden="1" x14ac:dyDescent="0.25">
      <c r="A399" s="834" t="s">
        <v>186</v>
      </c>
      <c r="B399" s="835"/>
      <c r="C399" s="835"/>
      <c r="D399" s="836"/>
      <c r="E399" s="47"/>
      <c r="F399" s="43">
        <v>318110</v>
      </c>
      <c r="G399" s="942" t="s">
        <v>17</v>
      </c>
      <c r="H399" s="942"/>
      <c r="I399" s="51" t="s">
        <v>17</v>
      </c>
      <c r="J399" s="160"/>
      <c r="K399" s="938"/>
      <c r="L399" s="939"/>
      <c r="M399" s="923"/>
      <c r="N399" s="924"/>
      <c r="O399" s="923"/>
      <c r="P399" s="924"/>
    </row>
    <row r="400" spans="1:16" s="2" customFormat="1" hidden="1" x14ac:dyDescent="0.25">
      <c r="A400" s="834" t="s">
        <v>187</v>
      </c>
      <c r="B400" s="835"/>
      <c r="C400" s="835"/>
      <c r="D400" s="836"/>
      <c r="E400" s="47"/>
      <c r="F400" s="25">
        <v>318120</v>
      </c>
      <c r="G400" s="942" t="s">
        <v>17</v>
      </c>
      <c r="H400" s="942"/>
      <c r="I400" s="51" t="s">
        <v>17</v>
      </c>
      <c r="J400" s="27"/>
      <c r="K400" s="938"/>
      <c r="L400" s="939"/>
      <c r="M400" s="923"/>
      <c r="N400" s="924"/>
      <c r="O400" s="923"/>
      <c r="P400" s="924"/>
    </row>
    <row r="401" spans="1:16" s="2" customFormat="1" hidden="1" x14ac:dyDescent="0.25">
      <c r="A401" s="834" t="s">
        <v>188</v>
      </c>
      <c r="B401" s="835"/>
      <c r="C401" s="835"/>
      <c r="D401" s="836"/>
      <c r="E401" s="47"/>
      <c r="F401" s="25">
        <v>319000</v>
      </c>
      <c r="G401" s="942" t="s">
        <v>17</v>
      </c>
      <c r="H401" s="942"/>
      <c r="I401" s="51" t="s">
        <v>17</v>
      </c>
      <c r="J401" s="27"/>
      <c r="K401" s="938"/>
      <c r="L401" s="939"/>
      <c r="M401" s="923"/>
      <c r="N401" s="924"/>
      <c r="O401" s="923"/>
      <c r="P401" s="924"/>
    </row>
    <row r="402" spans="1:16" s="2" customFormat="1" hidden="1" x14ac:dyDescent="0.25">
      <c r="A402" s="834" t="s">
        <v>189</v>
      </c>
      <c r="B402" s="835"/>
      <c r="C402" s="835"/>
      <c r="D402" s="836"/>
      <c r="E402" s="47"/>
      <c r="F402" s="25">
        <v>319100</v>
      </c>
      <c r="G402" s="942" t="s">
        <v>17</v>
      </c>
      <c r="H402" s="942"/>
      <c r="I402" s="51" t="s">
        <v>17</v>
      </c>
      <c r="J402" s="27"/>
      <c r="K402" s="938"/>
      <c r="L402" s="939"/>
      <c r="M402" s="923"/>
      <c r="N402" s="924"/>
      <c r="O402" s="923"/>
      <c r="P402" s="924"/>
    </row>
    <row r="403" spans="1:16" s="2" customFormat="1" hidden="1" x14ac:dyDescent="0.25">
      <c r="A403" s="834" t="s">
        <v>190</v>
      </c>
      <c r="B403" s="835"/>
      <c r="C403" s="835"/>
      <c r="D403" s="836"/>
      <c r="E403" s="47"/>
      <c r="F403" s="25">
        <v>319200</v>
      </c>
      <c r="G403" s="942" t="s">
        <v>17</v>
      </c>
      <c r="H403" s="942"/>
      <c r="I403" s="51" t="s">
        <v>17</v>
      </c>
      <c r="J403" s="27"/>
      <c r="K403" s="938"/>
      <c r="L403" s="939"/>
      <c r="M403" s="923"/>
      <c r="N403" s="924"/>
      <c r="O403" s="923"/>
      <c r="P403" s="924"/>
    </row>
    <row r="404" spans="1:16" s="2" customFormat="1" hidden="1" x14ac:dyDescent="0.25">
      <c r="A404" s="846" t="s">
        <v>191</v>
      </c>
      <c r="B404" s="847"/>
      <c r="C404" s="847"/>
      <c r="D404" s="848"/>
      <c r="E404" s="18"/>
      <c r="F404" s="45">
        <v>330000</v>
      </c>
      <c r="G404" s="943" t="s">
        <v>17</v>
      </c>
      <c r="H404" s="943"/>
      <c r="I404" s="57" t="s">
        <v>17</v>
      </c>
      <c r="J404" s="161">
        <f>SUM(J405:J424)</f>
        <v>0</v>
      </c>
      <c r="K404" s="936">
        <f>SUM(K405:L424)</f>
        <v>0</v>
      </c>
      <c r="L404" s="937"/>
      <c r="M404" s="936">
        <f>SUM(M405:N424)</f>
        <v>0</v>
      </c>
      <c r="N404" s="937"/>
      <c r="O404" s="936">
        <f>SUM(O405:P424)</f>
        <v>0</v>
      </c>
      <c r="P404" s="937"/>
    </row>
    <row r="405" spans="1:16" s="2" customFormat="1" hidden="1" x14ac:dyDescent="0.25">
      <c r="A405" s="834" t="s">
        <v>192</v>
      </c>
      <c r="B405" s="835"/>
      <c r="C405" s="835"/>
      <c r="D405" s="836"/>
      <c r="E405" s="47"/>
      <c r="F405" s="25">
        <v>331000</v>
      </c>
      <c r="G405" s="942" t="s">
        <v>17</v>
      </c>
      <c r="H405" s="942"/>
      <c r="I405" s="51" t="s">
        <v>17</v>
      </c>
      <c r="J405" s="27"/>
      <c r="K405" s="938"/>
      <c r="L405" s="939"/>
      <c r="M405" s="923"/>
      <c r="N405" s="924"/>
      <c r="O405" s="923"/>
      <c r="P405" s="924"/>
    </row>
    <row r="406" spans="1:16" s="2" customFormat="1" hidden="1" x14ac:dyDescent="0.25">
      <c r="A406" s="834" t="s">
        <v>193</v>
      </c>
      <c r="B406" s="835"/>
      <c r="C406" s="835"/>
      <c r="D406" s="836"/>
      <c r="E406" s="47"/>
      <c r="F406" s="25">
        <v>331110</v>
      </c>
      <c r="G406" s="942" t="s">
        <v>17</v>
      </c>
      <c r="H406" s="942"/>
      <c r="I406" s="51" t="s">
        <v>17</v>
      </c>
      <c r="J406" s="27"/>
      <c r="K406" s="938"/>
      <c r="L406" s="939"/>
      <c r="M406" s="923"/>
      <c r="N406" s="924"/>
      <c r="O406" s="923"/>
      <c r="P406" s="924"/>
    </row>
    <row r="407" spans="1:16" s="2" customFormat="1" hidden="1" x14ac:dyDescent="0.25">
      <c r="A407" s="834" t="s">
        <v>194</v>
      </c>
      <c r="B407" s="835"/>
      <c r="C407" s="835"/>
      <c r="D407" s="836"/>
      <c r="E407" s="47"/>
      <c r="F407" s="43">
        <v>331210</v>
      </c>
      <c r="G407" s="942" t="s">
        <v>17</v>
      </c>
      <c r="H407" s="942"/>
      <c r="I407" s="51" t="s">
        <v>17</v>
      </c>
      <c r="J407" s="160"/>
      <c r="K407" s="938"/>
      <c r="L407" s="939"/>
      <c r="M407" s="923"/>
      <c r="N407" s="924"/>
      <c r="O407" s="923"/>
      <c r="P407" s="924"/>
    </row>
    <row r="408" spans="1:16" s="2" customFormat="1" hidden="1" x14ac:dyDescent="0.25">
      <c r="A408" s="834" t="s">
        <v>195</v>
      </c>
      <c r="B408" s="835"/>
      <c r="C408" s="835"/>
      <c r="D408" s="836"/>
      <c r="E408" s="47"/>
      <c r="F408" s="43">
        <v>332000</v>
      </c>
      <c r="G408" s="942" t="s">
        <v>17</v>
      </c>
      <c r="H408" s="942"/>
      <c r="I408" s="51" t="s">
        <v>17</v>
      </c>
      <c r="J408" s="160"/>
      <c r="K408" s="938"/>
      <c r="L408" s="939"/>
      <c r="M408" s="923"/>
      <c r="N408" s="924"/>
      <c r="O408" s="923"/>
      <c r="P408" s="924"/>
    </row>
    <row r="409" spans="1:16" s="2" customFormat="1" hidden="1" x14ac:dyDescent="0.25">
      <c r="A409" s="834" t="s">
        <v>196</v>
      </c>
      <c r="B409" s="835"/>
      <c r="C409" s="835"/>
      <c r="D409" s="836"/>
      <c r="E409" s="47"/>
      <c r="F409" s="43">
        <v>332110</v>
      </c>
      <c r="G409" s="942" t="s">
        <v>17</v>
      </c>
      <c r="H409" s="942"/>
      <c r="I409" s="51" t="s">
        <v>17</v>
      </c>
      <c r="J409" s="160"/>
      <c r="K409" s="938"/>
      <c r="L409" s="939"/>
      <c r="M409" s="923"/>
      <c r="N409" s="924"/>
      <c r="O409" s="923"/>
      <c r="P409" s="924"/>
    </row>
    <row r="410" spans="1:16" s="2" customFormat="1" hidden="1" x14ac:dyDescent="0.25">
      <c r="A410" s="834" t="s">
        <v>197</v>
      </c>
      <c r="B410" s="835"/>
      <c r="C410" s="835"/>
      <c r="D410" s="836"/>
      <c r="E410" s="47"/>
      <c r="F410" s="25">
        <v>332210</v>
      </c>
      <c r="G410" s="942" t="s">
        <v>17</v>
      </c>
      <c r="H410" s="942"/>
      <c r="I410" s="51" t="s">
        <v>17</v>
      </c>
      <c r="J410" s="27"/>
      <c r="K410" s="938"/>
      <c r="L410" s="939"/>
      <c r="M410" s="923"/>
      <c r="N410" s="924"/>
      <c r="O410" s="923"/>
      <c r="P410" s="924"/>
    </row>
    <row r="411" spans="1:16" s="2" customFormat="1" hidden="1" x14ac:dyDescent="0.25">
      <c r="A411" s="834" t="s">
        <v>198</v>
      </c>
      <c r="B411" s="835"/>
      <c r="C411" s="835"/>
      <c r="D411" s="836"/>
      <c r="E411" s="47"/>
      <c r="F411" s="25">
        <v>333000</v>
      </c>
      <c r="G411" s="942" t="s">
        <v>17</v>
      </c>
      <c r="H411" s="942"/>
      <c r="I411" s="51" t="s">
        <v>17</v>
      </c>
      <c r="J411" s="27"/>
      <c r="K411" s="938"/>
      <c r="L411" s="939"/>
      <c r="M411" s="923"/>
      <c r="N411" s="924"/>
      <c r="O411" s="923"/>
      <c r="P411" s="924"/>
    </row>
    <row r="412" spans="1:16" s="2" customFormat="1" hidden="1" x14ac:dyDescent="0.25">
      <c r="A412" s="834" t="s">
        <v>199</v>
      </c>
      <c r="B412" s="835"/>
      <c r="C412" s="835"/>
      <c r="D412" s="836"/>
      <c r="E412" s="47"/>
      <c r="F412" s="25">
        <v>333100</v>
      </c>
      <c r="G412" s="942" t="s">
        <v>17</v>
      </c>
      <c r="H412" s="942"/>
      <c r="I412" s="51" t="s">
        <v>17</v>
      </c>
      <c r="J412" s="27"/>
      <c r="K412" s="938"/>
      <c r="L412" s="939"/>
      <c r="M412" s="923"/>
      <c r="N412" s="924"/>
      <c r="O412" s="923"/>
      <c r="P412" s="924"/>
    </row>
    <row r="413" spans="1:16" s="2" customFormat="1" hidden="1" x14ac:dyDescent="0.25">
      <c r="A413" s="834" t="s">
        <v>200</v>
      </c>
      <c r="B413" s="835"/>
      <c r="C413" s="835"/>
      <c r="D413" s="836"/>
      <c r="E413" s="47"/>
      <c r="F413" s="25">
        <v>333110</v>
      </c>
      <c r="G413" s="942" t="s">
        <v>17</v>
      </c>
      <c r="H413" s="942"/>
      <c r="I413" s="51" t="s">
        <v>17</v>
      </c>
      <c r="J413" s="27"/>
      <c r="K413" s="938"/>
      <c r="L413" s="939"/>
      <c r="M413" s="923"/>
      <c r="N413" s="924"/>
      <c r="O413" s="923"/>
      <c r="P413" s="924"/>
    </row>
    <row r="414" spans="1:16" s="2" customFormat="1" hidden="1" x14ac:dyDescent="0.25">
      <c r="A414" s="834" t="s">
        <v>201</v>
      </c>
      <c r="B414" s="835"/>
      <c r="C414" s="835"/>
      <c r="D414" s="836"/>
      <c r="E414" s="47"/>
      <c r="F414" s="25">
        <v>334000</v>
      </c>
      <c r="G414" s="942" t="s">
        <v>17</v>
      </c>
      <c r="H414" s="942"/>
      <c r="I414" s="51" t="s">
        <v>17</v>
      </c>
      <c r="J414" s="27"/>
      <c r="K414" s="938"/>
      <c r="L414" s="939"/>
      <c r="M414" s="923"/>
      <c r="N414" s="924"/>
      <c r="O414" s="923"/>
      <c r="P414" s="924"/>
    </row>
    <row r="415" spans="1:16" s="2" customFormat="1" hidden="1" x14ac:dyDescent="0.25">
      <c r="A415" s="834" t="s">
        <v>202</v>
      </c>
      <c r="B415" s="835"/>
      <c r="C415" s="835"/>
      <c r="D415" s="836"/>
      <c r="E415" s="47"/>
      <c r="F415" s="25">
        <v>334110</v>
      </c>
      <c r="G415" s="942" t="s">
        <v>17</v>
      </c>
      <c r="H415" s="942"/>
      <c r="I415" s="51" t="s">
        <v>17</v>
      </c>
      <c r="J415" s="27"/>
      <c r="K415" s="938"/>
      <c r="L415" s="939"/>
      <c r="M415" s="923"/>
      <c r="N415" s="924"/>
      <c r="O415" s="923"/>
      <c r="P415" s="924"/>
    </row>
    <row r="416" spans="1:16" s="2" customFormat="1" hidden="1" x14ac:dyDescent="0.25">
      <c r="A416" s="834" t="s">
        <v>203</v>
      </c>
      <c r="B416" s="835"/>
      <c r="C416" s="835"/>
      <c r="D416" s="836"/>
      <c r="E416" s="47"/>
      <c r="F416" s="25">
        <v>335000</v>
      </c>
      <c r="G416" s="942" t="s">
        <v>17</v>
      </c>
      <c r="H416" s="942"/>
      <c r="I416" s="51" t="s">
        <v>17</v>
      </c>
      <c r="J416" s="27"/>
      <c r="K416" s="938"/>
      <c r="L416" s="939"/>
      <c r="M416" s="923"/>
      <c r="N416" s="924"/>
      <c r="O416" s="923"/>
      <c r="P416" s="924"/>
    </row>
    <row r="417" spans="1:16" s="2" customFormat="1" hidden="1" x14ac:dyDescent="0.25">
      <c r="A417" s="834" t="s">
        <v>204</v>
      </c>
      <c r="B417" s="835"/>
      <c r="C417" s="835"/>
      <c r="D417" s="836"/>
      <c r="E417" s="47"/>
      <c r="F417" s="25">
        <v>335110</v>
      </c>
      <c r="G417" s="942" t="s">
        <v>17</v>
      </c>
      <c r="H417" s="942"/>
      <c r="I417" s="51" t="s">
        <v>17</v>
      </c>
      <c r="J417" s="27"/>
      <c r="K417" s="938"/>
      <c r="L417" s="939"/>
      <c r="M417" s="923"/>
      <c r="N417" s="924"/>
      <c r="O417" s="923"/>
      <c r="P417" s="924"/>
    </row>
    <row r="418" spans="1:16" s="2" customFormat="1" hidden="1" x14ac:dyDescent="0.25">
      <c r="A418" s="834" t="s">
        <v>205</v>
      </c>
      <c r="B418" s="835"/>
      <c r="C418" s="835"/>
      <c r="D418" s="836"/>
      <c r="E418" s="47"/>
      <c r="F418" s="25">
        <v>336000</v>
      </c>
      <c r="G418" s="942" t="s">
        <v>17</v>
      </c>
      <c r="H418" s="942"/>
      <c r="I418" s="51" t="s">
        <v>17</v>
      </c>
      <c r="J418" s="27"/>
      <c r="K418" s="938"/>
      <c r="L418" s="939"/>
      <c r="M418" s="923"/>
      <c r="N418" s="924"/>
      <c r="O418" s="923"/>
      <c r="P418" s="924"/>
    </row>
    <row r="419" spans="1:16" s="2" customFormat="1" hidden="1" x14ac:dyDescent="0.25">
      <c r="A419" s="834" t="s">
        <v>206</v>
      </c>
      <c r="B419" s="835"/>
      <c r="C419" s="835"/>
      <c r="D419" s="836"/>
      <c r="E419" s="47"/>
      <c r="F419" s="25">
        <v>336100</v>
      </c>
      <c r="G419" s="942" t="s">
        <v>17</v>
      </c>
      <c r="H419" s="942"/>
      <c r="I419" s="51" t="s">
        <v>17</v>
      </c>
      <c r="J419" s="27"/>
      <c r="K419" s="938"/>
      <c r="L419" s="939"/>
      <c r="M419" s="923"/>
      <c r="N419" s="924"/>
      <c r="O419" s="923"/>
      <c r="P419" s="924"/>
    </row>
    <row r="420" spans="1:16" s="2" customFormat="1" hidden="1" x14ac:dyDescent="0.25">
      <c r="A420" s="834" t="s">
        <v>207</v>
      </c>
      <c r="B420" s="835"/>
      <c r="C420" s="835"/>
      <c r="D420" s="836"/>
      <c r="E420" s="47"/>
      <c r="F420" s="25">
        <v>336110</v>
      </c>
      <c r="G420" s="942" t="s">
        <v>17</v>
      </c>
      <c r="H420" s="942"/>
      <c r="I420" s="51" t="s">
        <v>17</v>
      </c>
      <c r="J420" s="27"/>
      <c r="K420" s="938"/>
      <c r="L420" s="939"/>
      <c r="M420" s="923"/>
      <c r="N420" s="924"/>
      <c r="O420" s="923"/>
      <c r="P420" s="924"/>
    </row>
    <row r="421" spans="1:16" s="2" customFormat="1" hidden="1" x14ac:dyDescent="0.25">
      <c r="A421" s="834" t="s">
        <v>208</v>
      </c>
      <c r="B421" s="835"/>
      <c r="C421" s="835"/>
      <c r="D421" s="836"/>
      <c r="E421" s="47"/>
      <c r="F421" s="43">
        <v>337000</v>
      </c>
      <c r="G421" s="942" t="s">
        <v>17</v>
      </c>
      <c r="H421" s="942"/>
      <c r="I421" s="51" t="s">
        <v>17</v>
      </c>
      <c r="J421" s="160"/>
      <c r="K421" s="938"/>
      <c r="L421" s="939"/>
      <c r="M421" s="923"/>
      <c r="N421" s="924"/>
      <c r="O421" s="923"/>
      <c r="P421" s="924"/>
    </row>
    <row r="422" spans="1:16" s="2" customFormat="1" hidden="1" x14ac:dyDescent="0.25">
      <c r="A422" s="834" t="s">
        <v>209</v>
      </c>
      <c r="B422" s="835"/>
      <c r="C422" s="835"/>
      <c r="D422" s="836"/>
      <c r="E422" s="47"/>
      <c r="F422" s="25">
        <v>337110</v>
      </c>
      <c r="G422" s="942" t="s">
        <v>17</v>
      </c>
      <c r="H422" s="942"/>
      <c r="I422" s="51" t="s">
        <v>17</v>
      </c>
      <c r="J422" s="27"/>
      <c r="K422" s="938"/>
      <c r="L422" s="939"/>
      <c r="M422" s="923"/>
      <c r="N422" s="924"/>
      <c r="O422" s="923"/>
      <c r="P422" s="924"/>
    </row>
    <row r="423" spans="1:16" s="2" customFormat="1" hidden="1" x14ac:dyDescent="0.25">
      <c r="A423" s="834" t="s">
        <v>210</v>
      </c>
      <c r="B423" s="835"/>
      <c r="C423" s="835"/>
      <c r="D423" s="836"/>
      <c r="E423" s="47"/>
      <c r="F423" s="43">
        <v>338000</v>
      </c>
      <c r="G423" s="942" t="s">
        <v>17</v>
      </c>
      <c r="H423" s="942"/>
      <c r="I423" s="51" t="s">
        <v>17</v>
      </c>
      <c r="J423" s="160"/>
      <c r="K423" s="938"/>
      <c r="L423" s="939"/>
      <c r="M423" s="923"/>
      <c r="N423" s="924"/>
      <c r="O423" s="923"/>
      <c r="P423" s="924"/>
    </row>
    <row r="424" spans="1:16" s="2" customFormat="1" ht="4.5" hidden="1" customHeight="1" x14ac:dyDescent="0.25">
      <c r="A424" s="834" t="s">
        <v>211</v>
      </c>
      <c r="B424" s="835"/>
      <c r="C424" s="835"/>
      <c r="D424" s="836"/>
      <c r="E424" s="47"/>
      <c r="F424" s="25">
        <v>338110</v>
      </c>
      <c r="G424" s="942" t="s">
        <v>17</v>
      </c>
      <c r="H424" s="942"/>
      <c r="I424" s="51" t="s">
        <v>17</v>
      </c>
      <c r="J424" s="27"/>
      <c r="K424" s="938"/>
      <c r="L424" s="939"/>
      <c r="M424" s="923"/>
      <c r="N424" s="924"/>
      <c r="O424" s="923"/>
      <c r="P424" s="924"/>
    </row>
    <row r="425" spans="1:16" s="2" customFormat="1" hidden="1" x14ac:dyDescent="0.25">
      <c r="A425" s="22"/>
      <c r="B425" s="23"/>
      <c r="C425" s="23"/>
      <c r="D425" s="24"/>
      <c r="E425" s="28"/>
      <c r="F425" s="26"/>
      <c r="G425" s="866"/>
      <c r="H425" s="867"/>
      <c r="I425" s="51"/>
      <c r="J425" s="27"/>
      <c r="K425" s="48"/>
      <c r="L425" s="49"/>
      <c r="M425" s="40"/>
      <c r="N425" s="41"/>
      <c r="O425" s="40"/>
      <c r="P425" s="41"/>
    </row>
    <row r="426" spans="1:16" s="2" customFormat="1" hidden="1" x14ac:dyDescent="0.25">
      <c r="A426" s="793" t="s">
        <v>220</v>
      </c>
      <c r="B426" s="793"/>
      <c r="C426" s="793"/>
      <c r="D426" s="793"/>
      <c r="E426" s="793"/>
      <c r="F426" s="793"/>
      <c r="G426" s="793"/>
      <c r="H426" s="793"/>
      <c r="I426" s="793"/>
      <c r="J426" s="793"/>
      <c r="K426" s="793"/>
      <c r="L426" s="793"/>
      <c r="M426" s="793"/>
      <c r="N426" s="793"/>
      <c r="O426" s="793"/>
      <c r="P426" s="793"/>
    </row>
    <row r="427" spans="1:16" s="2" customFormat="1" ht="15.75" hidden="1" customHeight="1" x14ac:dyDescent="0.25">
      <c r="A427" s="794" t="s">
        <v>9</v>
      </c>
      <c r="B427" s="794"/>
      <c r="C427" s="794"/>
      <c r="D427" s="794"/>
      <c r="E427" s="794" t="s">
        <v>2</v>
      </c>
      <c r="F427" s="794"/>
      <c r="G427" s="794"/>
      <c r="H427" s="794"/>
      <c r="I427" s="953" t="s">
        <v>221</v>
      </c>
      <c r="J427" s="953" t="s">
        <v>222</v>
      </c>
      <c r="K427" s="953" t="s">
        <v>223</v>
      </c>
      <c r="L427" s="31">
        <v>2015</v>
      </c>
      <c r="M427" s="953" t="s">
        <v>224</v>
      </c>
      <c r="N427" s="66">
        <v>2016</v>
      </c>
      <c r="O427" s="66">
        <v>2017</v>
      </c>
      <c r="P427" s="66">
        <v>2018</v>
      </c>
    </row>
    <row r="428" spans="1:16" s="2" customFormat="1" ht="50.25" hidden="1" x14ac:dyDescent="0.25">
      <c r="A428" s="794"/>
      <c r="B428" s="794"/>
      <c r="C428" s="794"/>
      <c r="D428" s="794"/>
      <c r="E428" s="66" t="s">
        <v>225</v>
      </c>
      <c r="F428" s="66" t="s">
        <v>86</v>
      </c>
      <c r="G428" s="67" t="s">
        <v>14</v>
      </c>
      <c r="H428" s="68" t="s">
        <v>87</v>
      </c>
      <c r="I428" s="953"/>
      <c r="J428" s="953"/>
      <c r="K428" s="953"/>
      <c r="L428" s="74" t="s">
        <v>226</v>
      </c>
      <c r="M428" s="953"/>
      <c r="N428" s="67" t="s">
        <v>14</v>
      </c>
      <c r="O428" s="67" t="s">
        <v>15</v>
      </c>
      <c r="P428" s="67" t="s">
        <v>15</v>
      </c>
    </row>
    <row r="429" spans="1:16" s="2" customFormat="1" hidden="1" x14ac:dyDescent="0.25">
      <c r="A429" s="909">
        <v>1</v>
      </c>
      <c r="B429" s="910"/>
      <c r="C429" s="910"/>
      <c r="D429" s="911"/>
      <c r="E429" s="66">
        <v>2</v>
      </c>
      <c r="F429" s="66">
        <v>3</v>
      </c>
      <c r="G429" s="66">
        <v>4</v>
      </c>
      <c r="H429" s="66">
        <v>5</v>
      </c>
      <c r="I429" s="66">
        <v>6</v>
      </c>
      <c r="J429" s="66">
        <v>7</v>
      </c>
      <c r="K429" s="66">
        <v>8</v>
      </c>
      <c r="L429" s="66">
        <v>9</v>
      </c>
      <c r="M429" s="66" t="s">
        <v>227</v>
      </c>
      <c r="N429" s="66">
        <v>11</v>
      </c>
      <c r="O429" s="66">
        <v>12</v>
      </c>
      <c r="P429" s="66">
        <v>13</v>
      </c>
    </row>
    <row r="430" spans="1:16" s="2" customFormat="1" hidden="1" x14ac:dyDescent="0.25">
      <c r="A430" s="887"/>
      <c r="B430" s="888"/>
      <c r="C430" s="888"/>
      <c r="D430" s="889"/>
      <c r="E430" s="69"/>
      <c r="F430" s="69"/>
      <c r="G430" s="69"/>
      <c r="H430" s="69"/>
      <c r="I430" s="69"/>
      <c r="J430" s="69"/>
      <c r="K430" s="69"/>
      <c r="L430" s="69"/>
      <c r="M430" s="69"/>
      <c r="N430" s="69"/>
      <c r="O430" s="69"/>
      <c r="P430" s="69"/>
    </row>
    <row r="431" spans="1:16" s="2" customFormat="1" hidden="1" x14ac:dyDescent="0.25">
      <c r="A431" s="887"/>
      <c r="B431" s="888"/>
      <c r="C431" s="888"/>
      <c r="D431" s="889"/>
      <c r="E431" s="69"/>
      <c r="F431" s="69"/>
      <c r="G431" s="69"/>
      <c r="H431" s="69"/>
      <c r="I431" s="69"/>
      <c r="J431" s="69"/>
      <c r="K431" s="69"/>
      <c r="L431" s="69"/>
      <c r="M431" s="69"/>
      <c r="N431" s="69"/>
      <c r="O431" s="69"/>
      <c r="P431" s="69"/>
    </row>
    <row r="432" spans="1:16" s="2" customFormat="1" hidden="1" x14ac:dyDescent="0.25">
      <c r="A432" s="887"/>
      <c r="B432" s="888"/>
      <c r="C432" s="888"/>
      <c r="D432" s="889"/>
      <c r="E432" s="69"/>
      <c r="F432" s="69"/>
      <c r="G432" s="69"/>
      <c r="H432" s="69"/>
      <c r="I432" s="69"/>
      <c r="J432" s="69"/>
      <c r="K432" s="69"/>
      <c r="L432" s="69"/>
      <c r="M432" s="69"/>
      <c r="N432" s="69"/>
      <c r="O432" s="69"/>
      <c r="P432" s="69"/>
    </row>
    <row r="433" spans="1:16" s="2" customFormat="1" hidden="1" x14ac:dyDescent="0.25">
      <c r="A433" s="887"/>
      <c r="B433" s="888"/>
      <c r="C433" s="888"/>
      <c r="D433" s="889"/>
      <c r="E433" s="69"/>
      <c r="F433" s="69"/>
      <c r="G433" s="69"/>
      <c r="H433" s="69"/>
      <c r="I433" s="69"/>
      <c r="J433" s="69"/>
      <c r="K433" s="69"/>
      <c r="L433" s="69"/>
      <c r="M433" s="69"/>
      <c r="N433" s="69"/>
      <c r="O433" s="69"/>
      <c r="P433" s="69"/>
    </row>
    <row r="434" spans="1:16" s="2" customFormat="1" hidden="1" x14ac:dyDescent="0.25">
      <c r="A434" s="887"/>
      <c r="B434" s="888"/>
      <c r="C434" s="888"/>
      <c r="D434" s="889"/>
      <c r="E434" s="69"/>
      <c r="F434" s="69"/>
      <c r="G434" s="69"/>
      <c r="H434" s="69"/>
      <c r="I434" s="69"/>
      <c r="J434" s="69"/>
      <c r="K434" s="69"/>
      <c r="L434" s="69"/>
      <c r="M434" s="69"/>
      <c r="N434" s="69"/>
      <c r="O434" s="69"/>
      <c r="P434" s="69"/>
    </row>
    <row r="435" spans="1:16" s="2" customFormat="1" hidden="1" x14ac:dyDescent="0.25">
      <c r="A435" s="887"/>
      <c r="B435" s="888"/>
      <c r="C435" s="888"/>
      <c r="D435" s="889"/>
      <c r="E435" s="69"/>
      <c r="F435" s="69"/>
      <c r="G435" s="69"/>
      <c r="H435" s="69"/>
      <c r="I435" s="69"/>
      <c r="J435" s="69"/>
      <c r="K435" s="69"/>
      <c r="L435" s="69"/>
      <c r="M435" s="69"/>
      <c r="N435" s="69"/>
      <c r="O435" s="69"/>
      <c r="P435" s="69"/>
    </row>
    <row r="436" spans="1:16" s="2" customFormat="1" hidden="1" x14ac:dyDescent="0.25">
      <c r="A436" s="887"/>
      <c r="B436" s="888"/>
      <c r="C436" s="888"/>
      <c r="D436" s="889"/>
      <c r="E436" s="69"/>
      <c r="F436" s="69"/>
      <c r="G436" s="69"/>
      <c r="H436" s="69"/>
      <c r="I436" s="69"/>
      <c r="J436" s="69"/>
      <c r="K436" s="69"/>
      <c r="L436" s="69"/>
      <c r="M436" s="69"/>
      <c r="N436" s="69"/>
      <c r="O436" s="69"/>
      <c r="P436" s="69"/>
    </row>
    <row r="437" spans="1:16" s="2" customFormat="1" x14ac:dyDescent="0.25">
      <c r="A437" s="1"/>
      <c r="B437" s="1"/>
      <c r="C437" s="1"/>
      <c r="D437" s="1"/>
      <c r="E437" s="1"/>
      <c r="F437" s="1"/>
      <c r="G437" s="1"/>
      <c r="H437" s="1"/>
      <c r="I437" s="1"/>
      <c r="J437" s="1"/>
      <c r="K437" s="1"/>
      <c r="L437" s="1"/>
      <c r="M437" s="1"/>
      <c r="N437" s="1"/>
      <c r="O437" s="1"/>
      <c r="P437" s="1"/>
    </row>
    <row r="438" spans="1:16" ht="15.75" customHeight="1" x14ac:dyDescent="0.25">
      <c r="A438" s="957"/>
      <c r="B438" s="957"/>
      <c r="C438" s="957"/>
      <c r="D438" s="957"/>
      <c r="E438" s="957"/>
      <c r="F438" s="957"/>
      <c r="G438" s="957"/>
      <c r="H438" s="957"/>
      <c r="I438" s="957"/>
      <c r="J438" s="957"/>
      <c r="K438" s="957"/>
      <c r="L438" s="957"/>
      <c r="M438" s="957"/>
      <c r="N438" s="957"/>
      <c r="O438" s="957"/>
      <c r="P438" s="957"/>
    </row>
    <row r="439" spans="1:16" x14ac:dyDescent="0.25">
      <c r="A439" s="957"/>
      <c r="B439" s="957"/>
      <c r="C439" s="957"/>
      <c r="D439" s="957"/>
      <c r="E439" s="957"/>
      <c r="F439" s="957"/>
      <c r="G439" s="957"/>
      <c r="H439" s="957"/>
      <c r="I439" s="957"/>
      <c r="J439" s="957"/>
      <c r="K439" s="957"/>
      <c r="L439" s="957"/>
      <c r="M439" s="957"/>
      <c r="N439" s="957"/>
      <c r="O439" s="957"/>
      <c r="P439" s="957"/>
    </row>
    <row r="440" spans="1:16" hidden="1" x14ac:dyDescent="0.25"/>
    <row r="441" spans="1:16" hidden="1" x14ac:dyDescent="0.25">
      <c r="I441" s="75">
        <v>2015</v>
      </c>
      <c r="J441" s="75">
        <v>2016</v>
      </c>
      <c r="K441" s="75">
        <v>2017</v>
      </c>
      <c r="L441" s="1">
        <v>2018</v>
      </c>
      <c r="M441" s="1">
        <v>2019</v>
      </c>
      <c r="N441" s="1">
        <v>2020</v>
      </c>
      <c r="O441" s="1">
        <v>2021</v>
      </c>
      <c r="P441" s="1">
        <v>2022</v>
      </c>
    </row>
    <row r="442" spans="1:16" hidden="1" x14ac:dyDescent="0.25">
      <c r="A442" s="3" t="s">
        <v>246</v>
      </c>
      <c r="I442" s="147">
        <v>2419861</v>
      </c>
      <c r="J442" s="147">
        <v>2188714</v>
      </c>
      <c r="K442" s="99">
        <v>2225566</v>
      </c>
      <c r="L442" s="1">
        <v>2248365</v>
      </c>
      <c r="M442" s="1">
        <v>2245119</v>
      </c>
      <c r="N442" s="1">
        <v>2258258</v>
      </c>
      <c r="O442" s="1">
        <v>2258258</v>
      </c>
      <c r="P442" s="1">
        <v>2258258</v>
      </c>
    </row>
    <row r="443" spans="1:16" hidden="1" x14ac:dyDescent="0.25">
      <c r="A443" s="3" t="s">
        <v>247</v>
      </c>
      <c r="I443" s="1">
        <v>71</v>
      </c>
      <c r="J443" s="1">
        <v>74</v>
      </c>
      <c r="M443" s="1" t="s">
        <v>232</v>
      </c>
    </row>
    <row r="444" spans="1:16" hidden="1" x14ac:dyDescent="0.25">
      <c r="A444" s="3" t="s">
        <v>248</v>
      </c>
      <c r="I444" s="1">
        <v>116</v>
      </c>
      <c r="J444" s="1">
        <v>121</v>
      </c>
    </row>
    <row r="445" spans="1:16" hidden="1" x14ac:dyDescent="0.25">
      <c r="A445" s="3" t="s">
        <v>249</v>
      </c>
      <c r="I445" s="1">
        <v>187</v>
      </c>
      <c r="J445" s="1">
        <v>195</v>
      </c>
    </row>
    <row r="446" spans="1:16" hidden="1" x14ac:dyDescent="0.25">
      <c r="I446" s="162">
        <v>0.62</v>
      </c>
      <c r="J446" s="162">
        <v>0.62</v>
      </c>
    </row>
    <row r="447" spans="1:16" hidden="1" x14ac:dyDescent="0.25">
      <c r="A447" s="3" t="s">
        <v>250</v>
      </c>
    </row>
    <row r="448" spans="1:16" hidden="1" x14ac:dyDescent="0.25"/>
    <row r="449" spans="9:16" x14ac:dyDescent="0.25">
      <c r="K449" s="949"/>
      <c r="L449" s="949"/>
    </row>
    <row r="450" spans="9:16" x14ac:dyDescent="0.25">
      <c r="I450" s="163"/>
      <c r="J450" s="163"/>
      <c r="K450" s="950"/>
      <c r="L450" s="950"/>
      <c r="M450" s="99"/>
      <c r="N450" s="99"/>
      <c r="O450" s="99"/>
      <c r="P450" s="99"/>
    </row>
  </sheetData>
  <mergeCells count="1936">
    <mergeCell ref="G425:H425"/>
    <mergeCell ref="A426:P426"/>
    <mergeCell ref="E427:H427"/>
    <mergeCell ref="A429:D429"/>
    <mergeCell ref="A430:D430"/>
    <mergeCell ref="A431:D431"/>
    <mergeCell ref="A432:D432"/>
    <mergeCell ref="A433:D433"/>
    <mergeCell ref="A434:D434"/>
    <mergeCell ref="A435:D435"/>
    <mergeCell ref="A436:D436"/>
    <mergeCell ref="K449:L449"/>
    <mergeCell ref="K450:L450"/>
    <mergeCell ref="A67:A68"/>
    <mergeCell ref="A74:A75"/>
    <mergeCell ref="B67:B68"/>
    <mergeCell ref="I427:I428"/>
    <mergeCell ref="J67:J68"/>
    <mergeCell ref="J427:J428"/>
    <mergeCell ref="K427:K428"/>
    <mergeCell ref="M427:M428"/>
    <mergeCell ref="C67:I68"/>
    <mergeCell ref="A78:D79"/>
    <mergeCell ref="A438:P439"/>
    <mergeCell ref="A427:D428"/>
    <mergeCell ref="A421:D421"/>
    <mergeCell ref="G421:H421"/>
    <mergeCell ref="K421:L421"/>
    <mergeCell ref="M421:N421"/>
    <mergeCell ref="O421:P421"/>
    <mergeCell ref="A422:D422"/>
    <mergeCell ref="G422:H422"/>
    <mergeCell ref="K422:L422"/>
    <mergeCell ref="M422:N422"/>
    <mergeCell ref="O422:P422"/>
    <mergeCell ref="A423:D423"/>
    <mergeCell ref="G423:H423"/>
    <mergeCell ref="K423:L423"/>
    <mergeCell ref="M423:N423"/>
    <mergeCell ref="O423:P423"/>
    <mergeCell ref="A424:D424"/>
    <mergeCell ref="G424:H424"/>
    <mergeCell ref="K424:L424"/>
    <mergeCell ref="M424:N424"/>
    <mergeCell ref="O424:P424"/>
    <mergeCell ref="A417:D417"/>
    <mergeCell ref="G417:H417"/>
    <mergeCell ref="K417:L417"/>
    <mergeCell ref="M417:N417"/>
    <mergeCell ref="O417:P417"/>
    <mergeCell ref="A418:D418"/>
    <mergeCell ref="G418:H418"/>
    <mergeCell ref="K418:L418"/>
    <mergeCell ref="M418:N418"/>
    <mergeCell ref="O418:P418"/>
    <mergeCell ref="A419:D419"/>
    <mergeCell ref="G419:H419"/>
    <mergeCell ref="K419:L419"/>
    <mergeCell ref="M419:N419"/>
    <mergeCell ref="O419:P419"/>
    <mergeCell ref="A420:D420"/>
    <mergeCell ref="G420:H420"/>
    <mergeCell ref="K420:L420"/>
    <mergeCell ref="M420:N420"/>
    <mergeCell ref="O420:P420"/>
    <mergeCell ref="A413:D413"/>
    <mergeCell ref="G413:H413"/>
    <mergeCell ref="K413:L413"/>
    <mergeCell ref="M413:N413"/>
    <mergeCell ref="O413:P413"/>
    <mergeCell ref="A414:D414"/>
    <mergeCell ref="G414:H414"/>
    <mergeCell ref="K414:L414"/>
    <mergeCell ref="M414:N414"/>
    <mergeCell ref="O414:P414"/>
    <mergeCell ref="A415:D415"/>
    <mergeCell ref="G415:H415"/>
    <mergeCell ref="K415:L415"/>
    <mergeCell ref="M415:N415"/>
    <mergeCell ref="O415:P415"/>
    <mergeCell ref="A416:D416"/>
    <mergeCell ref="G416:H416"/>
    <mergeCell ref="K416:L416"/>
    <mergeCell ref="M416:N416"/>
    <mergeCell ref="O416:P416"/>
    <mergeCell ref="A409:D409"/>
    <mergeCell ref="G409:H409"/>
    <mergeCell ref="K409:L409"/>
    <mergeCell ref="M409:N409"/>
    <mergeCell ref="O409:P409"/>
    <mergeCell ref="A410:D410"/>
    <mergeCell ref="G410:H410"/>
    <mergeCell ref="K410:L410"/>
    <mergeCell ref="M410:N410"/>
    <mergeCell ref="O410:P410"/>
    <mergeCell ref="A411:D411"/>
    <mergeCell ref="G411:H411"/>
    <mergeCell ref="K411:L411"/>
    <mergeCell ref="M411:N411"/>
    <mergeCell ref="O411:P411"/>
    <mergeCell ref="A412:D412"/>
    <mergeCell ref="G412:H412"/>
    <mergeCell ref="K412:L412"/>
    <mergeCell ref="M412:N412"/>
    <mergeCell ref="O412:P412"/>
    <mergeCell ref="A405:D405"/>
    <mergeCell ref="G405:H405"/>
    <mergeCell ref="K405:L405"/>
    <mergeCell ref="M405:N405"/>
    <mergeCell ref="O405:P405"/>
    <mergeCell ref="A406:D406"/>
    <mergeCell ref="G406:H406"/>
    <mergeCell ref="K406:L406"/>
    <mergeCell ref="M406:N406"/>
    <mergeCell ref="O406:P406"/>
    <mergeCell ref="A407:D407"/>
    <mergeCell ref="G407:H407"/>
    <mergeCell ref="K407:L407"/>
    <mergeCell ref="M407:N407"/>
    <mergeCell ref="O407:P407"/>
    <mergeCell ref="A408:D408"/>
    <mergeCell ref="G408:H408"/>
    <mergeCell ref="K408:L408"/>
    <mergeCell ref="M408:N408"/>
    <mergeCell ref="O408:P408"/>
    <mergeCell ref="A401:D401"/>
    <mergeCell ref="G401:H401"/>
    <mergeCell ref="K401:L401"/>
    <mergeCell ref="M401:N401"/>
    <mergeCell ref="O401:P401"/>
    <mergeCell ref="A402:D402"/>
    <mergeCell ref="G402:H402"/>
    <mergeCell ref="K402:L402"/>
    <mergeCell ref="M402:N402"/>
    <mergeCell ref="O402:P402"/>
    <mergeCell ref="A403:D403"/>
    <mergeCell ref="G403:H403"/>
    <mergeCell ref="K403:L403"/>
    <mergeCell ref="M403:N403"/>
    <mergeCell ref="O403:P403"/>
    <mergeCell ref="A404:D404"/>
    <mergeCell ref="G404:H404"/>
    <mergeCell ref="K404:L404"/>
    <mergeCell ref="M404:N404"/>
    <mergeCell ref="O404:P404"/>
    <mergeCell ref="A397:D397"/>
    <mergeCell ref="G397:H397"/>
    <mergeCell ref="K397:L397"/>
    <mergeCell ref="M397:N397"/>
    <mergeCell ref="O397:P397"/>
    <mergeCell ref="A398:D398"/>
    <mergeCell ref="G398:H398"/>
    <mergeCell ref="K398:L398"/>
    <mergeCell ref="M398:N398"/>
    <mergeCell ref="O398:P398"/>
    <mergeCell ref="A399:D399"/>
    <mergeCell ref="G399:H399"/>
    <mergeCell ref="K399:L399"/>
    <mergeCell ref="M399:N399"/>
    <mergeCell ref="O399:P399"/>
    <mergeCell ref="A400:D400"/>
    <mergeCell ref="G400:H400"/>
    <mergeCell ref="K400:L400"/>
    <mergeCell ref="M400:N400"/>
    <mergeCell ref="O400:P400"/>
    <mergeCell ref="A393:D393"/>
    <mergeCell ref="G393:H393"/>
    <mergeCell ref="K393:L393"/>
    <mergeCell ref="M393:N393"/>
    <mergeCell ref="O393:P393"/>
    <mergeCell ref="A394:D394"/>
    <mergeCell ref="G394:H394"/>
    <mergeCell ref="K394:L394"/>
    <mergeCell ref="M394:N394"/>
    <mergeCell ref="O394:P394"/>
    <mergeCell ref="A395:D395"/>
    <mergeCell ref="G395:H395"/>
    <mergeCell ref="K395:L395"/>
    <mergeCell ref="M395:N395"/>
    <mergeCell ref="O395:P395"/>
    <mergeCell ref="A396:D396"/>
    <mergeCell ref="G396:H396"/>
    <mergeCell ref="K396:L396"/>
    <mergeCell ref="M396:N396"/>
    <mergeCell ref="O396:P396"/>
    <mergeCell ref="A389:D389"/>
    <mergeCell ref="G389:H389"/>
    <mergeCell ref="K389:L389"/>
    <mergeCell ref="M389:N389"/>
    <mergeCell ref="O389:P389"/>
    <mergeCell ref="A390:D390"/>
    <mergeCell ref="G390:H390"/>
    <mergeCell ref="K390:L390"/>
    <mergeCell ref="M390:N390"/>
    <mergeCell ref="O390:P390"/>
    <mergeCell ref="A391:D391"/>
    <mergeCell ref="G391:H391"/>
    <mergeCell ref="K391:L391"/>
    <mergeCell ref="M391:N391"/>
    <mergeCell ref="O391:P391"/>
    <mergeCell ref="A392:D392"/>
    <mergeCell ref="G392:H392"/>
    <mergeCell ref="K392:L392"/>
    <mergeCell ref="M392:N392"/>
    <mergeCell ref="O392:P392"/>
    <mergeCell ref="A385:D385"/>
    <mergeCell ref="G385:H385"/>
    <mergeCell ref="K385:L385"/>
    <mergeCell ref="M385:N385"/>
    <mergeCell ref="O385:P385"/>
    <mergeCell ref="A386:D386"/>
    <mergeCell ref="G386:H386"/>
    <mergeCell ref="K386:L386"/>
    <mergeCell ref="M386:N386"/>
    <mergeCell ref="O386:P386"/>
    <mergeCell ref="A387:D387"/>
    <mergeCell ref="G387:H387"/>
    <mergeCell ref="K387:L387"/>
    <mergeCell ref="M387:N387"/>
    <mergeCell ref="O387:P387"/>
    <mergeCell ref="A388:D388"/>
    <mergeCell ref="G388:H388"/>
    <mergeCell ref="K388:L388"/>
    <mergeCell ref="M388:N388"/>
    <mergeCell ref="O388:P388"/>
    <mergeCell ref="A381:D381"/>
    <mergeCell ref="G381:H381"/>
    <mergeCell ref="K381:L381"/>
    <mergeCell ref="M381:N381"/>
    <mergeCell ref="O381:P381"/>
    <mergeCell ref="A382:D382"/>
    <mergeCell ref="G382:H382"/>
    <mergeCell ref="K382:L382"/>
    <mergeCell ref="M382:N382"/>
    <mergeCell ref="O382:P382"/>
    <mergeCell ref="A383:D383"/>
    <mergeCell ref="G383:H383"/>
    <mergeCell ref="K383:L383"/>
    <mergeCell ref="M383:N383"/>
    <mergeCell ref="O383:P383"/>
    <mergeCell ref="A384:D384"/>
    <mergeCell ref="G384:H384"/>
    <mergeCell ref="K384:L384"/>
    <mergeCell ref="M384:N384"/>
    <mergeCell ref="O384:P384"/>
    <mergeCell ref="A377:D377"/>
    <mergeCell ref="G377:H377"/>
    <mergeCell ref="K377:L377"/>
    <mergeCell ref="M377:N377"/>
    <mergeCell ref="O377:P377"/>
    <mergeCell ref="A378:D378"/>
    <mergeCell ref="G378:H378"/>
    <mergeCell ref="K378:L378"/>
    <mergeCell ref="M378:N378"/>
    <mergeCell ref="O378:P378"/>
    <mergeCell ref="A379:D379"/>
    <mergeCell ref="G379:H379"/>
    <mergeCell ref="K379:L379"/>
    <mergeCell ref="M379:N379"/>
    <mergeCell ref="O379:P379"/>
    <mergeCell ref="A380:D380"/>
    <mergeCell ref="G380:H380"/>
    <mergeCell ref="K380:L380"/>
    <mergeCell ref="M380:N380"/>
    <mergeCell ref="O380:P380"/>
    <mergeCell ref="A373:D373"/>
    <mergeCell ref="G373:H373"/>
    <mergeCell ref="K373:L373"/>
    <mergeCell ref="M373:N373"/>
    <mergeCell ref="O373:P373"/>
    <mergeCell ref="A374:D374"/>
    <mergeCell ref="G374:H374"/>
    <mergeCell ref="K374:L374"/>
    <mergeCell ref="M374:N374"/>
    <mergeCell ref="O374:P374"/>
    <mergeCell ref="A375:D375"/>
    <mergeCell ref="G375:H375"/>
    <mergeCell ref="K375:L375"/>
    <mergeCell ref="M375:N375"/>
    <mergeCell ref="O375:P375"/>
    <mergeCell ref="A376:D376"/>
    <mergeCell ref="G376:H376"/>
    <mergeCell ref="K376:L376"/>
    <mergeCell ref="M376:N376"/>
    <mergeCell ref="O376:P376"/>
    <mergeCell ref="A369:D369"/>
    <mergeCell ref="G369:H369"/>
    <mergeCell ref="K369:L369"/>
    <mergeCell ref="M369:N369"/>
    <mergeCell ref="O369:P369"/>
    <mergeCell ref="A370:D370"/>
    <mergeCell ref="G370:H370"/>
    <mergeCell ref="K370:L370"/>
    <mergeCell ref="M370:N370"/>
    <mergeCell ref="O370:P370"/>
    <mergeCell ref="A371:D371"/>
    <mergeCell ref="G371:H371"/>
    <mergeCell ref="K371:L371"/>
    <mergeCell ref="M371:N371"/>
    <mergeCell ref="O371:P371"/>
    <mergeCell ref="A372:D372"/>
    <mergeCell ref="G372:H372"/>
    <mergeCell ref="K372:L372"/>
    <mergeCell ref="M372:N372"/>
    <mergeCell ref="O372:P372"/>
    <mergeCell ref="A365:D365"/>
    <mergeCell ref="G365:H365"/>
    <mergeCell ref="K365:L365"/>
    <mergeCell ref="M365:N365"/>
    <mergeCell ref="O365:P365"/>
    <mergeCell ref="A366:D366"/>
    <mergeCell ref="G366:H366"/>
    <mergeCell ref="K366:L366"/>
    <mergeCell ref="M366:N366"/>
    <mergeCell ref="O366:P366"/>
    <mergeCell ref="A367:D367"/>
    <mergeCell ref="G367:H367"/>
    <mergeCell ref="K367:L367"/>
    <mergeCell ref="M367:N367"/>
    <mergeCell ref="O367:P367"/>
    <mergeCell ref="A368:D368"/>
    <mergeCell ref="G368:H368"/>
    <mergeCell ref="K368:L368"/>
    <mergeCell ref="M368:N368"/>
    <mergeCell ref="O368:P368"/>
    <mergeCell ref="A361:D361"/>
    <mergeCell ref="G361:H361"/>
    <mergeCell ref="K361:L361"/>
    <mergeCell ref="M361:N361"/>
    <mergeCell ref="O361:P361"/>
    <mergeCell ref="A362:D362"/>
    <mergeCell ref="G362:H362"/>
    <mergeCell ref="K362:L362"/>
    <mergeCell ref="M362:N362"/>
    <mergeCell ref="O362:P362"/>
    <mergeCell ref="A363:D363"/>
    <mergeCell ref="G363:H363"/>
    <mergeCell ref="K363:L363"/>
    <mergeCell ref="M363:N363"/>
    <mergeCell ref="O363:P363"/>
    <mergeCell ref="A364:D364"/>
    <mergeCell ref="G364:H364"/>
    <mergeCell ref="K364:L364"/>
    <mergeCell ref="M364:N364"/>
    <mergeCell ref="O364:P364"/>
    <mergeCell ref="A357:D357"/>
    <mergeCell ref="G357:H357"/>
    <mergeCell ref="K357:L357"/>
    <mergeCell ref="M357:N357"/>
    <mergeCell ref="O357:P357"/>
    <mergeCell ref="A358:D358"/>
    <mergeCell ref="G358:H358"/>
    <mergeCell ref="K358:L358"/>
    <mergeCell ref="M358:N358"/>
    <mergeCell ref="O358:P358"/>
    <mergeCell ref="A359:D359"/>
    <mergeCell ref="G359:H359"/>
    <mergeCell ref="K359:L359"/>
    <mergeCell ref="M359:N359"/>
    <mergeCell ref="O359:P359"/>
    <mergeCell ref="A360:D360"/>
    <mergeCell ref="G360:H360"/>
    <mergeCell ref="K360:L360"/>
    <mergeCell ref="M360:N360"/>
    <mergeCell ref="O360:P360"/>
    <mergeCell ref="A353:D353"/>
    <mergeCell ref="G353:H353"/>
    <mergeCell ref="K353:L353"/>
    <mergeCell ref="M353:N353"/>
    <mergeCell ref="O353:P353"/>
    <mergeCell ref="A354:D354"/>
    <mergeCell ref="G354:H354"/>
    <mergeCell ref="K354:L354"/>
    <mergeCell ref="M354:N354"/>
    <mergeCell ref="O354:P354"/>
    <mergeCell ref="A355:D355"/>
    <mergeCell ref="G355:H355"/>
    <mergeCell ref="K355:L355"/>
    <mergeCell ref="M355:N355"/>
    <mergeCell ref="O355:P355"/>
    <mergeCell ref="A356:D356"/>
    <mergeCell ref="G356:H356"/>
    <mergeCell ref="K356:L356"/>
    <mergeCell ref="M356:N356"/>
    <mergeCell ref="O356:P356"/>
    <mergeCell ref="A349:D349"/>
    <mergeCell ref="G349:H349"/>
    <mergeCell ref="K349:L349"/>
    <mergeCell ref="M349:N349"/>
    <mergeCell ref="O349:P349"/>
    <mergeCell ref="A350:D350"/>
    <mergeCell ref="G350:H350"/>
    <mergeCell ref="K350:L350"/>
    <mergeCell ref="M350:N350"/>
    <mergeCell ref="O350:P350"/>
    <mergeCell ref="A351:D351"/>
    <mergeCell ref="G351:H351"/>
    <mergeCell ref="K351:L351"/>
    <mergeCell ref="M351:N351"/>
    <mergeCell ref="O351:P351"/>
    <mergeCell ref="A352:D352"/>
    <mergeCell ref="G352:H352"/>
    <mergeCell ref="K352:L352"/>
    <mergeCell ref="M352:N352"/>
    <mergeCell ref="O352:P352"/>
    <mergeCell ref="A345:D345"/>
    <mergeCell ref="G345:H345"/>
    <mergeCell ref="K345:L345"/>
    <mergeCell ref="M345:N345"/>
    <mergeCell ref="O345:P345"/>
    <mergeCell ref="A346:D346"/>
    <mergeCell ref="G346:H346"/>
    <mergeCell ref="K346:L346"/>
    <mergeCell ref="M346:N346"/>
    <mergeCell ref="O346:P346"/>
    <mergeCell ref="A347:D347"/>
    <mergeCell ref="G347:H347"/>
    <mergeCell ref="K347:L347"/>
    <mergeCell ref="M347:N347"/>
    <mergeCell ref="O347:P347"/>
    <mergeCell ref="A348:D348"/>
    <mergeCell ref="G348:H348"/>
    <mergeCell ref="K348:L348"/>
    <mergeCell ref="M348:N348"/>
    <mergeCell ref="O348:P348"/>
    <mergeCell ref="A341:D341"/>
    <mergeCell ref="G341:H341"/>
    <mergeCell ref="K341:L341"/>
    <mergeCell ref="M341:N341"/>
    <mergeCell ref="O341:P341"/>
    <mergeCell ref="A342:D342"/>
    <mergeCell ref="G342:H342"/>
    <mergeCell ref="K342:L342"/>
    <mergeCell ref="M342:N342"/>
    <mergeCell ref="O342:P342"/>
    <mergeCell ref="A343:D343"/>
    <mergeCell ref="G343:H343"/>
    <mergeCell ref="K343:L343"/>
    <mergeCell ref="M343:N343"/>
    <mergeCell ref="O343:P343"/>
    <mergeCell ref="A344:D344"/>
    <mergeCell ref="G344:H344"/>
    <mergeCell ref="K344:L344"/>
    <mergeCell ref="M344:N344"/>
    <mergeCell ref="O344:P344"/>
    <mergeCell ref="A337:D337"/>
    <mergeCell ref="G337:H337"/>
    <mergeCell ref="K337:L337"/>
    <mergeCell ref="M337:N337"/>
    <mergeCell ref="O337:P337"/>
    <mergeCell ref="A338:D338"/>
    <mergeCell ref="G338:H338"/>
    <mergeCell ref="K338:L338"/>
    <mergeCell ref="M338:N338"/>
    <mergeCell ref="O338:P338"/>
    <mergeCell ref="A339:D339"/>
    <mergeCell ref="G339:H339"/>
    <mergeCell ref="K339:L339"/>
    <mergeCell ref="M339:N339"/>
    <mergeCell ref="O339:P339"/>
    <mergeCell ref="A340:D340"/>
    <mergeCell ref="G340:H340"/>
    <mergeCell ref="K340:L340"/>
    <mergeCell ref="M340:N340"/>
    <mergeCell ref="O340:P340"/>
    <mergeCell ref="A333:D333"/>
    <mergeCell ref="G333:H333"/>
    <mergeCell ref="K333:L333"/>
    <mergeCell ref="M333:N333"/>
    <mergeCell ref="O333:P333"/>
    <mergeCell ref="A334:D334"/>
    <mergeCell ref="G334:H334"/>
    <mergeCell ref="K334:L334"/>
    <mergeCell ref="M334:N334"/>
    <mergeCell ref="O334:P334"/>
    <mergeCell ref="A335:D335"/>
    <mergeCell ref="G335:H335"/>
    <mergeCell ref="K335:L335"/>
    <mergeCell ref="M335:N335"/>
    <mergeCell ref="O335:P335"/>
    <mergeCell ref="A336:D336"/>
    <mergeCell ref="G336:H336"/>
    <mergeCell ref="K336:L336"/>
    <mergeCell ref="M336:N336"/>
    <mergeCell ref="O336:P336"/>
    <mergeCell ref="A329:D329"/>
    <mergeCell ref="G329:H329"/>
    <mergeCell ref="K329:L329"/>
    <mergeCell ref="M329:N329"/>
    <mergeCell ref="O329:P329"/>
    <mergeCell ref="A330:D330"/>
    <mergeCell ref="G330:H330"/>
    <mergeCell ref="K330:L330"/>
    <mergeCell ref="M330:N330"/>
    <mergeCell ref="O330:P330"/>
    <mergeCell ref="A331:D331"/>
    <mergeCell ref="G331:H331"/>
    <mergeCell ref="K331:L331"/>
    <mergeCell ref="M331:N331"/>
    <mergeCell ref="O331:P331"/>
    <mergeCell ref="A332:D332"/>
    <mergeCell ref="G332:H332"/>
    <mergeCell ref="K332:L332"/>
    <mergeCell ref="M332:N332"/>
    <mergeCell ref="O332:P332"/>
    <mergeCell ref="A325:D325"/>
    <mergeCell ref="G325:H325"/>
    <mergeCell ref="K325:L325"/>
    <mergeCell ref="M325:N325"/>
    <mergeCell ref="O325:P325"/>
    <mergeCell ref="A326:D326"/>
    <mergeCell ref="G326:H326"/>
    <mergeCell ref="K326:L326"/>
    <mergeCell ref="M326:N326"/>
    <mergeCell ref="O326:P326"/>
    <mergeCell ref="A327:D327"/>
    <mergeCell ref="G327:H327"/>
    <mergeCell ref="K327:L327"/>
    <mergeCell ref="M327:N327"/>
    <mergeCell ref="O327:P327"/>
    <mergeCell ref="A328:D328"/>
    <mergeCell ref="G328:H328"/>
    <mergeCell ref="K328:L328"/>
    <mergeCell ref="M328:N328"/>
    <mergeCell ref="O328:P328"/>
    <mergeCell ref="A321:D321"/>
    <mergeCell ref="G321:H321"/>
    <mergeCell ref="K321:L321"/>
    <mergeCell ref="M321:N321"/>
    <mergeCell ref="O321:P321"/>
    <mergeCell ref="A322:D322"/>
    <mergeCell ref="G322:H322"/>
    <mergeCell ref="K322:L322"/>
    <mergeCell ref="M322:N322"/>
    <mergeCell ref="O322:P322"/>
    <mergeCell ref="A323:D323"/>
    <mergeCell ref="G323:H323"/>
    <mergeCell ref="K323:L323"/>
    <mergeCell ref="M323:N323"/>
    <mergeCell ref="O323:P323"/>
    <mergeCell ref="A324:D324"/>
    <mergeCell ref="G324:H324"/>
    <mergeCell ref="K324:L324"/>
    <mergeCell ref="M324:N324"/>
    <mergeCell ref="O324:P324"/>
    <mergeCell ref="A317:D317"/>
    <mergeCell ref="G317:H317"/>
    <mergeCell ref="K317:L317"/>
    <mergeCell ref="M317:N317"/>
    <mergeCell ref="O317:P317"/>
    <mergeCell ref="A318:D318"/>
    <mergeCell ref="G318:H318"/>
    <mergeCell ref="K318:L318"/>
    <mergeCell ref="M318:N318"/>
    <mergeCell ref="O318:P318"/>
    <mergeCell ref="A319:D319"/>
    <mergeCell ref="G319:H319"/>
    <mergeCell ref="K319:L319"/>
    <mergeCell ref="M319:N319"/>
    <mergeCell ref="O319:P319"/>
    <mergeCell ref="A320:D320"/>
    <mergeCell ref="G320:H320"/>
    <mergeCell ref="K320:L320"/>
    <mergeCell ref="M320:N320"/>
    <mergeCell ref="O320:P320"/>
    <mergeCell ref="A313:D313"/>
    <mergeCell ref="G313:H313"/>
    <mergeCell ref="K313:L313"/>
    <mergeCell ref="M313:N313"/>
    <mergeCell ref="O313:P313"/>
    <mergeCell ref="A314:D314"/>
    <mergeCell ref="G314:H314"/>
    <mergeCell ref="K314:L314"/>
    <mergeCell ref="M314:N314"/>
    <mergeCell ref="O314:P314"/>
    <mergeCell ref="A315:D315"/>
    <mergeCell ref="G315:H315"/>
    <mergeCell ref="K315:L315"/>
    <mergeCell ref="M315:N315"/>
    <mergeCell ref="O315:P315"/>
    <mergeCell ref="A316:D316"/>
    <mergeCell ref="G316:H316"/>
    <mergeCell ref="K316:L316"/>
    <mergeCell ref="M316:N316"/>
    <mergeCell ref="O316:P316"/>
    <mergeCell ref="A309:D309"/>
    <mergeCell ref="G309:H309"/>
    <mergeCell ref="K309:L309"/>
    <mergeCell ref="M309:N309"/>
    <mergeCell ref="O309:P309"/>
    <mergeCell ref="A310:D310"/>
    <mergeCell ref="G310:H310"/>
    <mergeCell ref="K310:L310"/>
    <mergeCell ref="M310:N310"/>
    <mergeCell ref="O310:P310"/>
    <mergeCell ref="A311:D311"/>
    <mergeCell ref="G311:H311"/>
    <mergeCell ref="K311:L311"/>
    <mergeCell ref="M311:N311"/>
    <mergeCell ref="O311:P311"/>
    <mergeCell ref="A312:D312"/>
    <mergeCell ref="G312:H312"/>
    <mergeCell ref="K312:L312"/>
    <mergeCell ref="M312:N312"/>
    <mergeCell ref="O312:P312"/>
    <mergeCell ref="A305:D305"/>
    <mergeCell ref="G305:H305"/>
    <mergeCell ref="K305:L305"/>
    <mergeCell ref="M305:N305"/>
    <mergeCell ref="O305:P305"/>
    <mergeCell ref="A306:D306"/>
    <mergeCell ref="G306:H306"/>
    <mergeCell ref="K306:L306"/>
    <mergeCell ref="M306:N306"/>
    <mergeCell ref="O306:P306"/>
    <mergeCell ref="A307:D307"/>
    <mergeCell ref="G307:H307"/>
    <mergeCell ref="K307:L307"/>
    <mergeCell ref="M307:N307"/>
    <mergeCell ref="O307:P307"/>
    <mergeCell ref="A308:D308"/>
    <mergeCell ref="G308:H308"/>
    <mergeCell ref="K308:L308"/>
    <mergeCell ref="M308:N308"/>
    <mergeCell ref="O308:P308"/>
    <mergeCell ref="A301:D301"/>
    <mergeCell ref="G301:H301"/>
    <mergeCell ref="K301:L301"/>
    <mergeCell ref="M301:N301"/>
    <mergeCell ref="O301:P301"/>
    <mergeCell ref="A302:D302"/>
    <mergeCell ref="G302:H302"/>
    <mergeCell ref="K302:L302"/>
    <mergeCell ref="M302:N302"/>
    <mergeCell ref="O302:P302"/>
    <mergeCell ref="A303:D303"/>
    <mergeCell ref="G303:H303"/>
    <mergeCell ref="K303:L303"/>
    <mergeCell ref="M303:N303"/>
    <mergeCell ref="O303:P303"/>
    <mergeCell ref="A304:D304"/>
    <mergeCell ref="G304:H304"/>
    <mergeCell ref="K304:L304"/>
    <mergeCell ref="M304:N304"/>
    <mergeCell ref="O304:P304"/>
    <mergeCell ref="A297:D297"/>
    <mergeCell ref="G297:H297"/>
    <mergeCell ref="K297:L297"/>
    <mergeCell ref="M297:N297"/>
    <mergeCell ref="O297:P297"/>
    <mergeCell ref="A298:D298"/>
    <mergeCell ref="G298:H298"/>
    <mergeCell ref="K298:L298"/>
    <mergeCell ref="M298:N298"/>
    <mergeCell ref="O298:P298"/>
    <mergeCell ref="A299:D299"/>
    <mergeCell ref="G299:H299"/>
    <mergeCell ref="K299:L299"/>
    <mergeCell ref="M299:N299"/>
    <mergeCell ref="O299:P299"/>
    <mergeCell ref="A300:D300"/>
    <mergeCell ref="G300:H300"/>
    <mergeCell ref="K300:L300"/>
    <mergeCell ref="M300:N300"/>
    <mergeCell ref="O300:P300"/>
    <mergeCell ref="A293:D293"/>
    <mergeCell ref="G293:H293"/>
    <mergeCell ref="K293:L293"/>
    <mergeCell ref="M293:N293"/>
    <mergeCell ref="O293:P293"/>
    <mergeCell ref="A294:D294"/>
    <mergeCell ref="G294:H294"/>
    <mergeCell ref="K294:L294"/>
    <mergeCell ref="M294:N294"/>
    <mergeCell ref="O294:P294"/>
    <mergeCell ref="A295:D295"/>
    <mergeCell ref="G295:H295"/>
    <mergeCell ref="K295:L295"/>
    <mergeCell ref="M295:N295"/>
    <mergeCell ref="O295:P295"/>
    <mergeCell ref="A296:D296"/>
    <mergeCell ref="G296:H296"/>
    <mergeCell ref="K296:L296"/>
    <mergeCell ref="M296:N296"/>
    <mergeCell ref="O296:P296"/>
    <mergeCell ref="A289:D289"/>
    <mergeCell ref="G289:H289"/>
    <mergeCell ref="K289:L289"/>
    <mergeCell ref="M289:N289"/>
    <mergeCell ref="O289:P289"/>
    <mergeCell ref="A290:D290"/>
    <mergeCell ref="G290:H290"/>
    <mergeCell ref="K290:L290"/>
    <mergeCell ref="M290:N290"/>
    <mergeCell ref="O290:P290"/>
    <mergeCell ref="A291:D291"/>
    <mergeCell ref="G291:H291"/>
    <mergeCell ref="K291:L291"/>
    <mergeCell ref="M291:N291"/>
    <mergeCell ref="O291:P291"/>
    <mergeCell ref="A292:D292"/>
    <mergeCell ref="G292:H292"/>
    <mergeCell ref="K292:L292"/>
    <mergeCell ref="M292:N292"/>
    <mergeCell ref="O292:P292"/>
    <mergeCell ref="A285:D285"/>
    <mergeCell ref="G285:H285"/>
    <mergeCell ref="K285:L285"/>
    <mergeCell ref="M285:N285"/>
    <mergeCell ref="O285:P285"/>
    <mergeCell ref="A286:D286"/>
    <mergeCell ref="G286:H286"/>
    <mergeCell ref="K286:L286"/>
    <mergeCell ref="M286:N286"/>
    <mergeCell ref="O286:P286"/>
    <mergeCell ref="A287:D287"/>
    <mergeCell ref="G287:H287"/>
    <mergeCell ref="K287:L287"/>
    <mergeCell ref="M287:N287"/>
    <mergeCell ref="O287:P287"/>
    <mergeCell ref="A288:D288"/>
    <mergeCell ref="G288:H288"/>
    <mergeCell ref="K288:L288"/>
    <mergeCell ref="M288:N288"/>
    <mergeCell ref="O288:P288"/>
    <mergeCell ref="A281:D281"/>
    <mergeCell ref="G281:H281"/>
    <mergeCell ref="K281:L281"/>
    <mergeCell ref="M281:N281"/>
    <mergeCell ref="O281:P281"/>
    <mergeCell ref="A282:D282"/>
    <mergeCell ref="G282:H282"/>
    <mergeCell ref="K282:L282"/>
    <mergeCell ref="M282:N282"/>
    <mergeCell ref="O282:P282"/>
    <mergeCell ref="A283:D283"/>
    <mergeCell ref="G283:H283"/>
    <mergeCell ref="K283:L283"/>
    <mergeCell ref="M283:N283"/>
    <mergeCell ref="O283:P283"/>
    <mergeCell ref="A284:D284"/>
    <mergeCell ref="G284:H284"/>
    <mergeCell ref="K284:L284"/>
    <mergeCell ref="M284:N284"/>
    <mergeCell ref="O284:P284"/>
    <mergeCell ref="A277:D277"/>
    <mergeCell ref="G277:H277"/>
    <mergeCell ref="K277:L277"/>
    <mergeCell ref="M277:N277"/>
    <mergeCell ref="O277:P277"/>
    <mergeCell ref="A278:D278"/>
    <mergeCell ref="G278:H278"/>
    <mergeCell ref="K278:L278"/>
    <mergeCell ref="M278:N278"/>
    <mergeCell ref="O278:P278"/>
    <mergeCell ref="A279:D279"/>
    <mergeCell ref="G279:H279"/>
    <mergeCell ref="K279:L279"/>
    <mergeCell ref="M279:N279"/>
    <mergeCell ref="O279:P279"/>
    <mergeCell ref="A280:D280"/>
    <mergeCell ref="G280:H280"/>
    <mergeCell ref="K280:L280"/>
    <mergeCell ref="M280:N280"/>
    <mergeCell ref="O280:P280"/>
    <mergeCell ref="A273:D273"/>
    <mergeCell ref="G273:H273"/>
    <mergeCell ref="K273:L273"/>
    <mergeCell ref="M273:N273"/>
    <mergeCell ref="O273:P273"/>
    <mergeCell ref="A274:D274"/>
    <mergeCell ref="G274:H274"/>
    <mergeCell ref="K274:L274"/>
    <mergeCell ref="M274:N274"/>
    <mergeCell ref="O274:P274"/>
    <mergeCell ref="A275:D275"/>
    <mergeCell ref="G275:H275"/>
    <mergeCell ref="K275:L275"/>
    <mergeCell ref="M275:N275"/>
    <mergeCell ref="O275:P275"/>
    <mergeCell ref="A276:D276"/>
    <mergeCell ref="G276:H276"/>
    <mergeCell ref="K276:L276"/>
    <mergeCell ref="M276:N276"/>
    <mergeCell ref="O276:P276"/>
    <mergeCell ref="A269:D269"/>
    <mergeCell ref="G269:H269"/>
    <mergeCell ref="K269:L269"/>
    <mergeCell ref="M269:N269"/>
    <mergeCell ref="O269:P269"/>
    <mergeCell ref="A270:D270"/>
    <mergeCell ref="G270:H270"/>
    <mergeCell ref="K270:L270"/>
    <mergeCell ref="M270:N270"/>
    <mergeCell ref="O270:P270"/>
    <mergeCell ref="A271:D271"/>
    <mergeCell ref="G271:H271"/>
    <mergeCell ref="K271:L271"/>
    <mergeCell ref="M271:N271"/>
    <mergeCell ref="O271:P271"/>
    <mergeCell ref="A272:D272"/>
    <mergeCell ref="G272:H272"/>
    <mergeCell ref="K272:L272"/>
    <mergeCell ref="M272:N272"/>
    <mergeCell ref="O272:P272"/>
    <mergeCell ref="A265:D265"/>
    <mergeCell ref="G265:H265"/>
    <mergeCell ref="K265:L265"/>
    <mergeCell ref="M265:N265"/>
    <mergeCell ref="O265:P265"/>
    <mergeCell ref="A266:D266"/>
    <mergeCell ref="G266:H266"/>
    <mergeCell ref="K266:L266"/>
    <mergeCell ref="M266:N266"/>
    <mergeCell ref="O266:P266"/>
    <mergeCell ref="A267:D267"/>
    <mergeCell ref="G267:H267"/>
    <mergeCell ref="K267:L267"/>
    <mergeCell ref="M267:N267"/>
    <mergeCell ref="O267:P267"/>
    <mergeCell ref="A268:D268"/>
    <mergeCell ref="G268:H268"/>
    <mergeCell ref="K268:L268"/>
    <mergeCell ref="M268:N268"/>
    <mergeCell ref="O268:P268"/>
    <mergeCell ref="A261:D261"/>
    <mergeCell ref="G261:H261"/>
    <mergeCell ref="K261:L261"/>
    <mergeCell ref="M261:N261"/>
    <mergeCell ref="O261:P261"/>
    <mergeCell ref="A262:D262"/>
    <mergeCell ref="G262:H262"/>
    <mergeCell ref="K262:L262"/>
    <mergeCell ref="M262:N262"/>
    <mergeCell ref="O262:P262"/>
    <mergeCell ref="A263:D263"/>
    <mergeCell ref="G263:H263"/>
    <mergeCell ref="K263:L263"/>
    <mergeCell ref="M263:N263"/>
    <mergeCell ref="O263:P263"/>
    <mergeCell ref="A264:D264"/>
    <mergeCell ref="G264:H264"/>
    <mergeCell ref="K264:L264"/>
    <mergeCell ref="M264:N264"/>
    <mergeCell ref="O264:P264"/>
    <mergeCell ref="A257:D257"/>
    <mergeCell ref="G257:H257"/>
    <mergeCell ref="K257:L257"/>
    <mergeCell ref="M257:N257"/>
    <mergeCell ref="O257:P257"/>
    <mergeCell ref="A258:D258"/>
    <mergeCell ref="G258:H258"/>
    <mergeCell ref="K258:L258"/>
    <mergeCell ref="M258:N258"/>
    <mergeCell ref="O258:P258"/>
    <mergeCell ref="A259:D259"/>
    <mergeCell ref="G259:H259"/>
    <mergeCell ref="K259:L259"/>
    <mergeCell ref="M259:N259"/>
    <mergeCell ref="O259:P259"/>
    <mergeCell ref="A260:D260"/>
    <mergeCell ref="G260:H260"/>
    <mergeCell ref="K260:L260"/>
    <mergeCell ref="M260:N260"/>
    <mergeCell ref="O260:P260"/>
    <mergeCell ref="A253:D253"/>
    <mergeCell ref="G253:H253"/>
    <mergeCell ref="K253:L253"/>
    <mergeCell ref="M253:N253"/>
    <mergeCell ref="O253:P253"/>
    <mergeCell ref="A254:D254"/>
    <mergeCell ref="G254:H254"/>
    <mergeCell ref="K254:L254"/>
    <mergeCell ref="M254:N254"/>
    <mergeCell ref="O254:P254"/>
    <mergeCell ref="A255:D255"/>
    <mergeCell ref="G255:H255"/>
    <mergeCell ref="K255:L255"/>
    <mergeCell ref="M255:N255"/>
    <mergeCell ref="O255:P255"/>
    <mergeCell ref="A256:D256"/>
    <mergeCell ref="G256:H256"/>
    <mergeCell ref="K256:L256"/>
    <mergeCell ref="M256:N256"/>
    <mergeCell ref="O256:P256"/>
    <mergeCell ref="A249:D249"/>
    <mergeCell ref="G249:H249"/>
    <mergeCell ref="K249:L249"/>
    <mergeCell ref="M249:N249"/>
    <mergeCell ref="O249:P249"/>
    <mergeCell ref="A250:D250"/>
    <mergeCell ref="G250:H250"/>
    <mergeCell ref="K250:L250"/>
    <mergeCell ref="M250:N250"/>
    <mergeCell ref="O250:P250"/>
    <mergeCell ref="A251:D251"/>
    <mergeCell ref="G251:H251"/>
    <mergeCell ref="K251:L251"/>
    <mergeCell ref="M251:N251"/>
    <mergeCell ref="O251:P251"/>
    <mergeCell ref="A252:D252"/>
    <mergeCell ref="G252:H252"/>
    <mergeCell ref="K252:L252"/>
    <mergeCell ref="M252:N252"/>
    <mergeCell ref="O252:P252"/>
    <mergeCell ref="A245:D245"/>
    <mergeCell ref="G245:H245"/>
    <mergeCell ref="K245:L245"/>
    <mergeCell ref="M245:N245"/>
    <mergeCell ref="O245:P245"/>
    <mergeCell ref="A246:D246"/>
    <mergeCell ref="G246:H246"/>
    <mergeCell ref="K246:L246"/>
    <mergeCell ref="M246:N246"/>
    <mergeCell ref="O246:P246"/>
    <mergeCell ref="A247:D247"/>
    <mergeCell ref="G247:H247"/>
    <mergeCell ref="K247:L247"/>
    <mergeCell ref="M247:N247"/>
    <mergeCell ref="O247:P247"/>
    <mergeCell ref="A248:D248"/>
    <mergeCell ref="G248:H248"/>
    <mergeCell ref="K248:L248"/>
    <mergeCell ref="M248:N248"/>
    <mergeCell ref="O248:P248"/>
    <mergeCell ref="A241:D241"/>
    <mergeCell ref="G241:H241"/>
    <mergeCell ref="K241:L241"/>
    <mergeCell ref="M241:N241"/>
    <mergeCell ref="O241:P241"/>
    <mergeCell ref="A242:D242"/>
    <mergeCell ref="G242:H242"/>
    <mergeCell ref="K242:L242"/>
    <mergeCell ref="M242:N242"/>
    <mergeCell ref="O242:P242"/>
    <mergeCell ref="A243:D243"/>
    <mergeCell ref="G243:H243"/>
    <mergeCell ref="K243:L243"/>
    <mergeCell ref="M243:N243"/>
    <mergeCell ref="O243:P243"/>
    <mergeCell ref="A244:D244"/>
    <mergeCell ref="G244:H244"/>
    <mergeCell ref="K244:L244"/>
    <mergeCell ref="M244:N244"/>
    <mergeCell ref="O244:P244"/>
    <mergeCell ref="A237:D237"/>
    <mergeCell ref="G237:H237"/>
    <mergeCell ref="K237:L237"/>
    <mergeCell ref="M237:N237"/>
    <mergeCell ref="O237:P237"/>
    <mergeCell ref="A238:D238"/>
    <mergeCell ref="G238:H238"/>
    <mergeCell ref="K238:L238"/>
    <mergeCell ref="M238:N238"/>
    <mergeCell ref="O238:P238"/>
    <mergeCell ref="A239:D239"/>
    <mergeCell ref="G239:H239"/>
    <mergeCell ref="K239:L239"/>
    <mergeCell ref="M239:N239"/>
    <mergeCell ref="O239:P239"/>
    <mergeCell ref="A240:D240"/>
    <mergeCell ref="G240:H240"/>
    <mergeCell ref="K240:L240"/>
    <mergeCell ref="M240:N240"/>
    <mergeCell ref="O240:P240"/>
    <mergeCell ref="A233:D233"/>
    <mergeCell ref="G233:H233"/>
    <mergeCell ref="K233:L233"/>
    <mergeCell ref="M233:N233"/>
    <mergeCell ref="O233:P233"/>
    <mergeCell ref="A234:D234"/>
    <mergeCell ref="G234:H234"/>
    <mergeCell ref="K234:L234"/>
    <mergeCell ref="M234:N234"/>
    <mergeCell ref="O234:P234"/>
    <mergeCell ref="A235:D235"/>
    <mergeCell ref="G235:H235"/>
    <mergeCell ref="K235:L235"/>
    <mergeCell ref="M235:N235"/>
    <mergeCell ref="O235:P235"/>
    <mergeCell ref="A236:D236"/>
    <mergeCell ref="G236:H236"/>
    <mergeCell ref="K236:L236"/>
    <mergeCell ref="M236:N236"/>
    <mergeCell ref="O236:P236"/>
    <mergeCell ref="A229:D229"/>
    <mergeCell ref="G229:H229"/>
    <mergeCell ref="K229:L229"/>
    <mergeCell ref="M229:N229"/>
    <mergeCell ref="O229:P229"/>
    <mergeCell ref="A230:D230"/>
    <mergeCell ref="G230:H230"/>
    <mergeCell ref="K230:L230"/>
    <mergeCell ref="M230:N230"/>
    <mergeCell ref="O230:P230"/>
    <mergeCell ref="A231:D231"/>
    <mergeCell ref="G231:H231"/>
    <mergeCell ref="K231:L231"/>
    <mergeCell ref="M231:N231"/>
    <mergeCell ref="O231:P231"/>
    <mergeCell ref="A232:D232"/>
    <mergeCell ref="G232:H232"/>
    <mergeCell ref="K232:L232"/>
    <mergeCell ref="M232:N232"/>
    <mergeCell ref="O232:P232"/>
    <mergeCell ref="A225:D225"/>
    <mergeCell ref="G225:H225"/>
    <mergeCell ref="K225:L225"/>
    <mergeCell ref="M225:N225"/>
    <mergeCell ref="O225:P225"/>
    <mergeCell ref="A226:D226"/>
    <mergeCell ref="G226:H226"/>
    <mergeCell ref="K226:L226"/>
    <mergeCell ref="M226:N226"/>
    <mergeCell ref="O226:P226"/>
    <mergeCell ref="A227:D227"/>
    <mergeCell ref="G227:H227"/>
    <mergeCell ref="K227:L227"/>
    <mergeCell ref="M227:N227"/>
    <mergeCell ref="O227:P227"/>
    <mergeCell ref="A228:D228"/>
    <mergeCell ref="G228:H228"/>
    <mergeCell ref="K228:L228"/>
    <mergeCell ref="M228:N228"/>
    <mergeCell ref="O228:P228"/>
    <mergeCell ref="A221:D221"/>
    <mergeCell ref="G221:H221"/>
    <mergeCell ref="K221:L221"/>
    <mergeCell ref="M221:N221"/>
    <mergeCell ref="O221:P221"/>
    <mergeCell ref="A222:D222"/>
    <mergeCell ref="G222:H222"/>
    <mergeCell ref="K222:L222"/>
    <mergeCell ref="M222:N222"/>
    <mergeCell ref="O222:P222"/>
    <mergeCell ref="A223:D223"/>
    <mergeCell ref="G223:H223"/>
    <mergeCell ref="K223:L223"/>
    <mergeCell ref="M223:N223"/>
    <mergeCell ref="O223:P223"/>
    <mergeCell ref="A224:D224"/>
    <mergeCell ref="G224:H224"/>
    <mergeCell ref="K224:L224"/>
    <mergeCell ref="M224:N224"/>
    <mergeCell ref="O224:P224"/>
    <mergeCell ref="A217:D217"/>
    <mergeCell ref="G217:H217"/>
    <mergeCell ref="K217:L217"/>
    <mergeCell ref="M217:N217"/>
    <mergeCell ref="O217:P217"/>
    <mergeCell ref="A218:D218"/>
    <mergeCell ref="G218:H218"/>
    <mergeCell ref="K218:L218"/>
    <mergeCell ref="M218:N218"/>
    <mergeCell ref="O218:P218"/>
    <mergeCell ref="A219:D219"/>
    <mergeCell ref="G219:H219"/>
    <mergeCell ref="K219:L219"/>
    <mergeCell ref="M219:N219"/>
    <mergeCell ref="O219:P219"/>
    <mergeCell ref="A220:D220"/>
    <mergeCell ref="G220:H220"/>
    <mergeCell ref="K220:L220"/>
    <mergeCell ref="M220:N220"/>
    <mergeCell ref="O220:P220"/>
    <mergeCell ref="A213:D213"/>
    <mergeCell ref="G213:H213"/>
    <mergeCell ref="K213:L213"/>
    <mergeCell ref="M213:N213"/>
    <mergeCell ref="O213:P213"/>
    <mergeCell ref="A214:D214"/>
    <mergeCell ref="G214:H214"/>
    <mergeCell ref="K214:L214"/>
    <mergeCell ref="M214:N214"/>
    <mergeCell ref="O214:P214"/>
    <mergeCell ref="A215:D215"/>
    <mergeCell ref="G215:H215"/>
    <mergeCell ref="K215:L215"/>
    <mergeCell ref="M215:N215"/>
    <mergeCell ref="O215:P215"/>
    <mergeCell ref="A216:D216"/>
    <mergeCell ref="G216:H216"/>
    <mergeCell ref="K216:L216"/>
    <mergeCell ref="M216:N216"/>
    <mergeCell ref="O216:P216"/>
    <mergeCell ref="A209:D209"/>
    <mergeCell ref="G209:H209"/>
    <mergeCell ref="K209:L209"/>
    <mergeCell ref="M209:N209"/>
    <mergeCell ref="O209:P209"/>
    <mergeCell ref="A210:D210"/>
    <mergeCell ref="G210:H210"/>
    <mergeCell ref="K210:L210"/>
    <mergeCell ref="M210:N210"/>
    <mergeCell ref="O210:P210"/>
    <mergeCell ref="A211:D211"/>
    <mergeCell ref="G211:H211"/>
    <mergeCell ref="K211:L211"/>
    <mergeCell ref="M211:N211"/>
    <mergeCell ref="O211:P211"/>
    <mergeCell ref="A212:D212"/>
    <mergeCell ref="G212:H212"/>
    <mergeCell ref="K212:L212"/>
    <mergeCell ref="M212:N212"/>
    <mergeCell ref="O212:P212"/>
    <mergeCell ref="A205:D205"/>
    <mergeCell ref="G205:H205"/>
    <mergeCell ref="K205:L205"/>
    <mergeCell ref="M205:N205"/>
    <mergeCell ref="O205:P205"/>
    <mergeCell ref="A206:D206"/>
    <mergeCell ref="G206:H206"/>
    <mergeCell ref="K206:L206"/>
    <mergeCell ref="M206:N206"/>
    <mergeCell ref="O206:P206"/>
    <mergeCell ref="A207:D207"/>
    <mergeCell ref="G207:H207"/>
    <mergeCell ref="K207:L207"/>
    <mergeCell ref="M207:N207"/>
    <mergeCell ref="O207:P207"/>
    <mergeCell ref="A208:D208"/>
    <mergeCell ref="G208:H208"/>
    <mergeCell ref="K208:L208"/>
    <mergeCell ref="M208:N208"/>
    <mergeCell ref="O208:P208"/>
    <mergeCell ref="A201:D201"/>
    <mergeCell ref="G201:H201"/>
    <mergeCell ref="K201:L201"/>
    <mergeCell ref="M201:N201"/>
    <mergeCell ref="O201:P201"/>
    <mergeCell ref="A202:D202"/>
    <mergeCell ref="G202:H202"/>
    <mergeCell ref="K202:L202"/>
    <mergeCell ref="M202:N202"/>
    <mergeCell ref="O202:P202"/>
    <mergeCell ref="A203:D203"/>
    <mergeCell ref="G203:H203"/>
    <mergeCell ref="K203:L203"/>
    <mergeCell ref="M203:N203"/>
    <mergeCell ref="O203:P203"/>
    <mergeCell ref="A204:D204"/>
    <mergeCell ref="G204:H204"/>
    <mergeCell ref="K204:L204"/>
    <mergeCell ref="M204:N204"/>
    <mergeCell ref="O204:P204"/>
    <mergeCell ref="A197:D197"/>
    <mergeCell ref="G197:H197"/>
    <mergeCell ref="K197:L197"/>
    <mergeCell ref="M197:N197"/>
    <mergeCell ref="O197:P197"/>
    <mergeCell ref="A198:D198"/>
    <mergeCell ref="G198:H198"/>
    <mergeCell ref="K198:L198"/>
    <mergeCell ref="M198:N198"/>
    <mergeCell ref="O198:P198"/>
    <mergeCell ref="A199:D199"/>
    <mergeCell ref="G199:H199"/>
    <mergeCell ref="K199:L199"/>
    <mergeCell ref="M199:N199"/>
    <mergeCell ref="O199:P199"/>
    <mergeCell ref="A200:D200"/>
    <mergeCell ref="G200:H200"/>
    <mergeCell ref="K200:L200"/>
    <mergeCell ref="M200:N200"/>
    <mergeCell ref="O200:P200"/>
    <mergeCell ref="A193:D193"/>
    <mergeCell ref="G193:H193"/>
    <mergeCell ref="K193:L193"/>
    <mergeCell ref="M193:N193"/>
    <mergeCell ref="O193:P193"/>
    <mergeCell ref="A194:D194"/>
    <mergeCell ref="G194:H194"/>
    <mergeCell ref="K194:L194"/>
    <mergeCell ref="M194:N194"/>
    <mergeCell ref="O194:P194"/>
    <mergeCell ref="A195:D195"/>
    <mergeCell ref="G195:H195"/>
    <mergeCell ref="K195:L195"/>
    <mergeCell ref="M195:N195"/>
    <mergeCell ref="O195:P195"/>
    <mergeCell ref="A196:D196"/>
    <mergeCell ref="G196:H196"/>
    <mergeCell ref="K196:L196"/>
    <mergeCell ref="M196:N196"/>
    <mergeCell ref="O196:P196"/>
    <mergeCell ref="A189:D189"/>
    <mergeCell ref="G189:H189"/>
    <mergeCell ref="K189:L189"/>
    <mergeCell ref="M189:N189"/>
    <mergeCell ref="O189:P189"/>
    <mergeCell ref="A190:D190"/>
    <mergeCell ref="G190:H190"/>
    <mergeCell ref="K190:L190"/>
    <mergeCell ref="M190:N190"/>
    <mergeCell ref="O190:P190"/>
    <mergeCell ref="A191:D191"/>
    <mergeCell ref="G191:H191"/>
    <mergeCell ref="K191:L191"/>
    <mergeCell ref="M191:N191"/>
    <mergeCell ref="O191:P191"/>
    <mergeCell ref="A192:D192"/>
    <mergeCell ref="G192:H192"/>
    <mergeCell ref="K192:L192"/>
    <mergeCell ref="M192:N192"/>
    <mergeCell ref="O192:P192"/>
    <mergeCell ref="A184:D184"/>
    <mergeCell ref="K184:L184"/>
    <mergeCell ref="M184:N184"/>
    <mergeCell ref="O184:P184"/>
    <mergeCell ref="A185:D185"/>
    <mergeCell ref="K185:L185"/>
    <mergeCell ref="M185:N185"/>
    <mergeCell ref="O185:P185"/>
    <mergeCell ref="A186:D186"/>
    <mergeCell ref="K186:L186"/>
    <mergeCell ref="M186:N186"/>
    <mergeCell ref="O186:P186"/>
    <mergeCell ref="A187:D187"/>
    <mergeCell ref="K187:L187"/>
    <mergeCell ref="M187:N187"/>
    <mergeCell ref="O187:P187"/>
    <mergeCell ref="A188:D188"/>
    <mergeCell ref="K188:L188"/>
    <mergeCell ref="M188:N188"/>
    <mergeCell ref="O188:P188"/>
    <mergeCell ref="A179:D179"/>
    <mergeCell ref="K179:L179"/>
    <mergeCell ref="M179:N179"/>
    <mergeCell ref="O179:P179"/>
    <mergeCell ref="A180:D180"/>
    <mergeCell ref="K180:L180"/>
    <mergeCell ref="M180:N180"/>
    <mergeCell ref="O180:P180"/>
    <mergeCell ref="A181:D181"/>
    <mergeCell ref="K181:L181"/>
    <mergeCell ref="M181:N181"/>
    <mergeCell ref="O181:P181"/>
    <mergeCell ref="A182:D182"/>
    <mergeCell ref="K182:L182"/>
    <mergeCell ref="M182:N182"/>
    <mergeCell ref="O182:P182"/>
    <mergeCell ref="A183:D183"/>
    <mergeCell ref="K183:L183"/>
    <mergeCell ref="M183:N183"/>
    <mergeCell ref="O183:P183"/>
    <mergeCell ref="A174:D174"/>
    <mergeCell ref="K174:L174"/>
    <mergeCell ref="M174:N174"/>
    <mergeCell ref="O174:P174"/>
    <mergeCell ref="A175:D175"/>
    <mergeCell ref="K175:L175"/>
    <mergeCell ref="M175:N175"/>
    <mergeCell ref="O175:P175"/>
    <mergeCell ref="A176:D176"/>
    <mergeCell ref="K176:L176"/>
    <mergeCell ref="M176:N176"/>
    <mergeCell ref="O176:P176"/>
    <mergeCell ref="A177:D177"/>
    <mergeCell ref="K177:L177"/>
    <mergeCell ref="M177:N177"/>
    <mergeCell ref="O177:P177"/>
    <mergeCell ref="A178:D178"/>
    <mergeCell ref="K178:L178"/>
    <mergeCell ref="M178:N178"/>
    <mergeCell ref="O178:P178"/>
    <mergeCell ref="A169:D169"/>
    <mergeCell ref="K169:L169"/>
    <mergeCell ref="M169:N169"/>
    <mergeCell ref="O169:P169"/>
    <mergeCell ref="A170:D170"/>
    <mergeCell ref="K170:L170"/>
    <mergeCell ref="M170:N170"/>
    <mergeCell ref="O170:P170"/>
    <mergeCell ref="A171:D171"/>
    <mergeCell ref="K171:L171"/>
    <mergeCell ref="M171:N171"/>
    <mergeCell ref="O171:P171"/>
    <mergeCell ref="A172:D172"/>
    <mergeCell ref="K172:L172"/>
    <mergeCell ref="M172:N172"/>
    <mergeCell ref="O172:P172"/>
    <mergeCell ref="K173:L173"/>
    <mergeCell ref="M173:N173"/>
    <mergeCell ref="O173:P173"/>
    <mergeCell ref="A165:D165"/>
    <mergeCell ref="G165:H165"/>
    <mergeCell ref="K165:L165"/>
    <mergeCell ref="M165:N165"/>
    <mergeCell ref="O165:P165"/>
    <mergeCell ref="A166:D166"/>
    <mergeCell ref="G166:H166"/>
    <mergeCell ref="K166:L166"/>
    <mergeCell ref="M166:N166"/>
    <mergeCell ref="O166:P166"/>
    <mergeCell ref="A167:D167"/>
    <mergeCell ref="G167:H167"/>
    <mergeCell ref="K167:L167"/>
    <mergeCell ref="M167:N167"/>
    <mergeCell ref="O167:P167"/>
    <mergeCell ref="A168:D168"/>
    <mergeCell ref="K168:L168"/>
    <mergeCell ref="M168:N168"/>
    <mergeCell ref="O168:P168"/>
    <mergeCell ref="A161:D161"/>
    <mergeCell ref="G161:H161"/>
    <mergeCell ref="K161:L161"/>
    <mergeCell ref="M161:N161"/>
    <mergeCell ref="O161:P161"/>
    <mergeCell ref="A162:D162"/>
    <mergeCell ref="G162:H162"/>
    <mergeCell ref="K162:L162"/>
    <mergeCell ref="M162:N162"/>
    <mergeCell ref="O162:P162"/>
    <mergeCell ref="A163:D163"/>
    <mergeCell ref="G163:H163"/>
    <mergeCell ref="K163:L163"/>
    <mergeCell ref="M163:N163"/>
    <mergeCell ref="O163:P163"/>
    <mergeCell ref="A164:D164"/>
    <mergeCell ref="G164:H164"/>
    <mergeCell ref="K164:L164"/>
    <mergeCell ref="M164:N164"/>
    <mergeCell ref="O164:P164"/>
    <mergeCell ref="A157:D157"/>
    <mergeCell ref="G157:H157"/>
    <mergeCell ref="K157:L157"/>
    <mergeCell ref="M157:N157"/>
    <mergeCell ref="O157:P157"/>
    <mergeCell ref="A158:D158"/>
    <mergeCell ref="G158:H158"/>
    <mergeCell ref="K158:L158"/>
    <mergeCell ref="M158:N158"/>
    <mergeCell ref="O158:P158"/>
    <mergeCell ref="A159:D159"/>
    <mergeCell ref="G159:H159"/>
    <mergeCell ref="K159:L159"/>
    <mergeCell ref="M159:N159"/>
    <mergeCell ref="O159:P159"/>
    <mergeCell ref="A160:D160"/>
    <mergeCell ref="G160:H160"/>
    <mergeCell ref="K160:L160"/>
    <mergeCell ref="M160:N160"/>
    <mergeCell ref="O160:P160"/>
    <mergeCell ref="A153:D153"/>
    <mergeCell ref="G153:H153"/>
    <mergeCell ref="K153:L153"/>
    <mergeCell ref="M153:N153"/>
    <mergeCell ref="O153:P153"/>
    <mergeCell ref="A154:D154"/>
    <mergeCell ref="G154:H154"/>
    <mergeCell ref="K154:L154"/>
    <mergeCell ref="M154:N154"/>
    <mergeCell ref="O154:P154"/>
    <mergeCell ref="A155:D155"/>
    <mergeCell ref="G155:H155"/>
    <mergeCell ref="K155:L155"/>
    <mergeCell ref="M155:N155"/>
    <mergeCell ref="O155:P155"/>
    <mergeCell ref="A156:D156"/>
    <mergeCell ref="G156:H156"/>
    <mergeCell ref="K156:L156"/>
    <mergeCell ref="M156:N156"/>
    <mergeCell ref="O156:P156"/>
    <mergeCell ref="A149:D149"/>
    <mergeCell ref="G149:H149"/>
    <mergeCell ref="K149:L149"/>
    <mergeCell ref="M149:N149"/>
    <mergeCell ref="O149:P149"/>
    <mergeCell ref="A150:D150"/>
    <mergeCell ref="G150:H150"/>
    <mergeCell ref="K150:L150"/>
    <mergeCell ref="M150:N150"/>
    <mergeCell ref="O150:P150"/>
    <mergeCell ref="A151:D151"/>
    <mergeCell ref="G151:H151"/>
    <mergeCell ref="K151:L151"/>
    <mergeCell ref="M151:N151"/>
    <mergeCell ref="O151:P151"/>
    <mergeCell ref="A152:D152"/>
    <mergeCell ref="G152:H152"/>
    <mergeCell ref="K152:L152"/>
    <mergeCell ref="M152:N152"/>
    <mergeCell ref="O152:P152"/>
    <mergeCell ref="A145:D145"/>
    <mergeCell ref="G145:H145"/>
    <mergeCell ref="K145:L145"/>
    <mergeCell ref="M145:N145"/>
    <mergeCell ref="O145:P145"/>
    <mergeCell ref="A146:D146"/>
    <mergeCell ref="G146:H146"/>
    <mergeCell ref="K146:L146"/>
    <mergeCell ref="M146:N146"/>
    <mergeCell ref="O146:P146"/>
    <mergeCell ref="A147:D147"/>
    <mergeCell ref="G147:H147"/>
    <mergeCell ref="K147:L147"/>
    <mergeCell ref="M147:N147"/>
    <mergeCell ref="O147:P147"/>
    <mergeCell ref="A148:D148"/>
    <mergeCell ref="G148:H148"/>
    <mergeCell ref="K148:L148"/>
    <mergeCell ref="M148:N148"/>
    <mergeCell ref="O148:P148"/>
    <mergeCell ref="A141:D141"/>
    <mergeCell ref="G141:H141"/>
    <mergeCell ref="K141:L141"/>
    <mergeCell ref="M141:N141"/>
    <mergeCell ref="O141:P141"/>
    <mergeCell ref="A142:D142"/>
    <mergeCell ref="G142:H142"/>
    <mergeCell ref="K142:L142"/>
    <mergeCell ref="M142:N142"/>
    <mergeCell ref="O142:P142"/>
    <mergeCell ref="A143:D143"/>
    <mergeCell ref="G143:H143"/>
    <mergeCell ref="K143:L143"/>
    <mergeCell ref="M143:N143"/>
    <mergeCell ref="O143:P143"/>
    <mergeCell ref="A144:D144"/>
    <mergeCell ref="G144:H144"/>
    <mergeCell ref="K144:L144"/>
    <mergeCell ref="M144:N144"/>
    <mergeCell ref="O144:P144"/>
    <mergeCell ref="A137:D137"/>
    <mergeCell ref="G137:H137"/>
    <mergeCell ref="K137:L137"/>
    <mergeCell ref="M137:N137"/>
    <mergeCell ref="O137:P137"/>
    <mergeCell ref="A138:D138"/>
    <mergeCell ref="G138:H138"/>
    <mergeCell ref="K138:L138"/>
    <mergeCell ref="M138:N138"/>
    <mergeCell ref="O138:P138"/>
    <mergeCell ref="A139:D139"/>
    <mergeCell ref="G139:H139"/>
    <mergeCell ref="K139:L139"/>
    <mergeCell ref="M139:N139"/>
    <mergeCell ref="O139:P139"/>
    <mergeCell ref="A140:D140"/>
    <mergeCell ref="G140:H140"/>
    <mergeCell ref="K140:L140"/>
    <mergeCell ref="M140:N140"/>
    <mergeCell ref="O140:P140"/>
    <mergeCell ref="A133:D133"/>
    <mergeCell ref="G133:H133"/>
    <mergeCell ref="K133:L133"/>
    <mergeCell ref="M133:N133"/>
    <mergeCell ref="O133:P133"/>
    <mergeCell ref="A134:D134"/>
    <mergeCell ref="G134:H134"/>
    <mergeCell ref="K134:L134"/>
    <mergeCell ref="M134:N134"/>
    <mergeCell ref="O134:P134"/>
    <mergeCell ref="A135:D135"/>
    <mergeCell ref="G135:H135"/>
    <mergeCell ref="K135:L135"/>
    <mergeCell ref="M135:N135"/>
    <mergeCell ref="O135:P135"/>
    <mergeCell ref="A136:D136"/>
    <mergeCell ref="G136:H136"/>
    <mergeCell ref="K136:L136"/>
    <mergeCell ref="M136:N136"/>
    <mergeCell ref="O136:P136"/>
    <mergeCell ref="A129:D129"/>
    <mergeCell ref="G129:H129"/>
    <mergeCell ref="K129:L129"/>
    <mergeCell ref="M129:N129"/>
    <mergeCell ref="O129:P129"/>
    <mergeCell ref="A130:D130"/>
    <mergeCell ref="G130:H130"/>
    <mergeCell ref="K130:L130"/>
    <mergeCell ref="M130:N130"/>
    <mergeCell ref="O130:P130"/>
    <mergeCell ref="A131:D131"/>
    <mergeCell ref="G131:H131"/>
    <mergeCell ref="K131:L131"/>
    <mergeCell ref="M131:N131"/>
    <mergeCell ref="O131:P131"/>
    <mergeCell ref="A132:D132"/>
    <mergeCell ref="G132:H132"/>
    <mergeCell ref="K132:L132"/>
    <mergeCell ref="M132:N132"/>
    <mergeCell ref="O132:P132"/>
    <mergeCell ref="A125:D125"/>
    <mergeCell ref="G125:H125"/>
    <mergeCell ref="K125:L125"/>
    <mergeCell ref="M125:N125"/>
    <mergeCell ref="O125:P125"/>
    <mergeCell ref="A126:D126"/>
    <mergeCell ref="G126:H126"/>
    <mergeCell ref="K126:L126"/>
    <mergeCell ref="M126:N126"/>
    <mergeCell ref="O126:P126"/>
    <mergeCell ref="A127:D127"/>
    <mergeCell ref="G127:H127"/>
    <mergeCell ref="K127:L127"/>
    <mergeCell ref="M127:N127"/>
    <mergeCell ref="O127:P127"/>
    <mergeCell ref="A128:D128"/>
    <mergeCell ref="G128:H128"/>
    <mergeCell ref="K128:L128"/>
    <mergeCell ref="M128:N128"/>
    <mergeCell ref="O128:P128"/>
    <mergeCell ref="A121:D121"/>
    <mergeCell ref="G121:H121"/>
    <mergeCell ref="K121:L121"/>
    <mergeCell ref="M121:N121"/>
    <mergeCell ref="O121:P121"/>
    <mergeCell ref="A122:D122"/>
    <mergeCell ref="G122:H122"/>
    <mergeCell ref="K122:L122"/>
    <mergeCell ref="M122:N122"/>
    <mergeCell ref="O122:P122"/>
    <mergeCell ref="A123:D123"/>
    <mergeCell ref="G123:H123"/>
    <mergeCell ref="K123:L123"/>
    <mergeCell ref="M123:N123"/>
    <mergeCell ref="O123:P123"/>
    <mergeCell ref="A124:D124"/>
    <mergeCell ref="G124:H124"/>
    <mergeCell ref="K124:L124"/>
    <mergeCell ref="M124:N124"/>
    <mergeCell ref="O124:P124"/>
    <mergeCell ref="A117:D117"/>
    <mergeCell ref="G117:H117"/>
    <mergeCell ref="K117:L117"/>
    <mergeCell ref="M117:N117"/>
    <mergeCell ref="O117:P117"/>
    <mergeCell ref="A118:D118"/>
    <mergeCell ref="G118:H118"/>
    <mergeCell ref="K118:L118"/>
    <mergeCell ref="M118:N118"/>
    <mergeCell ref="O118:P118"/>
    <mergeCell ref="A119:D119"/>
    <mergeCell ref="G119:H119"/>
    <mergeCell ref="K119:L119"/>
    <mergeCell ref="M119:N119"/>
    <mergeCell ref="O119:P119"/>
    <mergeCell ref="A120:D120"/>
    <mergeCell ref="G120:H120"/>
    <mergeCell ref="K120:L120"/>
    <mergeCell ref="M120:N120"/>
    <mergeCell ref="O120:P120"/>
    <mergeCell ref="A113:D113"/>
    <mergeCell ref="G113:H113"/>
    <mergeCell ref="K113:L113"/>
    <mergeCell ref="M113:N113"/>
    <mergeCell ref="O113:P113"/>
    <mergeCell ref="A114:D114"/>
    <mergeCell ref="G114:H114"/>
    <mergeCell ref="K114:L114"/>
    <mergeCell ref="M114:N114"/>
    <mergeCell ref="O114:P114"/>
    <mergeCell ref="A115:D115"/>
    <mergeCell ref="G115:H115"/>
    <mergeCell ref="K115:L115"/>
    <mergeCell ref="M115:N115"/>
    <mergeCell ref="O115:P115"/>
    <mergeCell ref="A116:D116"/>
    <mergeCell ref="G116:H116"/>
    <mergeCell ref="K116:L116"/>
    <mergeCell ref="M116:N116"/>
    <mergeCell ref="O116:P116"/>
    <mergeCell ref="A109:D109"/>
    <mergeCell ref="G109:H109"/>
    <mergeCell ref="K109:L109"/>
    <mergeCell ref="M109:N109"/>
    <mergeCell ref="O109:P109"/>
    <mergeCell ref="A110:D110"/>
    <mergeCell ref="G110:H110"/>
    <mergeCell ref="K110:L110"/>
    <mergeCell ref="M110:N110"/>
    <mergeCell ref="O110:P110"/>
    <mergeCell ref="A111:D111"/>
    <mergeCell ref="G111:H111"/>
    <mergeCell ref="K111:L111"/>
    <mergeCell ref="M111:N111"/>
    <mergeCell ref="O111:P111"/>
    <mergeCell ref="A112:D112"/>
    <mergeCell ref="G112:H112"/>
    <mergeCell ref="K112:L112"/>
    <mergeCell ref="M112:N112"/>
    <mergeCell ref="O112:P112"/>
    <mergeCell ref="A105:D105"/>
    <mergeCell ref="G105:H105"/>
    <mergeCell ref="K105:L105"/>
    <mergeCell ref="M105:N105"/>
    <mergeCell ref="O105:P105"/>
    <mergeCell ref="A106:D106"/>
    <mergeCell ref="G106:H106"/>
    <mergeCell ref="K106:L106"/>
    <mergeCell ref="M106:N106"/>
    <mergeCell ref="O106:P106"/>
    <mergeCell ref="A107:D107"/>
    <mergeCell ref="G107:H107"/>
    <mergeCell ref="K107:L107"/>
    <mergeCell ref="M107:N107"/>
    <mergeCell ref="O107:P107"/>
    <mergeCell ref="A108:D108"/>
    <mergeCell ref="G108:H108"/>
    <mergeCell ref="K108:L108"/>
    <mergeCell ref="M108:N108"/>
    <mergeCell ref="O108:P108"/>
    <mergeCell ref="A101:D101"/>
    <mergeCell ref="G101:H101"/>
    <mergeCell ref="K101:L101"/>
    <mergeCell ref="M101:N101"/>
    <mergeCell ref="O101:P101"/>
    <mergeCell ref="A102:D102"/>
    <mergeCell ref="G102:H102"/>
    <mergeCell ref="K102:L102"/>
    <mergeCell ref="M102:N102"/>
    <mergeCell ref="O102:P102"/>
    <mergeCell ref="A103:D103"/>
    <mergeCell ref="G103:H103"/>
    <mergeCell ref="K103:L103"/>
    <mergeCell ref="M103:N103"/>
    <mergeCell ref="O103:P103"/>
    <mergeCell ref="A104:D104"/>
    <mergeCell ref="G104:H104"/>
    <mergeCell ref="K104:L104"/>
    <mergeCell ref="M104:N104"/>
    <mergeCell ref="O104:P104"/>
    <mergeCell ref="A97:D97"/>
    <mergeCell ref="G97:H97"/>
    <mergeCell ref="K97:L97"/>
    <mergeCell ref="M97:N97"/>
    <mergeCell ref="O97:P97"/>
    <mergeCell ref="A98:D98"/>
    <mergeCell ref="G98:H98"/>
    <mergeCell ref="K98:L98"/>
    <mergeCell ref="M98:N98"/>
    <mergeCell ref="O98:P98"/>
    <mergeCell ref="A99:D99"/>
    <mergeCell ref="G99:H99"/>
    <mergeCell ref="K99:L99"/>
    <mergeCell ref="M99:N99"/>
    <mergeCell ref="O99:P99"/>
    <mergeCell ref="A100:D100"/>
    <mergeCell ref="G100:H100"/>
    <mergeCell ref="K100:L100"/>
    <mergeCell ref="M100:N100"/>
    <mergeCell ref="O100:P100"/>
    <mergeCell ref="A93:D93"/>
    <mergeCell ref="G93:H93"/>
    <mergeCell ref="K93:L93"/>
    <mergeCell ref="M93:N93"/>
    <mergeCell ref="O93:P93"/>
    <mergeCell ref="A94:D94"/>
    <mergeCell ref="G94:H94"/>
    <mergeCell ref="K94:L94"/>
    <mergeCell ref="M94:N94"/>
    <mergeCell ref="O94:P94"/>
    <mergeCell ref="A95:D95"/>
    <mergeCell ref="G95:H95"/>
    <mergeCell ref="K95:L95"/>
    <mergeCell ref="M95:N95"/>
    <mergeCell ref="O95:P95"/>
    <mergeCell ref="A96:D96"/>
    <mergeCell ref="G96:H96"/>
    <mergeCell ref="K96:L96"/>
    <mergeCell ref="M96:N96"/>
    <mergeCell ref="O96:P96"/>
    <mergeCell ref="A89:D89"/>
    <mergeCell ref="G89:H89"/>
    <mergeCell ref="K89:L89"/>
    <mergeCell ref="M89:N89"/>
    <mergeCell ref="O89:P89"/>
    <mergeCell ref="A90:D90"/>
    <mergeCell ref="G90:H90"/>
    <mergeCell ref="K90:L90"/>
    <mergeCell ref="M90:N90"/>
    <mergeCell ref="O90:P90"/>
    <mergeCell ref="A91:D91"/>
    <mergeCell ref="G91:H91"/>
    <mergeCell ref="K91:L91"/>
    <mergeCell ref="M91:N91"/>
    <mergeCell ref="O91:P91"/>
    <mergeCell ref="A92:D92"/>
    <mergeCell ref="G92:H92"/>
    <mergeCell ref="K92:L92"/>
    <mergeCell ref="M92:N92"/>
    <mergeCell ref="O92:P92"/>
    <mergeCell ref="A85:D85"/>
    <mergeCell ref="G85:H85"/>
    <mergeCell ref="K85:L85"/>
    <mergeCell ref="M85:N85"/>
    <mergeCell ref="O85:P85"/>
    <mergeCell ref="A86:D86"/>
    <mergeCell ref="G86:H86"/>
    <mergeCell ref="K86:L86"/>
    <mergeCell ref="M86:N86"/>
    <mergeCell ref="O86:P86"/>
    <mergeCell ref="A87:D87"/>
    <mergeCell ref="G87:H87"/>
    <mergeCell ref="K87:L87"/>
    <mergeCell ref="M87:N87"/>
    <mergeCell ref="O87:P87"/>
    <mergeCell ref="A88:D88"/>
    <mergeCell ref="G88:H88"/>
    <mergeCell ref="K88:L88"/>
    <mergeCell ref="M88:N88"/>
    <mergeCell ref="O88:P88"/>
    <mergeCell ref="A81:D81"/>
    <mergeCell ref="G81:H81"/>
    <mergeCell ref="K81:L81"/>
    <mergeCell ref="M81:N81"/>
    <mergeCell ref="O81:P81"/>
    <mergeCell ref="A82:D82"/>
    <mergeCell ref="G82:H82"/>
    <mergeCell ref="K82:L82"/>
    <mergeCell ref="M82:N82"/>
    <mergeCell ref="O82:P82"/>
    <mergeCell ref="A83:D83"/>
    <mergeCell ref="G83:H83"/>
    <mergeCell ref="K83:L83"/>
    <mergeCell ref="M83:N83"/>
    <mergeCell ref="O83:P83"/>
    <mergeCell ref="A84:D84"/>
    <mergeCell ref="G84:H84"/>
    <mergeCell ref="K84:L84"/>
    <mergeCell ref="M84:N84"/>
    <mergeCell ref="O84:P84"/>
    <mergeCell ref="C74:I74"/>
    <mergeCell ref="C75:I75"/>
    <mergeCell ref="A77:P77"/>
    <mergeCell ref="E78:F78"/>
    <mergeCell ref="G78:H78"/>
    <mergeCell ref="K78:L78"/>
    <mergeCell ref="M78:N78"/>
    <mergeCell ref="O78:P78"/>
    <mergeCell ref="G79:H79"/>
    <mergeCell ref="K79:L79"/>
    <mergeCell ref="M79:N79"/>
    <mergeCell ref="O79:P79"/>
    <mergeCell ref="A80:D80"/>
    <mergeCell ref="G80:H80"/>
    <mergeCell ref="K80:L80"/>
    <mergeCell ref="M80:N80"/>
    <mergeCell ref="O80:P80"/>
    <mergeCell ref="A58:B58"/>
    <mergeCell ref="C58:N58"/>
    <mergeCell ref="O58:P58"/>
    <mergeCell ref="A59:B59"/>
    <mergeCell ref="C59:N59"/>
    <mergeCell ref="O59:P59"/>
    <mergeCell ref="A61:P61"/>
    <mergeCell ref="A62:C62"/>
    <mergeCell ref="D62:P62"/>
    <mergeCell ref="A63:C63"/>
    <mergeCell ref="D63:P63"/>
    <mergeCell ref="A64:C64"/>
    <mergeCell ref="D64:P64"/>
    <mergeCell ref="A66:P66"/>
    <mergeCell ref="C69:I69"/>
    <mergeCell ref="C71:I71"/>
    <mergeCell ref="C72:I72"/>
    <mergeCell ref="A69:A70"/>
    <mergeCell ref="C70:I70"/>
    <mergeCell ref="A71:A73"/>
    <mergeCell ref="C73:I73"/>
    <mergeCell ref="A47:P47"/>
    <mergeCell ref="C48:H48"/>
    <mergeCell ref="A50:B50"/>
    <mergeCell ref="I50:J50"/>
    <mergeCell ref="A51:B51"/>
    <mergeCell ref="A52:B52"/>
    <mergeCell ref="A53:B53"/>
    <mergeCell ref="A54:B54"/>
    <mergeCell ref="A55:B55"/>
    <mergeCell ref="C55:N55"/>
    <mergeCell ref="O55:P55"/>
    <mergeCell ref="A56:B56"/>
    <mergeCell ref="C56:N56"/>
    <mergeCell ref="O56:P56"/>
    <mergeCell ref="A57:B57"/>
    <mergeCell ref="C57:N57"/>
    <mergeCell ref="O57:P57"/>
    <mergeCell ref="A48:B49"/>
    <mergeCell ref="I48:J49"/>
    <mergeCell ref="A40:C40"/>
    <mergeCell ref="E40:F40"/>
    <mergeCell ref="G40:H40"/>
    <mergeCell ref="A41:C41"/>
    <mergeCell ref="E41:F41"/>
    <mergeCell ref="G41:H41"/>
    <mergeCell ref="A42:C42"/>
    <mergeCell ref="E42:F42"/>
    <mergeCell ref="G42:H42"/>
    <mergeCell ref="A43:C43"/>
    <mergeCell ref="E43:F43"/>
    <mergeCell ref="G43:H43"/>
    <mergeCell ref="A44:C44"/>
    <mergeCell ref="E44:F44"/>
    <mergeCell ref="G44:H44"/>
    <mergeCell ref="A45:C45"/>
    <mergeCell ref="E45:F45"/>
    <mergeCell ref="G45:H45"/>
    <mergeCell ref="A33:B33"/>
    <mergeCell ref="G33:H33"/>
    <mergeCell ref="K33:L33"/>
    <mergeCell ref="M33:N33"/>
    <mergeCell ref="O33:P33"/>
    <mergeCell ref="A35:P35"/>
    <mergeCell ref="D36:F36"/>
    <mergeCell ref="G36:J36"/>
    <mergeCell ref="K36:M36"/>
    <mergeCell ref="N36:P36"/>
    <mergeCell ref="E37:F37"/>
    <mergeCell ref="G37:H37"/>
    <mergeCell ref="A38:C38"/>
    <mergeCell ref="E38:F38"/>
    <mergeCell ref="G38:H38"/>
    <mergeCell ref="A39:C39"/>
    <mergeCell ref="E39:F39"/>
    <mergeCell ref="G39:H39"/>
    <mergeCell ref="A36:C37"/>
    <mergeCell ref="A29:B29"/>
    <mergeCell ref="G29:H29"/>
    <mergeCell ref="K29:L29"/>
    <mergeCell ref="M29:N29"/>
    <mergeCell ref="O29:P29"/>
    <mergeCell ref="A30:B30"/>
    <mergeCell ref="G30:H30"/>
    <mergeCell ref="K30:L30"/>
    <mergeCell ref="M30:N30"/>
    <mergeCell ref="O30:P30"/>
    <mergeCell ref="A31:B31"/>
    <mergeCell ref="G31:H31"/>
    <mergeCell ref="K31:L31"/>
    <mergeCell ref="M31:N31"/>
    <mergeCell ref="O31:P31"/>
    <mergeCell ref="A32:B32"/>
    <mergeCell ref="G32:H32"/>
    <mergeCell ref="K32:L32"/>
    <mergeCell ref="M32:N32"/>
    <mergeCell ref="O32:P32"/>
    <mergeCell ref="A25:B25"/>
    <mergeCell ref="G25:H25"/>
    <mergeCell ref="K25:L25"/>
    <mergeCell ref="M25:N25"/>
    <mergeCell ref="O25:P25"/>
    <mergeCell ref="A26:B26"/>
    <mergeCell ref="G26:H26"/>
    <mergeCell ref="K26:L26"/>
    <mergeCell ref="M26:N26"/>
    <mergeCell ref="O26:P26"/>
    <mergeCell ref="A27:B27"/>
    <mergeCell ref="G27:H27"/>
    <mergeCell ref="K27:L27"/>
    <mergeCell ref="M27:N27"/>
    <mergeCell ref="O27:P27"/>
    <mergeCell ref="A28:B28"/>
    <mergeCell ref="G28:H28"/>
    <mergeCell ref="K28:L28"/>
    <mergeCell ref="M28:N28"/>
    <mergeCell ref="O28:P28"/>
    <mergeCell ref="C21:F21"/>
    <mergeCell ref="G21:H21"/>
    <mergeCell ref="K21:L21"/>
    <mergeCell ref="M21:N21"/>
    <mergeCell ref="O21:P21"/>
    <mergeCell ref="G22:H22"/>
    <mergeCell ref="K22:L22"/>
    <mergeCell ref="M22:N22"/>
    <mergeCell ref="O22:P22"/>
    <mergeCell ref="A23:B23"/>
    <mergeCell ref="G23:H23"/>
    <mergeCell ref="K23:L23"/>
    <mergeCell ref="M23:N23"/>
    <mergeCell ref="O23:P23"/>
    <mergeCell ref="A24:B24"/>
    <mergeCell ref="G24:H24"/>
    <mergeCell ref="K24:L24"/>
    <mergeCell ref="M24:N24"/>
    <mergeCell ref="O24:P24"/>
    <mergeCell ref="A21:B22"/>
    <mergeCell ref="A16:D16"/>
    <mergeCell ref="G16:H16"/>
    <mergeCell ref="K16:L16"/>
    <mergeCell ref="M16:N16"/>
    <mergeCell ref="O16:P16"/>
    <mergeCell ref="A17:D17"/>
    <mergeCell ref="G17:H17"/>
    <mergeCell ref="K17:L17"/>
    <mergeCell ref="M17:N17"/>
    <mergeCell ref="O17:P17"/>
    <mergeCell ref="A18:D18"/>
    <mergeCell ref="G18:H18"/>
    <mergeCell ref="K18:L18"/>
    <mergeCell ref="M18:N18"/>
    <mergeCell ref="O18:P18"/>
    <mergeCell ref="A19:D19"/>
    <mergeCell ref="G19:H19"/>
    <mergeCell ref="K19:L19"/>
    <mergeCell ref="M19:N19"/>
    <mergeCell ref="O19:P19"/>
    <mergeCell ref="A12:D12"/>
    <mergeCell ref="G12:H12"/>
    <mergeCell ref="K12:L12"/>
    <mergeCell ref="M12:N12"/>
    <mergeCell ref="O12:P12"/>
    <mergeCell ref="A13:D13"/>
    <mergeCell ref="G13:H13"/>
    <mergeCell ref="K13:L13"/>
    <mergeCell ref="M13:N13"/>
    <mergeCell ref="O13:P13"/>
    <mergeCell ref="A14:D14"/>
    <mergeCell ref="G14:H14"/>
    <mergeCell ref="K14:L14"/>
    <mergeCell ref="M14:N14"/>
    <mergeCell ref="O14:P14"/>
    <mergeCell ref="A15:D15"/>
    <mergeCell ref="G15:H15"/>
    <mergeCell ref="K15:L15"/>
    <mergeCell ref="M15:N15"/>
    <mergeCell ref="O15:P15"/>
    <mergeCell ref="N1:P1"/>
    <mergeCell ref="D2:M2"/>
    <mergeCell ref="A4:C4"/>
    <mergeCell ref="D4:O4"/>
    <mergeCell ref="A5:C5"/>
    <mergeCell ref="D5:O5"/>
    <mergeCell ref="A6:C6"/>
    <mergeCell ref="D6:O6"/>
    <mergeCell ref="A8:P8"/>
    <mergeCell ref="E10:F10"/>
    <mergeCell ref="G10:H10"/>
    <mergeCell ref="K10:L10"/>
    <mergeCell ref="M10:N10"/>
    <mergeCell ref="O10:P10"/>
    <mergeCell ref="G11:H11"/>
    <mergeCell ref="K11:L11"/>
    <mergeCell ref="M11:N11"/>
    <mergeCell ref="O11:P11"/>
    <mergeCell ref="A10:D11"/>
  </mergeCells>
  <pageMargins left="0.39370078740157499" right="0.16" top="0.41" bottom="0.33" header="0.31496062992126" footer="0.31496062992126"/>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56"/>
  <sheetViews>
    <sheetView showZeros="0" view="pageBreakPreview" topLeftCell="A65" zoomScale="60" zoomScaleNormal="77" workbookViewId="0">
      <selection activeCell="V73" sqref="V73"/>
    </sheetView>
  </sheetViews>
  <sheetFormatPr defaultColWidth="8.85546875" defaultRowHeight="15.75" x14ac:dyDescent="0.25"/>
  <cols>
    <col min="1" max="1" width="10.42578125" style="3" customWidth="1"/>
    <col min="2" max="2" width="10" style="3" customWidth="1"/>
    <col min="3" max="3" width="7.42578125" style="3" customWidth="1"/>
    <col min="4" max="4" width="8.85546875" style="3" customWidth="1"/>
    <col min="5" max="5" width="7.42578125" style="1" customWidth="1"/>
    <col min="6" max="6" width="9.28515625" style="1" customWidth="1"/>
    <col min="7" max="7" width="7.140625" style="1" customWidth="1"/>
    <col min="8" max="8" width="4.42578125" style="1" customWidth="1"/>
    <col min="9" max="9" width="11.42578125" style="1" customWidth="1"/>
    <col min="10" max="16" width="11.7109375" style="1" customWidth="1"/>
    <col min="17" max="17" width="16.28515625" style="1" hidden="1" customWidth="1"/>
    <col min="18" max="18" width="18.85546875" style="1" hidden="1" customWidth="1"/>
    <col min="19" max="19" width="25.7109375" style="1" hidden="1" customWidth="1"/>
    <col min="20" max="20" width="23.5703125" style="1" hidden="1" customWidth="1"/>
    <col min="21" max="21" width="36.7109375" style="1" customWidth="1"/>
    <col min="22" max="22" width="16.5703125" style="1" customWidth="1"/>
    <col min="23" max="16384" width="8.85546875" style="1"/>
  </cols>
  <sheetData>
    <row r="1" spans="1:16" x14ac:dyDescent="0.25">
      <c r="N1" s="743" t="s">
        <v>0</v>
      </c>
      <c r="O1" s="743"/>
      <c r="P1" s="743"/>
    </row>
    <row r="2" spans="1:16" ht="18.75" x14ac:dyDescent="0.25">
      <c r="D2" s="744" t="s">
        <v>1</v>
      </c>
      <c r="E2" s="744"/>
      <c r="F2" s="744"/>
      <c r="G2" s="744"/>
      <c r="H2" s="744"/>
      <c r="I2" s="744"/>
      <c r="J2" s="744"/>
      <c r="K2" s="744"/>
      <c r="L2" s="744"/>
      <c r="M2" s="744"/>
    </row>
    <row r="3" spans="1:16" ht="18.75" hidden="1" customHeight="1" x14ac:dyDescent="0.25">
      <c r="P3" s="30" t="s">
        <v>2</v>
      </c>
    </row>
    <row r="4" spans="1:16" ht="15.75" hidden="1" customHeight="1" x14ac:dyDescent="0.25">
      <c r="A4" s="745" t="s">
        <v>3</v>
      </c>
      <c r="B4" s="745"/>
      <c r="C4" s="745"/>
      <c r="D4" s="746" t="s">
        <v>4</v>
      </c>
      <c r="E4" s="747"/>
      <c r="F4" s="747"/>
      <c r="G4" s="747"/>
      <c r="H4" s="747"/>
      <c r="I4" s="747"/>
      <c r="J4" s="747"/>
      <c r="K4" s="747"/>
      <c r="L4" s="747"/>
      <c r="M4" s="747"/>
      <c r="N4" s="747"/>
      <c r="O4" s="748"/>
      <c r="P4" s="105">
        <v>11</v>
      </c>
    </row>
    <row r="5" spans="1:16" s="95" customFormat="1" ht="23.45" hidden="1" customHeight="1" x14ac:dyDescent="0.25">
      <c r="A5" s="745" t="s">
        <v>5</v>
      </c>
      <c r="B5" s="745"/>
      <c r="C5" s="745"/>
      <c r="D5" s="749" t="s">
        <v>6</v>
      </c>
      <c r="E5" s="749"/>
      <c r="F5" s="749"/>
      <c r="G5" s="749"/>
      <c r="H5" s="749"/>
      <c r="I5" s="749"/>
      <c r="J5" s="749"/>
      <c r="K5" s="749"/>
      <c r="L5" s="749"/>
      <c r="M5" s="749"/>
      <c r="N5" s="749"/>
      <c r="O5" s="749"/>
      <c r="P5" s="105">
        <v>215</v>
      </c>
    </row>
    <row r="6" spans="1:16" s="95" customFormat="1" ht="23.45" hidden="1" customHeight="1" x14ac:dyDescent="0.25">
      <c r="A6" s="745" t="s">
        <v>7</v>
      </c>
      <c r="B6" s="745"/>
      <c r="C6" s="745"/>
      <c r="D6" s="749"/>
      <c r="E6" s="749"/>
      <c r="F6" s="749"/>
      <c r="G6" s="749"/>
      <c r="H6" s="749"/>
      <c r="I6" s="749"/>
      <c r="J6" s="749"/>
      <c r="K6" s="749"/>
      <c r="L6" s="749"/>
      <c r="M6" s="749"/>
      <c r="N6" s="749"/>
      <c r="O6" s="749"/>
      <c r="P6" s="105"/>
    </row>
    <row r="7" spans="1:16" s="95" customFormat="1" ht="23.45" hidden="1" customHeight="1" x14ac:dyDescent="0.25">
      <c r="A7" s="103"/>
      <c r="B7" s="103"/>
      <c r="C7" s="103"/>
      <c r="D7" s="103"/>
    </row>
    <row r="8" spans="1:16" s="95" customFormat="1" ht="15.75" hidden="1" customHeight="1" x14ac:dyDescent="0.25">
      <c r="A8" s="746" t="s">
        <v>8</v>
      </c>
      <c r="B8" s="747"/>
      <c r="C8" s="747"/>
      <c r="D8" s="747"/>
      <c r="E8" s="747"/>
      <c r="F8" s="747"/>
      <c r="G8" s="747"/>
      <c r="H8" s="747"/>
      <c r="I8" s="747"/>
      <c r="J8" s="747"/>
      <c r="K8" s="747"/>
      <c r="L8" s="747"/>
      <c r="M8" s="747"/>
      <c r="N8" s="747"/>
      <c r="O8" s="747"/>
      <c r="P8" s="748"/>
    </row>
    <row r="9" spans="1:16" s="95" customFormat="1" ht="15.75" hidden="1" customHeight="1" x14ac:dyDescent="0.25">
      <c r="A9" s="104"/>
      <c r="B9" s="104"/>
      <c r="C9" s="104"/>
      <c r="D9" s="104"/>
      <c r="E9" s="104"/>
      <c r="F9" s="104"/>
      <c r="G9" s="104"/>
      <c r="H9" s="104"/>
      <c r="I9" s="104"/>
      <c r="J9" s="104"/>
      <c r="K9" s="104"/>
      <c r="L9" s="104"/>
      <c r="M9" s="104"/>
      <c r="N9" s="104"/>
      <c r="O9" s="104"/>
      <c r="P9" s="104"/>
    </row>
    <row r="10" spans="1:16" s="95" customFormat="1" ht="15.75" hidden="1" customHeight="1" x14ac:dyDescent="0.25">
      <c r="A10" s="754" t="s">
        <v>9</v>
      </c>
      <c r="B10" s="755"/>
      <c r="C10" s="755"/>
      <c r="D10" s="756"/>
      <c r="E10" s="750" t="s">
        <v>2</v>
      </c>
      <c r="F10" s="751"/>
      <c r="G10" s="752">
        <v>2013</v>
      </c>
      <c r="H10" s="752"/>
      <c r="I10" s="105">
        <v>2014</v>
      </c>
      <c r="J10" s="105">
        <v>2015</v>
      </c>
      <c r="K10" s="753">
        <v>2016</v>
      </c>
      <c r="L10" s="753"/>
      <c r="M10" s="753">
        <v>2017</v>
      </c>
      <c r="N10" s="753"/>
      <c r="O10" s="753">
        <v>2018</v>
      </c>
      <c r="P10" s="753"/>
    </row>
    <row r="11" spans="1:16" s="95" customFormat="1" ht="21.6" hidden="1" customHeight="1" x14ac:dyDescent="0.25">
      <c r="A11" s="757"/>
      <c r="B11" s="758"/>
      <c r="C11" s="758"/>
      <c r="D11" s="759"/>
      <c r="E11" s="105" t="s">
        <v>10</v>
      </c>
      <c r="F11" s="106" t="s">
        <v>11</v>
      </c>
      <c r="G11" s="750" t="s">
        <v>12</v>
      </c>
      <c r="H11" s="751"/>
      <c r="I11" s="105" t="s">
        <v>12</v>
      </c>
      <c r="J11" s="105" t="s">
        <v>13</v>
      </c>
      <c r="K11" s="750" t="s">
        <v>14</v>
      </c>
      <c r="L11" s="751"/>
      <c r="M11" s="750" t="s">
        <v>15</v>
      </c>
      <c r="N11" s="751"/>
      <c r="O11" s="750" t="s">
        <v>15</v>
      </c>
      <c r="P11" s="751"/>
    </row>
    <row r="12" spans="1:16" s="95" customFormat="1" ht="15.75" hidden="1" customHeight="1" x14ac:dyDescent="0.25">
      <c r="A12" s="760" t="s">
        <v>16</v>
      </c>
      <c r="B12" s="760"/>
      <c r="C12" s="760"/>
      <c r="D12" s="760"/>
      <c r="E12" s="105"/>
      <c r="F12" s="105"/>
      <c r="G12" s="761" t="s">
        <v>17</v>
      </c>
      <c r="H12" s="762"/>
      <c r="I12" s="108" t="s">
        <v>17</v>
      </c>
      <c r="J12" s="124" t="e">
        <f>J13</f>
        <v>#VALUE!</v>
      </c>
      <c r="K12" s="763" t="e">
        <f>K13</f>
        <v>#VALUE!</v>
      </c>
      <c r="L12" s="762"/>
      <c r="M12" s="763" t="e">
        <f>M13</f>
        <v>#VALUE!</v>
      </c>
      <c r="N12" s="762"/>
      <c r="O12" s="763" t="e">
        <f>O13</f>
        <v>#VALUE!</v>
      </c>
      <c r="P12" s="762"/>
    </row>
    <row r="13" spans="1:16" s="95" customFormat="1" ht="23.45" hidden="1" customHeight="1" x14ac:dyDescent="0.25">
      <c r="A13" s="760"/>
      <c r="B13" s="760"/>
      <c r="C13" s="760"/>
      <c r="D13" s="760"/>
      <c r="E13" s="107" t="s">
        <v>18</v>
      </c>
      <c r="F13" s="108"/>
      <c r="G13" s="761" t="s">
        <v>17</v>
      </c>
      <c r="H13" s="762"/>
      <c r="I13" s="108" t="s">
        <v>17</v>
      </c>
      <c r="J13" s="124" t="e">
        <f>J14+J15+J16+J17+J18+J19</f>
        <v>#VALUE!</v>
      </c>
      <c r="K13" s="764" t="e">
        <f>K14+K15+K16+K17+K18+K19</f>
        <v>#VALUE!</v>
      </c>
      <c r="L13" s="765"/>
      <c r="M13" s="764" t="e">
        <f t="shared" ref="M13" si="0">M14+M15+M16+M17+M18+M19</f>
        <v>#VALUE!</v>
      </c>
      <c r="N13" s="765"/>
      <c r="O13" s="764" t="e">
        <f t="shared" ref="O13" si="1">O14+O15+O16+O17+O18+O19</f>
        <v>#VALUE!</v>
      </c>
      <c r="P13" s="765"/>
    </row>
    <row r="14" spans="1:16" s="95" customFormat="1" ht="23.45" hidden="1" customHeight="1" x14ac:dyDescent="0.25">
      <c r="A14" s="745" t="s">
        <v>19</v>
      </c>
      <c r="B14" s="745"/>
      <c r="C14" s="745"/>
      <c r="D14" s="745"/>
      <c r="E14" s="107" t="s">
        <v>18</v>
      </c>
      <c r="F14" s="109">
        <v>21</v>
      </c>
      <c r="G14" s="752" t="s">
        <v>17</v>
      </c>
      <c r="H14" s="752"/>
      <c r="I14" s="105" t="s">
        <v>17</v>
      </c>
      <c r="J14" s="125" t="str">
        <f>J80</f>
        <v>Aprobat</v>
      </c>
      <c r="K14" s="766" t="str">
        <f>K80</f>
        <v>Proiect</v>
      </c>
      <c r="L14" s="752"/>
      <c r="M14" s="766" t="str">
        <f t="shared" ref="M14" si="2">M80</f>
        <v>Estimat</v>
      </c>
      <c r="N14" s="752"/>
      <c r="O14" s="766" t="str">
        <f t="shared" ref="O14" si="3">O80</f>
        <v>Estimat</v>
      </c>
      <c r="P14" s="752"/>
    </row>
    <row r="15" spans="1:16" s="95" customFormat="1" ht="23.45" hidden="1" customHeight="1" x14ac:dyDescent="0.25">
      <c r="A15" s="745" t="s">
        <v>20</v>
      </c>
      <c r="B15" s="745"/>
      <c r="C15" s="745"/>
      <c r="D15" s="745"/>
      <c r="E15" s="107" t="s">
        <v>18</v>
      </c>
      <c r="F15" s="109">
        <v>22</v>
      </c>
      <c r="G15" s="752" t="s">
        <v>17</v>
      </c>
      <c r="H15" s="752"/>
      <c r="I15" s="105" t="s">
        <v>17</v>
      </c>
      <c r="J15" s="125" t="e">
        <f>#REF!</f>
        <v>#REF!</v>
      </c>
      <c r="K15" s="766" t="e">
        <f>#REF!</f>
        <v>#REF!</v>
      </c>
      <c r="L15" s="752"/>
      <c r="M15" s="766" t="e">
        <f>#REF!</f>
        <v>#REF!</v>
      </c>
      <c r="N15" s="752"/>
      <c r="O15" s="766" t="e">
        <f>#REF!</f>
        <v>#REF!</v>
      </c>
      <c r="P15" s="752"/>
    </row>
    <row r="16" spans="1:16" s="95" customFormat="1" ht="23.45" hidden="1" customHeight="1" x14ac:dyDescent="0.25">
      <c r="A16" s="745" t="s">
        <v>21</v>
      </c>
      <c r="B16" s="745"/>
      <c r="C16" s="745"/>
      <c r="D16" s="745"/>
      <c r="E16" s="107" t="s">
        <v>18</v>
      </c>
      <c r="F16" s="105">
        <v>27</v>
      </c>
      <c r="G16" s="752" t="s">
        <v>17</v>
      </c>
      <c r="H16" s="752"/>
      <c r="I16" s="105" t="s">
        <v>17</v>
      </c>
      <c r="J16" s="125">
        <f>J89</f>
        <v>0</v>
      </c>
      <c r="K16" s="766">
        <f>K89</f>
        <v>0</v>
      </c>
      <c r="L16" s="752"/>
      <c r="M16" s="766">
        <f t="shared" ref="M16" si="4">M89</f>
        <v>0</v>
      </c>
      <c r="N16" s="752"/>
      <c r="O16" s="766">
        <f t="shared" ref="O16" si="5">O89</f>
        <v>0</v>
      </c>
      <c r="P16" s="752"/>
    </row>
    <row r="17" spans="1:16" s="95" customFormat="1" ht="23.45" hidden="1" customHeight="1" x14ac:dyDescent="0.25">
      <c r="A17" s="745" t="s">
        <v>22</v>
      </c>
      <c r="B17" s="745"/>
      <c r="C17" s="745"/>
      <c r="D17" s="745"/>
      <c r="E17" s="107" t="s">
        <v>18</v>
      </c>
      <c r="F17" s="105">
        <v>28</v>
      </c>
      <c r="G17" s="752" t="s">
        <v>17</v>
      </c>
      <c r="H17" s="752"/>
      <c r="I17" s="105" t="s">
        <v>17</v>
      </c>
      <c r="J17" s="125">
        <f>J92</f>
        <v>0</v>
      </c>
      <c r="K17" s="766">
        <f>K92</f>
        <v>0</v>
      </c>
      <c r="L17" s="752"/>
      <c r="M17" s="766">
        <f t="shared" ref="M17" si="6">M92</f>
        <v>0</v>
      </c>
      <c r="N17" s="752"/>
      <c r="O17" s="766">
        <f t="shared" ref="O17" si="7">O92</f>
        <v>0</v>
      </c>
      <c r="P17" s="752"/>
    </row>
    <row r="18" spans="1:16" s="95" customFormat="1" ht="23.45" hidden="1" customHeight="1" x14ac:dyDescent="0.25">
      <c r="A18" s="745" t="s">
        <v>23</v>
      </c>
      <c r="B18" s="745"/>
      <c r="C18" s="745"/>
      <c r="D18" s="745"/>
      <c r="E18" s="107" t="s">
        <v>18</v>
      </c>
      <c r="F18" s="105">
        <v>31</v>
      </c>
      <c r="G18" s="752" t="s">
        <v>17</v>
      </c>
      <c r="H18" s="752"/>
      <c r="I18" s="105" t="s">
        <v>17</v>
      </c>
      <c r="J18" s="125">
        <f>J112</f>
        <v>0</v>
      </c>
      <c r="K18" s="766">
        <f>K112</f>
        <v>0</v>
      </c>
      <c r="L18" s="752"/>
      <c r="M18" s="766">
        <f t="shared" ref="M18" si="8">M112</f>
        <v>0</v>
      </c>
      <c r="N18" s="752"/>
      <c r="O18" s="766">
        <f t="shared" ref="O18" si="9">O112</f>
        <v>0</v>
      </c>
      <c r="P18" s="752"/>
    </row>
    <row r="19" spans="1:16" s="95" customFormat="1" ht="23.45" hidden="1" customHeight="1" x14ac:dyDescent="0.25">
      <c r="A19" s="767" t="s">
        <v>24</v>
      </c>
      <c r="B19" s="768"/>
      <c r="C19" s="768"/>
      <c r="D19" s="769"/>
      <c r="E19" s="107" t="s">
        <v>18</v>
      </c>
      <c r="F19" s="109">
        <v>33</v>
      </c>
      <c r="G19" s="752" t="s">
        <v>17</v>
      </c>
      <c r="H19" s="752"/>
      <c r="I19" s="105" t="s">
        <v>17</v>
      </c>
      <c r="J19" s="125">
        <f>J143</f>
        <v>0</v>
      </c>
      <c r="K19" s="766">
        <f>K143</f>
        <v>0</v>
      </c>
      <c r="L19" s="752"/>
      <c r="M19" s="766">
        <f t="shared" ref="M19" si="10">M143</f>
        <v>0</v>
      </c>
      <c r="N19" s="752"/>
      <c r="O19" s="766">
        <f t="shared" ref="O19" si="11">O143</f>
        <v>0</v>
      </c>
      <c r="P19" s="752"/>
    </row>
    <row r="20" spans="1:16" s="95" customFormat="1" ht="23.45" hidden="1" customHeight="1" x14ac:dyDescent="0.25">
      <c r="A20" s="103"/>
      <c r="B20" s="103"/>
      <c r="C20" s="103"/>
      <c r="D20" s="103"/>
    </row>
    <row r="21" spans="1:16" s="95" customFormat="1" ht="14.45" hidden="1" customHeight="1" x14ac:dyDescent="0.25">
      <c r="A21" s="754" t="s">
        <v>9</v>
      </c>
      <c r="B21" s="756"/>
      <c r="C21" s="753" t="s">
        <v>2</v>
      </c>
      <c r="D21" s="753"/>
      <c r="E21" s="753"/>
      <c r="F21" s="753"/>
      <c r="G21" s="752">
        <v>2013</v>
      </c>
      <c r="H21" s="752"/>
      <c r="I21" s="105">
        <v>2014</v>
      </c>
      <c r="J21" s="105">
        <v>2015</v>
      </c>
      <c r="K21" s="753">
        <v>2016</v>
      </c>
      <c r="L21" s="753"/>
      <c r="M21" s="753">
        <v>2017</v>
      </c>
      <c r="N21" s="753"/>
      <c r="O21" s="753">
        <v>2018</v>
      </c>
      <c r="P21" s="753"/>
    </row>
    <row r="22" spans="1:16" s="95" customFormat="1" ht="18.600000000000001" hidden="1" customHeight="1" x14ac:dyDescent="0.25">
      <c r="A22" s="757"/>
      <c r="B22" s="759"/>
      <c r="C22" s="102" t="s">
        <v>25</v>
      </c>
      <c r="D22" s="102" t="s">
        <v>26</v>
      </c>
      <c r="E22" s="105" t="s">
        <v>10</v>
      </c>
      <c r="F22" s="106" t="s">
        <v>11</v>
      </c>
      <c r="G22" s="750" t="s">
        <v>12</v>
      </c>
      <c r="H22" s="751"/>
      <c r="I22" s="105" t="s">
        <v>12</v>
      </c>
      <c r="J22" s="105" t="s">
        <v>13</v>
      </c>
      <c r="K22" s="750" t="s">
        <v>14</v>
      </c>
      <c r="L22" s="751"/>
      <c r="M22" s="750" t="s">
        <v>15</v>
      </c>
      <c r="N22" s="751"/>
      <c r="O22" s="750" t="s">
        <v>15</v>
      </c>
      <c r="P22" s="751"/>
    </row>
    <row r="23" spans="1:16" s="95" customFormat="1" ht="35.450000000000003" hidden="1" customHeight="1" x14ac:dyDescent="0.25">
      <c r="A23" s="770" t="s">
        <v>27</v>
      </c>
      <c r="B23" s="771"/>
      <c r="C23" s="110"/>
      <c r="D23" s="110"/>
      <c r="E23" s="111"/>
      <c r="F23" s="111"/>
      <c r="G23" s="765" t="s">
        <v>17</v>
      </c>
      <c r="H23" s="765"/>
      <c r="I23" s="108" t="s">
        <v>17</v>
      </c>
      <c r="J23" s="126" t="e">
        <f>J24+J28+J32</f>
        <v>#VALUE!</v>
      </c>
      <c r="K23" s="772" t="e">
        <f t="shared" ref="K23" si="12">K24+K28+K32</f>
        <v>#VALUE!</v>
      </c>
      <c r="L23" s="773"/>
      <c r="M23" s="772" t="e">
        <f t="shared" ref="M23" si="13">M24+M28+M32</f>
        <v>#VALUE!</v>
      </c>
      <c r="N23" s="773"/>
      <c r="O23" s="772" t="e">
        <f t="shared" ref="O23" si="14">O24+O28+O32</f>
        <v>#VALUE!</v>
      </c>
      <c r="P23" s="773"/>
    </row>
    <row r="24" spans="1:16" s="95" customFormat="1" ht="34.5" hidden="1" customHeight="1" x14ac:dyDescent="0.25">
      <c r="A24" s="770" t="s">
        <v>28</v>
      </c>
      <c r="B24" s="771"/>
      <c r="C24" s="112">
        <v>200</v>
      </c>
      <c r="D24" s="113"/>
      <c r="E24" s="113"/>
      <c r="F24" s="113"/>
      <c r="G24" s="765" t="s">
        <v>17</v>
      </c>
      <c r="H24" s="765"/>
      <c r="I24" s="108" t="s">
        <v>17</v>
      </c>
      <c r="J24" s="127">
        <f>J25+J26</f>
        <v>0</v>
      </c>
      <c r="K24" s="774">
        <f>K25+K26</f>
        <v>0</v>
      </c>
      <c r="L24" s="774"/>
      <c r="M24" s="774">
        <f t="shared" ref="M24" si="15">M25+M26</f>
        <v>0</v>
      </c>
      <c r="N24" s="774"/>
      <c r="O24" s="774">
        <f t="shared" ref="O24" si="16">O25+O26</f>
        <v>0</v>
      </c>
      <c r="P24" s="774"/>
    </row>
    <row r="25" spans="1:16" s="95" customFormat="1" ht="32.450000000000003" hidden="1" customHeight="1" x14ac:dyDescent="0.25">
      <c r="A25" s="775" t="s">
        <v>29</v>
      </c>
      <c r="B25" s="776"/>
      <c r="C25" s="109">
        <v>200</v>
      </c>
      <c r="D25" s="109">
        <v>1</v>
      </c>
      <c r="E25" s="114" t="s">
        <v>18</v>
      </c>
      <c r="F25" s="109">
        <v>14</v>
      </c>
      <c r="G25" s="752" t="s">
        <v>17</v>
      </c>
      <c r="H25" s="752"/>
      <c r="I25" s="105" t="s">
        <v>17</v>
      </c>
      <c r="J25" s="128"/>
      <c r="K25" s="777"/>
      <c r="L25" s="777"/>
      <c r="M25" s="777"/>
      <c r="N25" s="777"/>
      <c r="O25" s="777"/>
      <c r="P25" s="777"/>
    </row>
    <row r="26" spans="1:16" s="95" customFormat="1" ht="15.75" hidden="1" customHeight="1" x14ac:dyDescent="0.25">
      <c r="A26" s="775" t="s">
        <v>30</v>
      </c>
      <c r="B26" s="776"/>
      <c r="C26" s="109">
        <v>200</v>
      </c>
      <c r="D26" s="109">
        <v>1</v>
      </c>
      <c r="E26" s="114" t="s">
        <v>18</v>
      </c>
      <c r="F26" s="109">
        <v>14</v>
      </c>
      <c r="G26" s="752" t="s">
        <v>17</v>
      </c>
      <c r="H26" s="752"/>
      <c r="I26" s="105" t="s">
        <v>17</v>
      </c>
      <c r="J26" s="128"/>
      <c r="K26" s="777"/>
      <c r="L26" s="777"/>
      <c r="M26" s="777"/>
      <c r="N26" s="777"/>
      <c r="O26" s="777"/>
      <c r="P26" s="777"/>
    </row>
    <row r="27" spans="1:16" s="95" customFormat="1" ht="18.600000000000001" hidden="1" customHeight="1" x14ac:dyDescent="0.25">
      <c r="A27" s="778"/>
      <c r="B27" s="778"/>
      <c r="C27" s="110"/>
      <c r="D27" s="110"/>
      <c r="E27" s="111"/>
      <c r="F27" s="111"/>
      <c r="G27" s="752" t="s">
        <v>17</v>
      </c>
      <c r="H27" s="752"/>
      <c r="I27" s="105" t="s">
        <v>17</v>
      </c>
      <c r="J27" s="128"/>
      <c r="K27" s="777"/>
      <c r="L27" s="777"/>
      <c r="M27" s="777"/>
      <c r="N27" s="777"/>
      <c r="O27" s="777"/>
      <c r="P27" s="777"/>
    </row>
    <row r="28" spans="1:16" s="95" customFormat="1" ht="18.600000000000001" hidden="1" customHeight="1" x14ac:dyDescent="0.25">
      <c r="A28" s="779" t="s">
        <v>31</v>
      </c>
      <c r="B28" s="780"/>
      <c r="C28" s="115">
        <v>200</v>
      </c>
      <c r="D28" s="109">
        <v>2</v>
      </c>
      <c r="E28" s="111"/>
      <c r="F28" s="111"/>
      <c r="G28" s="752" t="s">
        <v>17</v>
      </c>
      <c r="H28" s="752"/>
      <c r="I28" s="105" t="s">
        <v>17</v>
      </c>
      <c r="J28" s="128"/>
      <c r="K28" s="777"/>
      <c r="L28" s="777"/>
      <c r="M28" s="777"/>
      <c r="N28" s="777"/>
      <c r="O28" s="777"/>
      <c r="P28" s="777"/>
    </row>
    <row r="29" spans="1:16" s="95" customFormat="1" ht="28.5" hidden="1" customHeight="1" x14ac:dyDescent="0.25">
      <c r="A29" s="778"/>
      <c r="B29" s="778"/>
      <c r="C29" s="109"/>
      <c r="D29" s="110"/>
      <c r="E29" s="111"/>
      <c r="F29" s="111"/>
      <c r="G29" s="752" t="s">
        <v>17</v>
      </c>
      <c r="H29" s="752"/>
      <c r="I29" s="105" t="s">
        <v>17</v>
      </c>
      <c r="J29" s="128"/>
      <c r="K29" s="777"/>
      <c r="L29" s="777"/>
      <c r="M29" s="777"/>
      <c r="N29" s="777"/>
      <c r="O29" s="777"/>
      <c r="P29" s="777"/>
    </row>
    <row r="30" spans="1:16" s="95" customFormat="1" ht="19.149999999999999" hidden="1" customHeight="1" x14ac:dyDescent="0.25">
      <c r="A30" s="775"/>
      <c r="B30" s="776"/>
      <c r="C30" s="109"/>
      <c r="D30" s="110"/>
      <c r="E30" s="111"/>
      <c r="F30" s="111"/>
      <c r="G30" s="750" t="s">
        <v>17</v>
      </c>
      <c r="H30" s="751"/>
      <c r="I30" s="105" t="s">
        <v>17</v>
      </c>
      <c r="J30" s="128"/>
      <c r="K30" s="781"/>
      <c r="L30" s="782"/>
      <c r="M30" s="781"/>
      <c r="N30" s="782"/>
      <c r="O30" s="781"/>
      <c r="P30" s="782"/>
    </row>
    <row r="31" spans="1:16" s="95" customFormat="1" ht="19.149999999999999" hidden="1" customHeight="1" x14ac:dyDescent="0.25">
      <c r="A31" s="775"/>
      <c r="B31" s="776"/>
      <c r="C31" s="109"/>
      <c r="D31" s="110"/>
      <c r="E31" s="111"/>
      <c r="F31" s="111"/>
      <c r="G31" s="750" t="s">
        <v>17</v>
      </c>
      <c r="H31" s="751"/>
      <c r="I31" s="105" t="s">
        <v>17</v>
      </c>
      <c r="J31" s="128"/>
      <c r="K31" s="781"/>
      <c r="L31" s="782"/>
      <c r="M31" s="781"/>
      <c r="N31" s="782"/>
      <c r="O31" s="781"/>
      <c r="P31" s="782"/>
    </row>
    <row r="32" spans="1:16" s="95" customFormat="1" ht="19.149999999999999" hidden="1" customHeight="1" x14ac:dyDescent="0.25">
      <c r="A32" s="779" t="s">
        <v>32</v>
      </c>
      <c r="B32" s="780"/>
      <c r="C32" s="115">
        <v>100</v>
      </c>
      <c r="D32" s="109" t="s">
        <v>33</v>
      </c>
      <c r="E32" s="111"/>
      <c r="F32" s="111"/>
      <c r="G32" s="750" t="s">
        <v>17</v>
      </c>
      <c r="H32" s="751"/>
      <c r="I32" s="105" t="s">
        <v>17</v>
      </c>
      <c r="J32" s="126" t="e">
        <f>J12-(J24+J28)</f>
        <v>#VALUE!</v>
      </c>
      <c r="K32" s="772" t="e">
        <f t="shared" ref="K32:O32" si="17">K12-(K24+K28)</f>
        <v>#VALUE!</v>
      </c>
      <c r="L32" s="773"/>
      <c r="M32" s="772" t="e">
        <f t="shared" si="17"/>
        <v>#VALUE!</v>
      </c>
      <c r="N32" s="773"/>
      <c r="O32" s="772" t="e">
        <f t="shared" si="17"/>
        <v>#VALUE!</v>
      </c>
      <c r="P32" s="773"/>
    </row>
    <row r="33" spans="1:16" s="95" customFormat="1" ht="43.5" hidden="1" customHeight="1" x14ac:dyDescent="0.25">
      <c r="A33" s="767"/>
      <c r="B33" s="769"/>
      <c r="C33" s="110"/>
      <c r="D33" s="110"/>
      <c r="E33" s="111"/>
      <c r="F33" s="111"/>
      <c r="G33" s="750" t="s">
        <v>17</v>
      </c>
      <c r="H33" s="751"/>
      <c r="I33" s="105" t="s">
        <v>17</v>
      </c>
      <c r="J33" s="111"/>
      <c r="K33" s="783"/>
      <c r="L33" s="784"/>
      <c r="M33" s="783"/>
      <c r="N33" s="784"/>
      <c r="O33" s="783"/>
      <c r="P33" s="784"/>
    </row>
    <row r="34" spans="1:16" s="95" customFormat="1" ht="20.45" hidden="1" customHeight="1" x14ac:dyDescent="0.25">
      <c r="A34" s="103"/>
      <c r="B34" s="103"/>
      <c r="C34" s="103"/>
      <c r="D34" s="103"/>
    </row>
    <row r="35" spans="1:16" s="95" customFormat="1" ht="14.45" hidden="1" customHeight="1" x14ac:dyDescent="0.25">
      <c r="A35" s="785" t="s">
        <v>34</v>
      </c>
      <c r="B35" s="768"/>
      <c r="C35" s="768"/>
      <c r="D35" s="768"/>
      <c r="E35" s="768"/>
      <c r="F35" s="768"/>
      <c r="G35" s="768"/>
      <c r="H35" s="768"/>
      <c r="I35" s="768"/>
      <c r="J35" s="768"/>
      <c r="K35" s="768"/>
      <c r="L35" s="768"/>
      <c r="M35" s="768"/>
      <c r="N35" s="768"/>
      <c r="O35" s="768"/>
      <c r="P35" s="769"/>
    </row>
    <row r="36" spans="1:16" s="95" customFormat="1" ht="14.45" hidden="1" customHeight="1" x14ac:dyDescent="0.25">
      <c r="A36" s="745" t="s">
        <v>9</v>
      </c>
      <c r="B36" s="745"/>
      <c r="C36" s="745"/>
      <c r="D36" s="752" t="s">
        <v>2</v>
      </c>
      <c r="E36" s="752"/>
      <c r="F36" s="752"/>
      <c r="G36" s="752" t="s">
        <v>35</v>
      </c>
      <c r="H36" s="752"/>
      <c r="I36" s="752"/>
      <c r="J36" s="752"/>
      <c r="K36" s="752" t="s">
        <v>36</v>
      </c>
      <c r="L36" s="752"/>
      <c r="M36" s="752"/>
      <c r="N36" s="752" t="s">
        <v>37</v>
      </c>
      <c r="O36" s="752"/>
      <c r="P36" s="752"/>
    </row>
    <row r="37" spans="1:16" s="95" customFormat="1" ht="25.15" hidden="1" customHeight="1" x14ac:dyDescent="0.25">
      <c r="A37" s="745"/>
      <c r="B37" s="745"/>
      <c r="C37" s="745"/>
      <c r="D37" s="102" t="s">
        <v>10</v>
      </c>
      <c r="E37" s="786" t="s">
        <v>38</v>
      </c>
      <c r="F37" s="786"/>
      <c r="G37" s="787" t="s">
        <v>39</v>
      </c>
      <c r="H37" s="787"/>
      <c r="I37" s="116" t="s">
        <v>40</v>
      </c>
      <c r="J37" s="116" t="s">
        <v>41</v>
      </c>
      <c r="K37" s="116" t="s">
        <v>39</v>
      </c>
      <c r="L37" s="116" t="s">
        <v>40</v>
      </c>
      <c r="M37" s="116" t="s">
        <v>41</v>
      </c>
      <c r="N37" s="116" t="s">
        <v>39</v>
      </c>
      <c r="O37" s="116" t="s">
        <v>40</v>
      </c>
      <c r="P37" s="116" t="s">
        <v>41</v>
      </c>
    </row>
    <row r="38" spans="1:16" s="95" customFormat="1" ht="64.150000000000006" hidden="1" customHeight="1" x14ac:dyDescent="0.25">
      <c r="A38" s="745" t="s">
        <v>42</v>
      </c>
      <c r="B38" s="745"/>
      <c r="C38" s="745"/>
      <c r="D38" s="110"/>
      <c r="E38" s="752"/>
      <c r="F38" s="752"/>
      <c r="G38" s="752"/>
      <c r="H38" s="752"/>
      <c r="I38" s="105"/>
      <c r="J38" s="105"/>
      <c r="K38" s="105"/>
      <c r="L38" s="105"/>
      <c r="M38" s="105"/>
      <c r="N38" s="105"/>
      <c r="O38" s="105"/>
      <c r="P38" s="105"/>
    </row>
    <row r="39" spans="1:16" s="95" customFormat="1" ht="20.45" hidden="1" customHeight="1" x14ac:dyDescent="0.25">
      <c r="A39" s="788" t="s">
        <v>43</v>
      </c>
      <c r="B39" s="788"/>
      <c r="C39" s="788"/>
      <c r="D39" s="117" t="s">
        <v>44</v>
      </c>
      <c r="E39" s="789" t="s">
        <v>45</v>
      </c>
      <c r="F39" s="790"/>
      <c r="G39" s="791">
        <f>G43+G44</f>
        <v>0</v>
      </c>
      <c r="H39" s="791"/>
      <c r="I39" s="129" t="e">
        <f>J39-G39</f>
        <v>#VALUE!</v>
      </c>
      <c r="J39" s="129" t="e">
        <f>K23</f>
        <v>#VALUE!</v>
      </c>
      <c r="K39" s="118">
        <f>K43+K44</f>
        <v>0</v>
      </c>
      <c r="L39" s="129" t="e">
        <f>M39-K39</f>
        <v>#VALUE!</v>
      </c>
      <c r="M39" s="129" t="e">
        <f>M23</f>
        <v>#VALUE!</v>
      </c>
      <c r="N39" s="118"/>
      <c r="O39" s="129"/>
      <c r="P39" s="129" t="e">
        <f>O23</f>
        <v>#VALUE!</v>
      </c>
    </row>
    <row r="40" spans="1:16" s="101" customFormat="1" ht="20.45" hidden="1" customHeight="1" x14ac:dyDescent="0.25">
      <c r="A40" s="788" t="s">
        <v>46</v>
      </c>
      <c r="B40" s="788"/>
      <c r="C40" s="788"/>
      <c r="D40" s="117" t="s">
        <v>44</v>
      </c>
      <c r="E40" s="789" t="s">
        <v>47</v>
      </c>
      <c r="F40" s="790"/>
      <c r="G40" s="791"/>
      <c r="H40" s="791"/>
      <c r="I40" s="129">
        <f t="shared" ref="I40:I45" si="18">G40-J40</f>
        <v>0</v>
      </c>
      <c r="J40" s="118"/>
      <c r="K40" s="118"/>
      <c r="L40" s="129">
        <f t="shared" ref="L40:L43" si="19">M40-K40</f>
        <v>0</v>
      </c>
      <c r="M40" s="118"/>
      <c r="N40" s="118"/>
      <c r="O40" s="129">
        <f t="shared" ref="O40:O43" si="20">P40-N40</f>
        <v>0</v>
      </c>
      <c r="P40" s="118"/>
    </row>
    <row r="41" spans="1:16" s="101" customFormat="1" ht="20.45" hidden="1" customHeight="1" x14ac:dyDescent="0.25">
      <c r="A41" s="745"/>
      <c r="B41" s="745"/>
      <c r="C41" s="745"/>
      <c r="D41" s="110"/>
      <c r="E41" s="752"/>
      <c r="F41" s="752"/>
      <c r="G41" s="791"/>
      <c r="H41" s="791"/>
      <c r="I41" s="129">
        <f t="shared" si="18"/>
        <v>0</v>
      </c>
      <c r="J41" s="118"/>
      <c r="K41" s="118"/>
      <c r="L41" s="129">
        <f t="shared" si="19"/>
        <v>0</v>
      </c>
      <c r="M41" s="118"/>
      <c r="N41" s="118"/>
      <c r="O41" s="129">
        <f t="shared" si="20"/>
        <v>0</v>
      </c>
      <c r="P41" s="118"/>
    </row>
    <row r="42" spans="1:16" s="95" customFormat="1" ht="20.45" hidden="1" customHeight="1" x14ac:dyDescent="0.25">
      <c r="A42" s="745" t="s">
        <v>42</v>
      </c>
      <c r="B42" s="745"/>
      <c r="C42" s="745"/>
      <c r="D42" s="110"/>
      <c r="E42" s="752"/>
      <c r="F42" s="752"/>
      <c r="G42" s="791">
        <f>G44+G43</f>
        <v>0</v>
      </c>
      <c r="H42" s="791"/>
      <c r="I42" s="129" t="e">
        <f>J42-G42</f>
        <v>#VALUE!</v>
      </c>
      <c r="J42" s="129" t="e">
        <f>J43+J44</f>
        <v>#VALUE!</v>
      </c>
      <c r="K42" s="118">
        <f>K43+K44</f>
        <v>0</v>
      </c>
      <c r="L42" s="129" t="e">
        <f t="shared" si="19"/>
        <v>#VALUE!</v>
      </c>
      <c r="M42" s="129" t="e">
        <f>M43+M44</f>
        <v>#VALUE!</v>
      </c>
      <c r="N42" s="118">
        <f>N43+N44</f>
        <v>0</v>
      </c>
      <c r="O42" s="129" t="e">
        <f t="shared" si="20"/>
        <v>#VALUE!</v>
      </c>
      <c r="P42" s="129" t="e">
        <f>P43+P44</f>
        <v>#VALUE!</v>
      </c>
    </row>
    <row r="43" spans="1:16" s="95" customFormat="1" ht="20.45" hidden="1" customHeight="1" x14ac:dyDescent="0.25">
      <c r="A43" s="788" t="s">
        <v>48</v>
      </c>
      <c r="B43" s="788"/>
      <c r="C43" s="788"/>
      <c r="D43" s="119"/>
      <c r="E43" s="792">
        <v>2</v>
      </c>
      <c r="F43" s="792"/>
      <c r="G43" s="791"/>
      <c r="H43" s="791"/>
      <c r="I43" s="129">
        <f>J43-G43</f>
        <v>0</v>
      </c>
      <c r="J43" s="129">
        <f>K24</f>
        <v>0</v>
      </c>
      <c r="K43" s="118"/>
      <c r="L43" s="129">
        <f t="shared" si="19"/>
        <v>0</v>
      </c>
      <c r="M43" s="129">
        <f>M24</f>
        <v>0</v>
      </c>
      <c r="N43" s="118"/>
      <c r="O43" s="129">
        <f t="shared" si="20"/>
        <v>0</v>
      </c>
      <c r="P43" s="129">
        <f>O24</f>
        <v>0</v>
      </c>
    </row>
    <row r="44" spans="1:16" s="101" customFormat="1" ht="20.45" hidden="1" customHeight="1" x14ac:dyDescent="0.25">
      <c r="A44" s="788" t="s">
        <v>49</v>
      </c>
      <c r="B44" s="788"/>
      <c r="C44" s="788"/>
      <c r="D44" s="119"/>
      <c r="E44" s="792">
        <v>1</v>
      </c>
      <c r="F44" s="792"/>
      <c r="G44" s="791"/>
      <c r="H44" s="791"/>
      <c r="I44" s="129" t="e">
        <f t="shared" si="18"/>
        <v>#VALUE!</v>
      </c>
      <c r="J44" s="129" t="e">
        <f>K32</f>
        <v>#VALUE!</v>
      </c>
      <c r="K44" s="118"/>
      <c r="L44" s="129" t="e">
        <f t="shared" ref="L44" si="21">K44-M44</f>
        <v>#VALUE!</v>
      </c>
      <c r="M44" s="129" t="e">
        <f>M32</f>
        <v>#VALUE!</v>
      </c>
      <c r="N44" s="118"/>
      <c r="O44" s="129" t="e">
        <f t="shared" ref="O44" si="22">N44-P44</f>
        <v>#VALUE!</v>
      </c>
      <c r="P44" s="129" t="e">
        <f>O32</f>
        <v>#VALUE!</v>
      </c>
    </row>
    <row r="45" spans="1:16" s="101" customFormat="1" ht="20.45" hidden="1" customHeight="1" x14ac:dyDescent="0.25">
      <c r="A45" s="745"/>
      <c r="B45" s="745"/>
      <c r="C45" s="745"/>
      <c r="D45" s="110"/>
      <c r="E45" s="752"/>
      <c r="F45" s="752"/>
      <c r="G45" s="752"/>
      <c r="H45" s="752"/>
      <c r="I45" s="129">
        <f t="shared" si="18"/>
        <v>0</v>
      </c>
      <c r="J45" s="105"/>
      <c r="K45" s="105"/>
      <c r="L45" s="105"/>
      <c r="M45" s="105"/>
      <c r="N45" s="105"/>
      <c r="O45" s="105"/>
      <c r="P45" s="105"/>
    </row>
    <row r="46" spans="1:16" s="95" customFormat="1" ht="20.45" hidden="1" customHeight="1" x14ac:dyDescent="0.25">
      <c r="A46" s="103"/>
      <c r="B46" s="103"/>
      <c r="C46" s="103"/>
      <c r="D46" s="103"/>
    </row>
    <row r="47" spans="1:16" s="95" customFormat="1" ht="19.149999999999999" hidden="1" customHeight="1" x14ac:dyDescent="0.25">
      <c r="A47" s="793" t="s">
        <v>50</v>
      </c>
      <c r="B47" s="793"/>
      <c r="C47" s="793"/>
      <c r="D47" s="793"/>
      <c r="E47" s="793"/>
      <c r="F47" s="793"/>
      <c r="G47" s="793"/>
      <c r="H47" s="793"/>
      <c r="I47" s="793"/>
      <c r="J47" s="793"/>
      <c r="K47" s="793"/>
      <c r="L47" s="793"/>
      <c r="M47" s="793"/>
      <c r="N47" s="793"/>
      <c r="O47" s="793"/>
      <c r="P47" s="793"/>
    </row>
    <row r="48" spans="1:16" ht="15.75" hidden="1" customHeight="1" x14ac:dyDescent="0.25">
      <c r="A48" s="803" t="s">
        <v>9</v>
      </c>
      <c r="B48" s="803"/>
      <c r="C48" s="794" t="s">
        <v>2</v>
      </c>
      <c r="D48" s="794"/>
      <c r="E48" s="794"/>
      <c r="F48" s="794"/>
      <c r="G48" s="794"/>
      <c r="H48" s="794"/>
      <c r="I48" s="808" t="s">
        <v>51</v>
      </c>
      <c r="J48" s="809"/>
      <c r="K48" s="66">
        <v>2013</v>
      </c>
      <c r="L48" s="66">
        <v>2014</v>
      </c>
      <c r="M48" s="66">
        <v>2015</v>
      </c>
      <c r="N48" s="66">
        <v>2016</v>
      </c>
      <c r="O48" s="66">
        <v>2017</v>
      </c>
      <c r="P48" s="66">
        <v>2018</v>
      </c>
    </row>
    <row r="49" spans="1:17" ht="15.75" hidden="1" customHeight="1" x14ac:dyDescent="0.25">
      <c r="A49" s="803"/>
      <c r="B49" s="803"/>
      <c r="C49" s="90" t="s">
        <v>52</v>
      </c>
      <c r="D49" s="90" t="s">
        <v>53</v>
      </c>
      <c r="E49" s="68" t="s">
        <v>54</v>
      </c>
      <c r="F49" s="68" t="s">
        <v>55</v>
      </c>
      <c r="G49" s="68" t="s">
        <v>56</v>
      </c>
      <c r="H49" s="68" t="s">
        <v>57</v>
      </c>
      <c r="I49" s="810"/>
      <c r="J49" s="811"/>
      <c r="K49" s="67" t="s">
        <v>12</v>
      </c>
      <c r="L49" s="67" t="s">
        <v>12</v>
      </c>
      <c r="M49" s="67" t="s">
        <v>13</v>
      </c>
      <c r="N49" s="67" t="s">
        <v>14</v>
      </c>
      <c r="O49" s="67" t="s">
        <v>15</v>
      </c>
      <c r="P49" s="67" t="s">
        <v>15</v>
      </c>
    </row>
    <row r="50" spans="1:17" ht="51.6" hidden="1" customHeight="1" x14ac:dyDescent="0.25">
      <c r="A50" s="795" t="s">
        <v>42</v>
      </c>
      <c r="B50" s="796"/>
      <c r="C50" s="120"/>
      <c r="D50" s="120"/>
      <c r="E50" s="121"/>
      <c r="F50" s="121"/>
      <c r="G50" s="121"/>
      <c r="H50" s="121"/>
      <c r="I50" s="797"/>
      <c r="J50" s="798"/>
      <c r="K50" s="132" t="s">
        <v>17</v>
      </c>
      <c r="L50" s="132" t="s">
        <v>17</v>
      </c>
      <c r="M50" s="133">
        <f>M51+M52+M53+M54</f>
        <v>0</v>
      </c>
      <c r="N50" s="133">
        <f>N51+N52+N53+N54</f>
        <v>0</v>
      </c>
      <c r="O50" s="133">
        <f t="shared" ref="O50:P50" si="23">O51+O52+O53+O54</f>
        <v>0</v>
      </c>
      <c r="P50" s="133">
        <f t="shared" si="23"/>
        <v>0</v>
      </c>
    </row>
    <row r="51" spans="1:17" ht="15.75" hidden="1" customHeight="1" x14ac:dyDescent="0.25">
      <c r="A51" s="799" t="s">
        <v>29</v>
      </c>
      <c r="B51" s="800"/>
      <c r="C51" s="122">
        <v>297</v>
      </c>
      <c r="D51" s="122">
        <v>1</v>
      </c>
      <c r="E51" s="122" t="s">
        <v>33</v>
      </c>
      <c r="F51" s="123"/>
      <c r="G51" s="123"/>
      <c r="H51" s="122">
        <v>142310</v>
      </c>
      <c r="I51" s="130"/>
      <c r="J51" s="131"/>
      <c r="K51" s="132" t="s">
        <v>17</v>
      </c>
      <c r="L51" s="132" t="s">
        <v>17</v>
      </c>
      <c r="M51" s="134"/>
      <c r="N51" s="134"/>
      <c r="O51" s="134"/>
      <c r="P51" s="134"/>
    </row>
    <row r="52" spans="1:17" ht="31.5" hidden="1" customHeight="1" x14ac:dyDescent="0.25">
      <c r="A52" s="799" t="s">
        <v>30</v>
      </c>
      <c r="B52" s="800"/>
      <c r="C52" s="122">
        <v>297</v>
      </c>
      <c r="D52" s="122">
        <v>1</v>
      </c>
      <c r="E52" s="122" t="s">
        <v>33</v>
      </c>
      <c r="F52" s="123"/>
      <c r="G52" s="123"/>
      <c r="H52" s="122">
        <v>142320</v>
      </c>
      <c r="I52" s="130"/>
      <c r="J52" s="131"/>
      <c r="K52" s="132" t="s">
        <v>17</v>
      </c>
      <c r="L52" s="132" t="s">
        <v>17</v>
      </c>
      <c r="M52" s="134"/>
      <c r="N52" s="134"/>
      <c r="O52" s="134"/>
      <c r="P52" s="134"/>
    </row>
    <row r="53" spans="1:17" ht="30.75" hidden="1" customHeight="1" x14ac:dyDescent="0.25">
      <c r="A53" s="799" t="s">
        <v>29</v>
      </c>
      <c r="B53" s="800"/>
      <c r="C53" s="122">
        <v>297</v>
      </c>
      <c r="D53" s="122">
        <v>1</v>
      </c>
      <c r="E53" s="122" t="s">
        <v>33</v>
      </c>
      <c r="F53" s="123"/>
      <c r="G53" s="123"/>
      <c r="H53" s="122">
        <v>142310</v>
      </c>
      <c r="I53" s="130"/>
      <c r="J53" s="131"/>
      <c r="K53" s="132" t="s">
        <v>17</v>
      </c>
      <c r="L53" s="132" t="s">
        <v>17</v>
      </c>
      <c r="M53" s="134"/>
      <c r="N53" s="134"/>
      <c r="O53" s="134"/>
      <c r="P53" s="134"/>
    </row>
    <row r="54" spans="1:17" ht="30.75" hidden="1" customHeight="1" x14ac:dyDescent="0.25">
      <c r="A54" s="799" t="s">
        <v>30</v>
      </c>
      <c r="B54" s="800"/>
      <c r="C54" s="122">
        <v>297</v>
      </c>
      <c r="D54" s="122">
        <v>1</v>
      </c>
      <c r="E54" s="122" t="s">
        <v>33</v>
      </c>
      <c r="F54" s="123"/>
      <c r="G54" s="123"/>
      <c r="H54" s="122">
        <v>142320</v>
      </c>
      <c r="I54" s="130"/>
      <c r="J54" s="131"/>
      <c r="K54" s="132" t="s">
        <v>17</v>
      </c>
      <c r="L54" s="132" t="s">
        <v>17</v>
      </c>
      <c r="M54" s="134"/>
      <c r="N54" s="134"/>
      <c r="O54" s="134"/>
      <c r="P54" s="134"/>
    </row>
    <row r="55" spans="1:17" ht="23.45" hidden="1" customHeight="1" x14ac:dyDescent="0.25">
      <c r="A55" s="801"/>
      <c r="B55" s="801"/>
      <c r="C55" s="801"/>
      <c r="D55" s="801"/>
      <c r="E55" s="801"/>
      <c r="F55" s="801"/>
      <c r="G55" s="801"/>
      <c r="H55" s="801"/>
      <c r="I55" s="801"/>
      <c r="J55" s="801"/>
      <c r="K55" s="801"/>
      <c r="L55" s="801"/>
      <c r="M55" s="801"/>
      <c r="N55" s="801"/>
      <c r="O55" s="802" t="s">
        <v>2</v>
      </c>
      <c r="P55" s="802"/>
    </row>
    <row r="56" spans="1:17" ht="21.6" customHeight="1" x14ac:dyDescent="0.25">
      <c r="A56" s="803" t="s">
        <v>58</v>
      </c>
      <c r="B56" s="803"/>
      <c r="C56" s="803" t="s">
        <v>251</v>
      </c>
      <c r="D56" s="803"/>
      <c r="E56" s="803"/>
      <c r="F56" s="803"/>
      <c r="G56" s="803"/>
      <c r="H56" s="803"/>
      <c r="I56" s="803"/>
      <c r="J56" s="803"/>
      <c r="K56" s="803"/>
      <c r="L56" s="803"/>
      <c r="M56" s="803"/>
      <c r="N56" s="803"/>
      <c r="O56" s="804" t="s">
        <v>252</v>
      </c>
      <c r="P56" s="804"/>
    </row>
    <row r="57" spans="1:17" ht="21.6" customHeight="1" x14ac:dyDescent="0.25">
      <c r="A57" s="803" t="s">
        <v>61</v>
      </c>
      <c r="B57" s="803"/>
      <c r="C57" s="805" t="s">
        <v>62</v>
      </c>
      <c r="D57" s="806"/>
      <c r="E57" s="806"/>
      <c r="F57" s="806"/>
      <c r="G57" s="806"/>
      <c r="H57" s="806"/>
      <c r="I57" s="806"/>
      <c r="J57" s="806"/>
      <c r="K57" s="806"/>
      <c r="L57" s="806"/>
      <c r="M57" s="806"/>
      <c r="N57" s="807"/>
      <c r="O57" s="802">
        <v>80</v>
      </c>
      <c r="P57" s="802"/>
    </row>
    <row r="58" spans="1:17" ht="21.6" customHeight="1" x14ac:dyDescent="0.25">
      <c r="A58" s="803" t="s">
        <v>63</v>
      </c>
      <c r="B58" s="803"/>
      <c r="C58" s="805" t="s">
        <v>253</v>
      </c>
      <c r="D58" s="806"/>
      <c r="E58" s="806"/>
      <c r="F58" s="806"/>
      <c r="G58" s="806"/>
      <c r="H58" s="806"/>
      <c r="I58" s="806"/>
      <c r="J58" s="806"/>
      <c r="K58" s="806"/>
      <c r="L58" s="806"/>
      <c r="M58" s="806"/>
      <c r="N58" s="807"/>
      <c r="O58" s="804" t="s">
        <v>254</v>
      </c>
      <c r="P58" s="804"/>
    </row>
    <row r="60" spans="1:17" ht="27" customHeight="1" x14ac:dyDescent="0.25">
      <c r="A60" s="812" t="s">
        <v>302</v>
      </c>
      <c r="B60" s="813"/>
      <c r="C60" s="813"/>
      <c r="D60" s="813"/>
      <c r="E60" s="813"/>
      <c r="F60" s="813"/>
      <c r="G60" s="813"/>
      <c r="H60" s="813"/>
      <c r="I60" s="813"/>
      <c r="J60" s="813"/>
      <c r="K60" s="813"/>
      <c r="L60" s="813"/>
      <c r="M60" s="813"/>
      <c r="N60" s="813"/>
      <c r="O60" s="813"/>
      <c r="P60" s="813"/>
    </row>
    <row r="61" spans="1:17" ht="33" customHeight="1" x14ac:dyDescent="0.25">
      <c r="A61" s="805" t="s">
        <v>66</v>
      </c>
      <c r="B61" s="806"/>
      <c r="C61" s="807"/>
      <c r="D61" s="814" t="s">
        <v>649</v>
      </c>
      <c r="E61" s="815"/>
      <c r="F61" s="815"/>
      <c r="G61" s="815"/>
      <c r="H61" s="815"/>
      <c r="I61" s="815"/>
      <c r="J61" s="815"/>
      <c r="K61" s="815"/>
      <c r="L61" s="815"/>
      <c r="M61" s="815"/>
      <c r="N61" s="815"/>
      <c r="O61" s="815"/>
      <c r="P61" s="816"/>
    </row>
    <row r="62" spans="1:17" ht="51.75" customHeight="1" x14ac:dyDescent="0.25">
      <c r="A62" s="814" t="s">
        <v>389</v>
      </c>
      <c r="B62" s="815"/>
      <c r="C62" s="816"/>
      <c r="D62" s="814" t="s">
        <v>650</v>
      </c>
      <c r="E62" s="815"/>
      <c r="F62" s="815"/>
      <c r="G62" s="815"/>
      <c r="H62" s="815"/>
      <c r="I62" s="815"/>
      <c r="J62" s="815"/>
      <c r="K62" s="815"/>
      <c r="L62" s="815"/>
      <c r="M62" s="815"/>
      <c r="N62" s="815"/>
      <c r="O62" s="815"/>
      <c r="P62" s="816"/>
      <c r="Q62" s="12"/>
    </row>
    <row r="63" spans="1:17" ht="50.25" customHeight="1" x14ac:dyDescent="0.25">
      <c r="A63" s="805" t="s">
        <v>68</v>
      </c>
      <c r="B63" s="806"/>
      <c r="C63" s="807"/>
      <c r="D63" s="814" t="s">
        <v>651</v>
      </c>
      <c r="E63" s="815"/>
      <c r="F63" s="815"/>
      <c r="G63" s="815"/>
      <c r="H63" s="815"/>
      <c r="I63" s="815"/>
      <c r="J63" s="815"/>
      <c r="K63" s="815"/>
      <c r="L63" s="815"/>
      <c r="M63" s="815"/>
      <c r="N63" s="815"/>
      <c r="O63" s="815"/>
      <c r="P63" s="816"/>
    </row>
    <row r="65" spans="1:22" x14ac:dyDescent="0.25">
      <c r="A65" s="820" t="s">
        <v>69</v>
      </c>
      <c r="B65" s="820"/>
      <c r="C65" s="820"/>
      <c r="D65" s="820"/>
      <c r="E65" s="820"/>
      <c r="F65" s="820"/>
      <c r="G65" s="820"/>
      <c r="H65" s="820"/>
      <c r="I65" s="820"/>
      <c r="J65" s="820"/>
      <c r="K65" s="820"/>
      <c r="L65" s="820"/>
      <c r="M65" s="820"/>
      <c r="N65" s="820"/>
      <c r="O65" s="820"/>
      <c r="P65" s="820"/>
      <c r="Q65" s="12"/>
      <c r="R65" s="12"/>
      <c r="S65" s="12"/>
      <c r="T65" s="12"/>
    </row>
    <row r="66" spans="1:22" ht="24" customHeight="1" x14ac:dyDescent="0.25">
      <c r="A66" s="890" t="s">
        <v>70</v>
      </c>
      <c r="B66" s="891" t="s">
        <v>2</v>
      </c>
      <c r="C66" s="904" t="s">
        <v>9</v>
      </c>
      <c r="D66" s="905"/>
      <c r="E66" s="905"/>
      <c r="F66" s="905"/>
      <c r="G66" s="905"/>
      <c r="H66" s="905"/>
      <c r="I66" s="905"/>
      <c r="J66" s="895" t="s">
        <v>71</v>
      </c>
      <c r="K66" s="136">
        <v>2023</v>
      </c>
      <c r="L66" s="136">
        <v>2024</v>
      </c>
      <c r="M66" s="136">
        <v>2025</v>
      </c>
      <c r="N66" s="136">
        <v>2026</v>
      </c>
      <c r="O66" s="136">
        <v>2027</v>
      </c>
      <c r="P66" s="136">
        <v>2028</v>
      </c>
      <c r="Q66" s="12"/>
      <c r="R66" s="12"/>
      <c r="S66" s="12"/>
      <c r="T66" s="12"/>
    </row>
    <row r="67" spans="1:22" ht="55.15" customHeight="1" x14ac:dyDescent="0.25">
      <c r="A67" s="890"/>
      <c r="B67" s="892"/>
      <c r="C67" s="906"/>
      <c r="D67" s="907"/>
      <c r="E67" s="907"/>
      <c r="F67" s="907"/>
      <c r="G67" s="907"/>
      <c r="H67" s="907"/>
      <c r="I67" s="907"/>
      <c r="J67" s="895"/>
      <c r="K67" s="137" t="s">
        <v>12</v>
      </c>
      <c r="L67" s="137" t="s">
        <v>12</v>
      </c>
      <c r="M67" s="137" t="s">
        <v>13</v>
      </c>
      <c r="N67" s="138" t="s">
        <v>14</v>
      </c>
      <c r="O67" s="138" t="s">
        <v>15</v>
      </c>
      <c r="P67" s="138" t="s">
        <v>15</v>
      </c>
      <c r="Q67" s="142"/>
      <c r="R67" s="142"/>
      <c r="S67" s="12"/>
      <c r="T67" s="143"/>
    </row>
    <row r="68" spans="1:22" ht="45" customHeight="1" x14ac:dyDescent="0.25">
      <c r="A68" s="968" t="s">
        <v>72</v>
      </c>
      <c r="B68" s="8" t="s">
        <v>73</v>
      </c>
      <c r="C68" s="913" t="s">
        <v>642</v>
      </c>
      <c r="D68" s="914"/>
      <c r="E68" s="914"/>
      <c r="F68" s="914"/>
      <c r="G68" s="914"/>
      <c r="H68" s="914"/>
      <c r="I68" s="915"/>
      <c r="J68" s="34" t="s">
        <v>74</v>
      </c>
      <c r="K68" s="391" t="s">
        <v>318</v>
      </c>
      <c r="L68" s="385">
        <v>26.6</v>
      </c>
      <c r="M68" s="385">
        <v>20</v>
      </c>
      <c r="N68" s="696">
        <v>20.5</v>
      </c>
      <c r="O68" s="696">
        <v>21</v>
      </c>
      <c r="P68" s="696">
        <v>21.5</v>
      </c>
      <c r="Q68" s="12"/>
      <c r="R68" s="12"/>
      <c r="S68" s="12"/>
      <c r="T68" s="12"/>
    </row>
    <row r="69" spans="1:22" ht="31.5" hidden="1" customHeight="1" x14ac:dyDescent="0.25">
      <c r="A69" s="968"/>
      <c r="B69" s="8" t="s">
        <v>75</v>
      </c>
      <c r="C69" s="817" t="s">
        <v>255</v>
      </c>
      <c r="D69" s="818"/>
      <c r="E69" s="818"/>
      <c r="F69" s="818"/>
      <c r="G69" s="818"/>
      <c r="H69" s="818"/>
      <c r="I69" s="819"/>
      <c r="J69" s="9" t="s">
        <v>78</v>
      </c>
      <c r="K69" s="388"/>
      <c r="L69" s="388"/>
      <c r="M69" s="390"/>
      <c r="N69" s="390"/>
      <c r="O69" s="389"/>
      <c r="P69" s="389"/>
      <c r="Q69" s="12"/>
      <c r="R69" s="12"/>
      <c r="S69" s="12"/>
      <c r="T69" s="12"/>
    </row>
    <row r="70" spans="1:22" ht="31.5" hidden="1" customHeight="1" x14ac:dyDescent="0.25">
      <c r="A70" s="968"/>
      <c r="B70" s="9" t="s">
        <v>256</v>
      </c>
      <c r="C70" s="817" t="s">
        <v>257</v>
      </c>
      <c r="D70" s="818"/>
      <c r="E70" s="818"/>
      <c r="F70" s="818"/>
      <c r="G70" s="818"/>
      <c r="H70" s="818"/>
      <c r="I70" s="819"/>
      <c r="J70" s="9" t="s">
        <v>78</v>
      </c>
      <c r="K70" s="388"/>
      <c r="L70" s="388"/>
      <c r="M70" s="390"/>
      <c r="N70" s="390"/>
      <c r="O70" s="389"/>
      <c r="P70" s="389"/>
      <c r="Q70" s="12"/>
      <c r="R70" s="12"/>
      <c r="S70" s="12"/>
      <c r="T70" s="12"/>
    </row>
    <row r="71" spans="1:22" ht="39.75" customHeight="1" x14ac:dyDescent="0.25">
      <c r="A71" s="828" t="s">
        <v>76</v>
      </c>
      <c r="B71" s="9" t="s">
        <v>77</v>
      </c>
      <c r="C71" s="822" t="s">
        <v>646</v>
      </c>
      <c r="D71" s="823"/>
      <c r="E71" s="823"/>
      <c r="F71" s="823"/>
      <c r="G71" s="823"/>
      <c r="H71" s="823"/>
      <c r="I71" s="824"/>
      <c r="J71" s="9" t="s">
        <v>78</v>
      </c>
      <c r="K71" s="387">
        <v>131</v>
      </c>
      <c r="L71" s="387">
        <v>128</v>
      </c>
      <c r="M71" s="387">
        <v>128</v>
      </c>
      <c r="N71" s="387">
        <v>128</v>
      </c>
      <c r="O71" s="387">
        <v>128</v>
      </c>
      <c r="P71" s="387">
        <v>128</v>
      </c>
      <c r="Q71" s="12"/>
      <c r="R71" s="12"/>
      <c r="S71" s="12"/>
      <c r="T71" s="12"/>
    </row>
    <row r="72" spans="1:22" ht="30" customHeight="1" x14ac:dyDescent="0.25">
      <c r="A72" s="829"/>
      <c r="B72" s="9" t="s">
        <v>79</v>
      </c>
      <c r="C72" s="817" t="s">
        <v>643</v>
      </c>
      <c r="D72" s="818"/>
      <c r="E72" s="818"/>
      <c r="F72" s="818"/>
      <c r="G72" s="818"/>
      <c r="H72" s="818"/>
      <c r="I72" s="819"/>
      <c r="J72" s="9" t="s">
        <v>78</v>
      </c>
      <c r="K72" s="392">
        <v>54289</v>
      </c>
      <c r="L72" s="392">
        <v>68747</v>
      </c>
      <c r="M72" s="392">
        <v>62683</v>
      </c>
      <c r="N72" s="392">
        <v>68951.3</v>
      </c>
      <c r="O72" s="697">
        <v>75846.429999999993</v>
      </c>
      <c r="P72" s="697">
        <v>83431.073000000004</v>
      </c>
      <c r="Q72" s="145"/>
      <c r="R72" s="12"/>
      <c r="S72" s="12"/>
      <c r="T72" s="12"/>
    </row>
    <row r="73" spans="1:22" ht="39" customHeight="1" x14ac:dyDescent="0.25">
      <c r="A73" s="830"/>
      <c r="B73" s="9" t="s">
        <v>80</v>
      </c>
      <c r="C73" s="958" t="s">
        <v>579</v>
      </c>
      <c r="D73" s="959"/>
      <c r="E73" s="959"/>
      <c r="F73" s="959"/>
      <c r="G73" s="959"/>
      <c r="H73" s="959"/>
      <c r="I73" s="960"/>
      <c r="J73" s="544" t="s">
        <v>423</v>
      </c>
      <c r="K73" s="548"/>
      <c r="L73" s="698">
        <v>3436</v>
      </c>
      <c r="M73" s="698">
        <v>1741</v>
      </c>
      <c r="N73" s="698">
        <v>1828.05</v>
      </c>
      <c r="O73" s="698">
        <v>1919.4525000000001</v>
      </c>
      <c r="P73" s="698">
        <v>2015.425125</v>
      </c>
      <c r="Q73" s="145"/>
      <c r="R73" s="699" t="s">
        <v>640</v>
      </c>
      <c r="S73" s="12"/>
      <c r="T73" s="12"/>
    </row>
    <row r="74" spans="1:22" ht="40.5" customHeight="1" x14ac:dyDescent="0.25">
      <c r="A74" s="828" t="s">
        <v>243</v>
      </c>
      <c r="B74" s="9" t="s">
        <v>82</v>
      </c>
      <c r="C74" s="817" t="s">
        <v>645</v>
      </c>
      <c r="D74" s="818"/>
      <c r="E74" s="818"/>
      <c r="F74" s="818"/>
      <c r="G74" s="818"/>
      <c r="H74" s="818"/>
      <c r="I74" s="819"/>
      <c r="J74" s="9" t="s">
        <v>83</v>
      </c>
      <c r="K74" s="384">
        <v>46.76</v>
      </c>
      <c r="L74" s="384">
        <v>54.14</v>
      </c>
      <c r="M74" s="394">
        <v>64.19</v>
      </c>
      <c r="N74" s="551">
        <f>K167/R74*1000</f>
        <v>17.664004858767225</v>
      </c>
      <c r="O74" s="551">
        <f>M167/R74*1000</f>
        <v>18.971018664589156</v>
      </c>
      <c r="P74" s="551">
        <f>O167/R74*1000</f>
        <v>20.32417087568524</v>
      </c>
      <c r="Q74" s="12"/>
      <c r="R74" s="700">
        <v>2212907</v>
      </c>
      <c r="S74" s="95"/>
      <c r="T74" s="12"/>
    </row>
    <row r="75" spans="1:22" ht="39" customHeight="1" x14ac:dyDescent="0.25">
      <c r="A75" s="829"/>
      <c r="B75" s="9" t="s">
        <v>84</v>
      </c>
      <c r="C75" s="913" t="s">
        <v>644</v>
      </c>
      <c r="D75" s="914"/>
      <c r="E75" s="914"/>
      <c r="F75" s="914"/>
      <c r="G75" s="914"/>
      <c r="H75" s="914"/>
      <c r="I75" s="915"/>
      <c r="J75" s="9" t="s">
        <v>83</v>
      </c>
      <c r="K75" s="702"/>
      <c r="L75" s="702">
        <v>6102.82</v>
      </c>
      <c r="M75" s="702">
        <v>20534</v>
      </c>
      <c r="N75" s="702">
        <f>K167*1000/N73</f>
        <v>21382.784934766554</v>
      </c>
      <c r="O75" s="702">
        <f>M167*1000/O73</f>
        <v>21871.393014414265</v>
      </c>
      <c r="P75" s="702">
        <f>O167*1000/P73</f>
        <v>22315.639237652154</v>
      </c>
      <c r="Q75" s="12"/>
      <c r="R75" s="12"/>
      <c r="S75" s="12"/>
      <c r="T75" s="12"/>
    </row>
    <row r="76" spans="1:22" ht="51.75" hidden="1" customHeight="1" x14ac:dyDescent="0.25">
      <c r="A76" s="830"/>
      <c r="B76" s="9" t="s">
        <v>281</v>
      </c>
      <c r="C76" s="817" t="s">
        <v>580</v>
      </c>
      <c r="D76" s="818"/>
      <c r="E76" s="818"/>
      <c r="F76" s="818"/>
      <c r="G76" s="818"/>
      <c r="H76" s="818"/>
      <c r="I76" s="819"/>
      <c r="J76" s="9" t="s">
        <v>83</v>
      </c>
      <c r="K76" s="384">
        <v>279.43</v>
      </c>
      <c r="L76" s="384">
        <v>291</v>
      </c>
      <c r="M76" s="394">
        <v>310</v>
      </c>
      <c r="N76" s="701"/>
      <c r="O76" s="701"/>
      <c r="P76" s="701"/>
      <c r="Q76" s="144"/>
      <c r="R76" s="12"/>
      <c r="T76" s="145"/>
      <c r="U76" s="89"/>
      <c r="V76" s="89"/>
    </row>
    <row r="77" spans="1:22" ht="19.899999999999999" customHeight="1" x14ac:dyDescent="0.25">
      <c r="M77" s="1" t="s">
        <v>416</v>
      </c>
    </row>
    <row r="78" spans="1:22" x14ac:dyDescent="0.25">
      <c r="A78" s="839" t="s">
        <v>85</v>
      </c>
      <c r="B78" s="840"/>
      <c r="C78" s="840"/>
      <c r="D78" s="840"/>
      <c r="E78" s="840"/>
      <c r="F78" s="840"/>
      <c r="G78" s="840"/>
      <c r="H78" s="840"/>
      <c r="I78" s="840"/>
      <c r="J78" s="840"/>
      <c r="K78" s="840"/>
      <c r="L78" s="840"/>
      <c r="M78" s="840"/>
      <c r="N78" s="840"/>
      <c r="O78" s="840"/>
      <c r="P78" s="841"/>
    </row>
    <row r="79" spans="1:22" x14ac:dyDescent="0.25">
      <c r="A79" s="898" t="s">
        <v>9</v>
      </c>
      <c r="B79" s="899"/>
      <c r="C79" s="899"/>
      <c r="D79" s="900"/>
      <c r="E79" s="842" t="s">
        <v>2</v>
      </c>
      <c r="F79" s="843"/>
      <c r="G79" s="842">
        <v>2023</v>
      </c>
      <c r="H79" s="843"/>
      <c r="I79" s="136">
        <v>2024</v>
      </c>
      <c r="J79" s="136">
        <v>2025</v>
      </c>
      <c r="K79" s="844">
        <v>2026</v>
      </c>
      <c r="L79" s="844"/>
      <c r="M79" s="844">
        <v>2027</v>
      </c>
      <c r="N79" s="844"/>
      <c r="O79" s="844">
        <v>2028</v>
      </c>
      <c r="P79" s="844"/>
    </row>
    <row r="80" spans="1:22" x14ac:dyDescent="0.25">
      <c r="A80" s="901"/>
      <c r="B80" s="902"/>
      <c r="C80" s="902"/>
      <c r="D80" s="903"/>
      <c r="E80" s="14" t="s">
        <v>86</v>
      </c>
      <c r="F80" s="15" t="s">
        <v>87</v>
      </c>
      <c r="G80" s="842" t="s">
        <v>12</v>
      </c>
      <c r="H80" s="843"/>
      <c r="I80" s="14" t="s">
        <v>12</v>
      </c>
      <c r="J80" s="136" t="s">
        <v>13</v>
      </c>
      <c r="K80" s="842" t="s">
        <v>14</v>
      </c>
      <c r="L80" s="843"/>
      <c r="M80" s="842" t="s">
        <v>15</v>
      </c>
      <c r="N80" s="843"/>
      <c r="O80" s="842" t="s">
        <v>15</v>
      </c>
      <c r="P80" s="843"/>
    </row>
    <row r="81" spans="1:16" ht="24" hidden="1" customHeight="1" x14ac:dyDescent="0.25">
      <c r="A81" s="834" t="s">
        <v>126</v>
      </c>
      <c r="B81" s="835"/>
      <c r="C81" s="835"/>
      <c r="D81" s="836"/>
      <c r="E81" s="28"/>
      <c r="F81" s="25">
        <v>222820</v>
      </c>
      <c r="G81" s="27" t="e">
        <f t="shared" ref="G81" si="24">G211+G340</f>
        <v>#VALUE!</v>
      </c>
      <c r="H81" s="27"/>
      <c r="I81" s="27" t="e">
        <f t="shared" ref="I81:J81" si="25">I211+I340</f>
        <v>#VALUE!</v>
      </c>
      <c r="J81" s="27">
        <f t="shared" si="25"/>
        <v>0</v>
      </c>
      <c r="K81" s="923">
        <f t="shared" ref="K81:K91" si="26">K211+K340</f>
        <v>0</v>
      </c>
      <c r="L81" s="924"/>
      <c r="M81" s="923">
        <f t="shared" ref="M81" si="27">M211+M340</f>
        <v>0</v>
      </c>
      <c r="N81" s="924"/>
      <c r="O81" s="923">
        <f t="shared" ref="O81" si="28">O211+O340</f>
        <v>0</v>
      </c>
      <c r="P81" s="924"/>
    </row>
    <row r="82" spans="1:16" ht="15.75" hidden="1" customHeight="1" x14ac:dyDescent="0.25">
      <c r="A82" s="834" t="s">
        <v>127</v>
      </c>
      <c r="B82" s="835"/>
      <c r="C82" s="835"/>
      <c r="D82" s="836"/>
      <c r="E82" s="28"/>
      <c r="F82" s="25">
        <v>222900</v>
      </c>
      <c r="G82" s="27" t="e">
        <f t="shared" ref="G82" si="29">G212+G341</f>
        <v>#VALUE!</v>
      </c>
      <c r="H82" s="27"/>
      <c r="I82" s="27" t="e">
        <f t="shared" ref="I82:J82" si="30">I212+I341</f>
        <v>#VALUE!</v>
      </c>
      <c r="J82" s="27">
        <f t="shared" si="30"/>
        <v>0</v>
      </c>
      <c r="K82" s="923">
        <f t="shared" si="26"/>
        <v>0</v>
      </c>
      <c r="L82" s="924"/>
      <c r="M82" s="923">
        <f t="shared" ref="M82" si="31">M212+M341</f>
        <v>0</v>
      </c>
      <c r="N82" s="924"/>
      <c r="O82" s="923">
        <f t="shared" ref="O82" si="32">O212+O341</f>
        <v>0</v>
      </c>
      <c r="P82" s="924"/>
    </row>
    <row r="83" spans="1:16" ht="15.75" hidden="1" customHeight="1" x14ac:dyDescent="0.25">
      <c r="A83" s="834" t="s">
        <v>128</v>
      </c>
      <c r="B83" s="835"/>
      <c r="C83" s="835"/>
      <c r="D83" s="836"/>
      <c r="E83" s="28"/>
      <c r="F83" s="25">
        <v>222910</v>
      </c>
      <c r="G83" s="27" t="e">
        <f t="shared" ref="G83" si="33">G213+G342</f>
        <v>#VALUE!</v>
      </c>
      <c r="H83" s="27"/>
      <c r="I83" s="27" t="e">
        <f t="shared" ref="I83:J83" si="34">I213+I342</f>
        <v>#VALUE!</v>
      </c>
      <c r="J83" s="27">
        <f t="shared" si="34"/>
        <v>0</v>
      </c>
      <c r="K83" s="923">
        <f t="shared" si="26"/>
        <v>0</v>
      </c>
      <c r="L83" s="924"/>
      <c r="M83" s="923">
        <f t="shared" ref="M83" si="35">M213+M342</f>
        <v>0</v>
      </c>
      <c r="N83" s="924"/>
      <c r="O83" s="923">
        <f t="shared" ref="O83" si="36">O213+O342</f>
        <v>0</v>
      </c>
      <c r="P83" s="924"/>
    </row>
    <row r="84" spans="1:16" ht="15.75" hidden="1" customHeight="1" x14ac:dyDescent="0.25">
      <c r="A84" s="834" t="s">
        <v>129</v>
      </c>
      <c r="B84" s="835"/>
      <c r="C84" s="835"/>
      <c r="D84" s="836"/>
      <c r="E84" s="28"/>
      <c r="F84" s="25">
        <v>222920</v>
      </c>
      <c r="G84" s="27" t="e">
        <f t="shared" ref="G84" si="37">G214+G343</f>
        <v>#VALUE!</v>
      </c>
      <c r="H84" s="27"/>
      <c r="I84" s="27" t="e">
        <f t="shared" ref="I84:J84" si="38">I214+I343</f>
        <v>#VALUE!</v>
      </c>
      <c r="J84" s="27">
        <f t="shared" si="38"/>
        <v>0</v>
      </c>
      <c r="K84" s="923">
        <f t="shared" si="26"/>
        <v>0</v>
      </c>
      <c r="L84" s="924"/>
      <c r="M84" s="923">
        <f t="shared" ref="M84" si="39">M214+M343</f>
        <v>0</v>
      </c>
      <c r="N84" s="924"/>
      <c r="O84" s="923">
        <f t="shared" ref="O84" si="40">O214+O343</f>
        <v>0</v>
      </c>
      <c r="P84" s="924"/>
    </row>
    <row r="85" spans="1:16" ht="15.75" hidden="1" customHeight="1" x14ac:dyDescent="0.25">
      <c r="A85" s="834" t="s">
        <v>130</v>
      </c>
      <c r="B85" s="835"/>
      <c r="C85" s="835"/>
      <c r="D85" s="836"/>
      <c r="E85" s="28"/>
      <c r="F85" s="25">
        <v>222930</v>
      </c>
      <c r="G85" s="27" t="e">
        <f t="shared" ref="G85" si="41">G215+G344</f>
        <v>#VALUE!</v>
      </c>
      <c r="H85" s="27"/>
      <c r="I85" s="27" t="e">
        <f t="shared" ref="I85:J85" si="42">I215+I344</f>
        <v>#VALUE!</v>
      </c>
      <c r="J85" s="27">
        <f t="shared" si="42"/>
        <v>0</v>
      </c>
      <c r="K85" s="923">
        <f t="shared" si="26"/>
        <v>0</v>
      </c>
      <c r="L85" s="924"/>
      <c r="M85" s="923">
        <f t="shared" ref="M85" si="43">M215+M344</f>
        <v>0</v>
      </c>
      <c r="N85" s="924"/>
      <c r="O85" s="923">
        <f t="shared" ref="O85" si="44">O215+O344</f>
        <v>0</v>
      </c>
      <c r="P85" s="924"/>
    </row>
    <row r="86" spans="1:16" ht="15.75" hidden="1" customHeight="1" x14ac:dyDescent="0.25">
      <c r="A86" s="834" t="s">
        <v>131</v>
      </c>
      <c r="B86" s="835"/>
      <c r="C86" s="835"/>
      <c r="D86" s="836"/>
      <c r="E86" s="28"/>
      <c r="F86" s="25">
        <v>222940</v>
      </c>
      <c r="G86" s="27" t="e">
        <f t="shared" ref="G86" si="45">G216+G345</f>
        <v>#VALUE!</v>
      </c>
      <c r="H86" s="27"/>
      <c r="I86" s="27" t="e">
        <f t="shared" ref="I86:J86" si="46">I216+I345</f>
        <v>#VALUE!</v>
      </c>
      <c r="J86" s="27">
        <f t="shared" si="46"/>
        <v>0</v>
      </c>
      <c r="K86" s="923">
        <f t="shared" si="26"/>
        <v>0</v>
      </c>
      <c r="L86" s="924"/>
      <c r="M86" s="923">
        <f t="shared" ref="M86" si="47">M216+M345</f>
        <v>0</v>
      </c>
      <c r="N86" s="924"/>
      <c r="O86" s="923">
        <f t="shared" ref="O86" si="48">O216+O345</f>
        <v>0</v>
      </c>
      <c r="P86" s="924"/>
    </row>
    <row r="87" spans="1:16" ht="15.75" hidden="1" customHeight="1" x14ac:dyDescent="0.25">
      <c r="A87" s="834" t="s">
        <v>132</v>
      </c>
      <c r="B87" s="835"/>
      <c r="C87" s="835"/>
      <c r="D87" s="836"/>
      <c r="E87" s="28"/>
      <c r="F87" s="25">
        <v>222950</v>
      </c>
      <c r="G87" s="27" t="e">
        <f t="shared" ref="G87" si="49">G217+G346</f>
        <v>#VALUE!</v>
      </c>
      <c r="H87" s="27"/>
      <c r="I87" s="27" t="e">
        <f t="shared" ref="I87:J87" si="50">I217+I346</f>
        <v>#VALUE!</v>
      </c>
      <c r="J87" s="27">
        <f t="shared" si="50"/>
        <v>0</v>
      </c>
      <c r="K87" s="923">
        <f t="shared" si="26"/>
        <v>0</v>
      </c>
      <c r="L87" s="924"/>
      <c r="M87" s="923">
        <f t="shared" ref="M87" si="51">M217+M346</f>
        <v>0</v>
      </c>
      <c r="N87" s="924"/>
      <c r="O87" s="923">
        <f t="shared" ref="O87" si="52">O217+O346</f>
        <v>0</v>
      </c>
      <c r="P87" s="924"/>
    </row>
    <row r="88" spans="1:16" ht="15.75" hidden="1" customHeight="1" x14ac:dyDescent="0.25">
      <c r="A88" s="834" t="s">
        <v>133</v>
      </c>
      <c r="B88" s="835"/>
      <c r="C88" s="835"/>
      <c r="D88" s="836"/>
      <c r="E88" s="28"/>
      <c r="F88" s="25">
        <v>222960</v>
      </c>
      <c r="G88" s="27" t="e">
        <f t="shared" ref="G88" si="53">G218+G347</f>
        <v>#VALUE!</v>
      </c>
      <c r="H88" s="27"/>
      <c r="I88" s="27" t="e">
        <f t="shared" ref="I88:J88" si="54">I218+I347</f>
        <v>#VALUE!</v>
      </c>
      <c r="J88" s="27">
        <f t="shared" si="54"/>
        <v>0</v>
      </c>
      <c r="K88" s="923">
        <f t="shared" si="26"/>
        <v>0</v>
      </c>
      <c r="L88" s="924"/>
      <c r="M88" s="923">
        <f t="shared" ref="M88" si="55">M218+M347</f>
        <v>0</v>
      </c>
      <c r="N88" s="924"/>
      <c r="O88" s="923">
        <f t="shared" ref="O88" si="56">O218+O347</f>
        <v>0</v>
      </c>
      <c r="P88" s="924"/>
    </row>
    <row r="89" spans="1:16" ht="15.75" hidden="1" customHeight="1" x14ac:dyDescent="0.25">
      <c r="A89" s="834" t="s">
        <v>134</v>
      </c>
      <c r="B89" s="835"/>
      <c r="C89" s="835"/>
      <c r="D89" s="836"/>
      <c r="E89" s="28"/>
      <c r="F89" s="25">
        <v>222970</v>
      </c>
      <c r="G89" s="27" t="e">
        <f t="shared" ref="G89" si="57">G219+G348</f>
        <v>#VALUE!</v>
      </c>
      <c r="H89" s="27"/>
      <c r="I89" s="27" t="e">
        <f t="shared" ref="I89:J89" si="58">I219+I348</f>
        <v>#VALUE!</v>
      </c>
      <c r="J89" s="27">
        <f t="shared" si="58"/>
        <v>0</v>
      </c>
      <c r="K89" s="923">
        <f t="shared" si="26"/>
        <v>0</v>
      </c>
      <c r="L89" s="924"/>
      <c r="M89" s="923">
        <f t="shared" ref="M89" si="59">M219+M348</f>
        <v>0</v>
      </c>
      <c r="N89" s="924"/>
      <c r="O89" s="923">
        <f t="shared" ref="O89" si="60">O219+O348</f>
        <v>0</v>
      </c>
      <c r="P89" s="924"/>
    </row>
    <row r="90" spans="1:16" ht="15.75" hidden="1" customHeight="1" x14ac:dyDescent="0.25">
      <c r="A90" s="834" t="s">
        <v>135</v>
      </c>
      <c r="B90" s="835"/>
      <c r="C90" s="835"/>
      <c r="D90" s="836"/>
      <c r="E90" s="28"/>
      <c r="F90" s="25">
        <v>222980</v>
      </c>
      <c r="G90" s="27" t="e">
        <f t="shared" ref="G90" si="61">G220+G349</f>
        <v>#VALUE!</v>
      </c>
      <c r="H90" s="27"/>
      <c r="I90" s="27" t="e">
        <f t="shared" ref="I90:J90" si="62">I220+I349</f>
        <v>#VALUE!</v>
      </c>
      <c r="J90" s="27">
        <f t="shared" si="62"/>
        <v>0</v>
      </c>
      <c r="K90" s="923">
        <f t="shared" si="26"/>
        <v>0</v>
      </c>
      <c r="L90" s="924"/>
      <c r="M90" s="923">
        <f t="shared" ref="M90" si="63">M220+M349</f>
        <v>0</v>
      </c>
      <c r="N90" s="924"/>
      <c r="O90" s="923">
        <f t="shared" ref="O90" si="64">O220+O349</f>
        <v>0</v>
      </c>
      <c r="P90" s="924"/>
    </row>
    <row r="91" spans="1:16" ht="15.75" hidden="1" customHeight="1" x14ac:dyDescent="0.25">
      <c r="A91" s="834" t="s">
        <v>136</v>
      </c>
      <c r="B91" s="835"/>
      <c r="C91" s="835"/>
      <c r="D91" s="836"/>
      <c r="E91" s="28"/>
      <c r="F91" s="25">
        <v>222990</v>
      </c>
      <c r="G91" s="27" t="e">
        <f t="shared" ref="G91" si="65">G221+G350</f>
        <v>#VALUE!</v>
      </c>
      <c r="H91" s="27"/>
      <c r="I91" s="27" t="e">
        <f t="shared" ref="I91:J91" si="66">I221+I350</f>
        <v>#VALUE!</v>
      </c>
      <c r="J91" s="27">
        <f t="shared" si="66"/>
        <v>0</v>
      </c>
      <c r="K91" s="923">
        <f t="shared" si="26"/>
        <v>0</v>
      </c>
      <c r="L91" s="924"/>
      <c r="M91" s="923">
        <f t="shared" ref="M91" si="67">M221+M350</f>
        <v>0</v>
      </c>
      <c r="N91" s="924"/>
      <c r="O91" s="923">
        <f t="shared" ref="O91" si="68">O221+O350</f>
        <v>0</v>
      </c>
      <c r="P91" s="924"/>
    </row>
    <row r="92" spans="1:16" ht="15.75" hidden="1" customHeight="1" x14ac:dyDescent="0.25">
      <c r="A92" s="846" t="s">
        <v>137</v>
      </c>
      <c r="B92" s="847"/>
      <c r="C92" s="847"/>
      <c r="D92" s="848"/>
      <c r="E92" s="19"/>
      <c r="F92" s="19">
        <v>270000</v>
      </c>
      <c r="G92" s="21" t="e">
        <f>G93+G94</f>
        <v>#VALUE!</v>
      </c>
      <c r="H92" s="21"/>
      <c r="I92" s="21" t="e">
        <f>I93+I94</f>
        <v>#VALUE!</v>
      </c>
      <c r="J92" s="21">
        <f>J93+J94</f>
        <v>0</v>
      </c>
      <c r="K92" s="927">
        <f>K93+K94</f>
        <v>0</v>
      </c>
      <c r="L92" s="928"/>
      <c r="M92" s="927">
        <f>M93+M94</f>
        <v>0</v>
      </c>
      <c r="N92" s="928"/>
      <c r="O92" s="927">
        <f>O93+O94</f>
        <v>0</v>
      </c>
      <c r="P92" s="928"/>
    </row>
    <row r="93" spans="1:16" ht="15.75" hidden="1" customHeight="1" x14ac:dyDescent="0.25">
      <c r="A93" s="834" t="s">
        <v>138</v>
      </c>
      <c r="B93" s="835"/>
      <c r="C93" s="835"/>
      <c r="D93" s="836"/>
      <c r="E93" s="28"/>
      <c r="F93" s="25">
        <v>271000</v>
      </c>
      <c r="G93" s="27" t="e">
        <f t="shared" ref="G93" si="69">G223+G352</f>
        <v>#VALUE!</v>
      </c>
      <c r="H93" s="27"/>
      <c r="I93" s="27" t="e">
        <f t="shared" ref="I93:K94" si="70">I223+I352</f>
        <v>#VALUE!</v>
      </c>
      <c r="J93" s="27">
        <f t="shared" si="70"/>
        <v>0</v>
      </c>
      <c r="K93" s="923">
        <f t="shared" si="70"/>
        <v>0</v>
      </c>
      <c r="L93" s="924"/>
      <c r="M93" s="923">
        <f>M223+M352</f>
        <v>0</v>
      </c>
      <c r="N93" s="924"/>
      <c r="O93" s="923">
        <f>O223+O352</f>
        <v>0</v>
      </c>
      <c r="P93" s="924"/>
    </row>
    <row r="94" spans="1:16" ht="22.5" hidden="1" customHeight="1" x14ac:dyDescent="0.25">
      <c r="A94" s="834" t="s">
        <v>139</v>
      </c>
      <c r="B94" s="835"/>
      <c r="C94" s="835"/>
      <c r="D94" s="836"/>
      <c r="E94" s="43"/>
      <c r="F94" s="43">
        <v>273500</v>
      </c>
      <c r="G94" s="27" t="e">
        <f t="shared" ref="G94" si="71">G224+G353</f>
        <v>#VALUE!</v>
      </c>
      <c r="H94" s="27"/>
      <c r="I94" s="27" t="e">
        <f t="shared" si="70"/>
        <v>#VALUE!</v>
      </c>
      <c r="J94" s="27">
        <f t="shared" si="70"/>
        <v>0</v>
      </c>
      <c r="K94" s="923">
        <f t="shared" si="70"/>
        <v>0</v>
      </c>
      <c r="L94" s="924"/>
      <c r="M94" s="923">
        <f>M224+M353</f>
        <v>0</v>
      </c>
      <c r="N94" s="924"/>
      <c r="O94" s="923">
        <f>O224+O353</f>
        <v>0</v>
      </c>
      <c r="P94" s="924"/>
    </row>
    <row r="95" spans="1:16" ht="15.75" hidden="1" customHeight="1" x14ac:dyDescent="0.25">
      <c r="A95" s="846" t="s">
        <v>140</v>
      </c>
      <c r="B95" s="847"/>
      <c r="C95" s="847"/>
      <c r="D95" s="848"/>
      <c r="E95" s="44"/>
      <c r="F95" s="45">
        <v>280000</v>
      </c>
      <c r="G95" s="21" t="e">
        <f>SUM(G96:G108)</f>
        <v>#VALUE!</v>
      </c>
      <c r="H95" s="21"/>
      <c r="I95" s="21" t="e">
        <f>SUM(I96:I108)</f>
        <v>#VALUE!</v>
      </c>
      <c r="J95" s="21">
        <f>SUM(J96:J108)</f>
        <v>0</v>
      </c>
      <c r="K95" s="927">
        <f>SUM(K96:L108)</f>
        <v>0</v>
      </c>
      <c r="L95" s="928"/>
      <c r="M95" s="927">
        <f>SUM(M96:N108)</f>
        <v>0</v>
      </c>
      <c r="N95" s="928"/>
      <c r="O95" s="927">
        <f>SUM(O96:P108)</f>
        <v>0</v>
      </c>
      <c r="P95" s="928"/>
    </row>
    <row r="96" spans="1:16" ht="15.75" hidden="1" customHeight="1" x14ac:dyDescent="0.25">
      <c r="A96" s="834" t="s">
        <v>141</v>
      </c>
      <c r="B96" s="835"/>
      <c r="C96" s="835"/>
      <c r="D96" s="836"/>
      <c r="E96" s="28"/>
      <c r="F96" s="25">
        <v>281000</v>
      </c>
      <c r="G96" s="27" t="e">
        <f t="shared" ref="G96" si="72">G226+G355</f>
        <v>#VALUE!</v>
      </c>
      <c r="H96" s="27"/>
      <c r="I96" s="27" t="e">
        <f t="shared" ref="I96:J96" si="73">I226+I355</f>
        <v>#VALUE!</v>
      </c>
      <c r="J96" s="27">
        <f t="shared" si="73"/>
        <v>0</v>
      </c>
      <c r="K96" s="923">
        <f t="shared" ref="K96:K111" si="74">K226+K355</f>
        <v>0</v>
      </c>
      <c r="L96" s="924"/>
      <c r="M96" s="923">
        <f t="shared" ref="M96" si="75">M226+M355</f>
        <v>0</v>
      </c>
      <c r="N96" s="924"/>
      <c r="O96" s="923">
        <f t="shared" ref="O96" si="76">O226+O355</f>
        <v>0</v>
      </c>
      <c r="P96" s="924"/>
    </row>
    <row r="97" spans="1:16" ht="15.75" hidden="1" customHeight="1" x14ac:dyDescent="0.25">
      <c r="A97" s="834" t="s">
        <v>142</v>
      </c>
      <c r="B97" s="835"/>
      <c r="C97" s="835"/>
      <c r="D97" s="836"/>
      <c r="E97" s="28"/>
      <c r="F97" s="25">
        <v>281200</v>
      </c>
      <c r="G97" s="27" t="e">
        <f t="shared" ref="G97" si="77">G227+G356</f>
        <v>#VALUE!</v>
      </c>
      <c r="H97" s="27"/>
      <c r="I97" s="27" t="e">
        <f t="shared" ref="I97:J97" si="78">I227+I356</f>
        <v>#VALUE!</v>
      </c>
      <c r="J97" s="27">
        <f t="shared" si="78"/>
        <v>0</v>
      </c>
      <c r="K97" s="923">
        <f t="shared" si="74"/>
        <v>0</v>
      </c>
      <c r="L97" s="924"/>
      <c r="M97" s="923">
        <f t="shared" ref="M97" si="79">M227+M356</f>
        <v>0</v>
      </c>
      <c r="N97" s="924"/>
      <c r="O97" s="923">
        <f t="shared" ref="O97" si="80">O227+O356</f>
        <v>0</v>
      </c>
      <c r="P97" s="924"/>
    </row>
    <row r="98" spans="1:16" ht="15.75" hidden="1" customHeight="1" x14ac:dyDescent="0.25">
      <c r="A98" s="834" t="s">
        <v>143</v>
      </c>
      <c r="B98" s="835"/>
      <c r="C98" s="835"/>
      <c r="D98" s="836"/>
      <c r="E98" s="28"/>
      <c r="F98" s="25">
        <v>281210</v>
      </c>
      <c r="G98" s="27" t="e">
        <f t="shared" ref="G98" si="81">G228+G357</f>
        <v>#VALUE!</v>
      </c>
      <c r="H98" s="27"/>
      <c r="I98" s="27" t="e">
        <f t="shared" ref="I98:J98" si="82">I228+I357</f>
        <v>#VALUE!</v>
      </c>
      <c r="J98" s="27">
        <f t="shared" si="82"/>
        <v>0</v>
      </c>
      <c r="K98" s="923">
        <f t="shared" si="74"/>
        <v>0</v>
      </c>
      <c r="L98" s="924"/>
      <c r="M98" s="923">
        <f t="shared" ref="M98" si="83">M228+M357</f>
        <v>0</v>
      </c>
      <c r="N98" s="924"/>
      <c r="O98" s="923">
        <f t="shared" ref="O98" si="84">O228+O357</f>
        <v>0</v>
      </c>
      <c r="P98" s="924"/>
    </row>
    <row r="99" spans="1:16" ht="15.75" hidden="1" customHeight="1" x14ac:dyDescent="0.25">
      <c r="A99" s="834" t="s">
        <v>144</v>
      </c>
      <c r="B99" s="835"/>
      <c r="C99" s="835"/>
      <c r="D99" s="836"/>
      <c r="E99" s="28"/>
      <c r="F99" s="25">
        <v>281211</v>
      </c>
      <c r="G99" s="27" t="e">
        <f t="shared" ref="G99" si="85">G229+G358</f>
        <v>#VALUE!</v>
      </c>
      <c r="H99" s="27"/>
      <c r="I99" s="27" t="e">
        <f t="shared" ref="I99:J99" si="86">I229+I358</f>
        <v>#VALUE!</v>
      </c>
      <c r="J99" s="27">
        <f t="shared" si="86"/>
        <v>0</v>
      </c>
      <c r="K99" s="923">
        <f t="shared" si="74"/>
        <v>0</v>
      </c>
      <c r="L99" s="924"/>
      <c r="M99" s="923">
        <f t="shared" ref="M99" si="87">M229+M358</f>
        <v>0</v>
      </c>
      <c r="N99" s="924"/>
      <c r="O99" s="923">
        <f t="shared" ref="O99" si="88">O229+O358</f>
        <v>0</v>
      </c>
      <c r="P99" s="924"/>
    </row>
    <row r="100" spans="1:16" ht="15.75" hidden="1" customHeight="1" x14ac:dyDescent="0.25">
      <c r="A100" s="834" t="s">
        <v>145</v>
      </c>
      <c r="B100" s="835"/>
      <c r="C100" s="835"/>
      <c r="D100" s="836"/>
      <c r="E100" s="28"/>
      <c r="F100" s="25">
        <v>281212</v>
      </c>
      <c r="G100" s="27" t="e">
        <f t="shared" ref="G100" si="89">G230+G359</f>
        <v>#VALUE!</v>
      </c>
      <c r="H100" s="27"/>
      <c r="I100" s="27" t="e">
        <f t="shared" ref="I100:J100" si="90">I230+I359</f>
        <v>#VALUE!</v>
      </c>
      <c r="J100" s="27">
        <f t="shared" si="90"/>
        <v>0</v>
      </c>
      <c r="K100" s="923">
        <f t="shared" si="74"/>
        <v>0</v>
      </c>
      <c r="L100" s="924"/>
      <c r="M100" s="923">
        <f t="shared" ref="M100" si="91">M230+M359</f>
        <v>0</v>
      </c>
      <c r="N100" s="924"/>
      <c r="O100" s="923">
        <f t="shared" ref="O100" si="92">O230+O359</f>
        <v>0</v>
      </c>
      <c r="P100" s="924"/>
    </row>
    <row r="101" spans="1:16" ht="15.75" hidden="1" customHeight="1" x14ac:dyDescent="0.25">
      <c r="A101" s="834" t="s">
        <v>146</v>
      </c>
      <c r="B101" s="835"/>
      <c r="C101" s="835"/>
      <c r="D101" s="836"/>
      <c r="E101" s="28"/>
      <c r="F101" s="25">
        <v>281220</v>
      </c>
      <c r="G101" s="27" t="e">
        <f t="shared" ref="G101" si="93">G231+G360</f>
        <v>#VALUE!</v>
      </c>
      <c r="H101" s="27"/>
      <c r="I101" s="27" t="e">
        <f t="shared" ref="I101:J101" si="94">I231+I360</f>
        <v>#VALUE!</v>
      </c>
      <c r="J101" s="27">
        <f t="shared" si="94"/>
        <v>0</v>
      </c>
      <c r="K101" s="923">
        <f t="shared" si="74"/>
        <v>0</v>
      </c>
      <c r="L101" s="924"/>
      <c r="M101" s="923">
        <f t="shared" ref="M101" si="95">M231+M360</f>
        <v>0</v>
      </c>
      <c r="N101" s="924"/>
      <c r="O101" s="923">
        <f t="shared" ref="O101" si="96">O231+O360</f>
        <v>0</v>
      </c>
      <c r="P101" s="924"/>
    </row>
    <row r="102" spans="1:16" ht="15.75" hidden="1" customHeight="1" x14ac:dyDescent="0.25">
      <c r="A102" s="834" t="s">
        <v>147</v>
      </c>
      <c r="B102" s="835"/>
      <c r="C102" s="835"/>
      <c r="D102" s="836"/>
      <c r="E102" s="28"/>
      <c r="F102" s="25">
        <v>281221</v>
      </c>
      <c r="G102" s="27" t="e">
        <f t="shared" ref="G102" si="97">G232+G361</f>
        <v>#VALUE!</v>
      </c>
      <c r="H102" s="27"/>
      <c r="I102" s="27" t="e">
        <f t="shared" ref="I102:J102" si="98">I232+I361</f>
        <v>#VALUE!</v>
      </c>
      <c r="J102" s="27">
        <f t="shared" si="98"/>
        <v>0</v>
      </c>
      <c r="K102" s="923">
        <f t="shared" si="74"/>
        <v>0</v>
      </c>
      <c r="L102" s="924"/>
      <c r="M102" s="923">
        <f t="shared" ref="M102" si="99">M232+M361</f>
        <v>0</v>
      </c>
      <c r="N102" s="924"/>
      <c r="O102" s="923">
        <f t="shared" ref="O102" si="100">O232+O361</f>
        <v>0</v>
      </c>
      <c r="P102" s="924"/>
    </row>
    <row r="103" spans="1:16" ht="15.75" hidden="1" customHeight="1" x14ac:dyDescent="0.25">
      <c r="A103" s="834" t="s">
        <v>148</v>
      </c>
      <c r="B103" s="835"/>
      <c r="C103" s="835"/>
      <c r="D103" s="836"/>
      <c r="E103" s="28"/>
      <c r="F103" s="25">
        <v>281222</v>
      </c>
      <c r="G103" s="27" t="e">
        <f t="shared" ref="G103" si="101">G233+G362</f>
        <v>#VALUE!</v>
      </c>
      <c r="H103" s="27"/>
      <c r="I103" s="27" t="e">
        <f t="shared" ref="I103:J103" si="102">I233+I362</f>
        <v>#VALUE!</v>
      </c>
      <c r="J103" s="27">
        <f t="shared" si="102"/>
        <v>0</v>
      </c>
      <c r="K103" s="923">
        <f t="shared" si="74"/>
        <v>0</v>
      </c>
      <c r="L103" s="924"/>
      <c r="M103" s="923">
        <f t="shared" ref="M103" si="103">M233+M362</f>
        <v>0</v>
      </c>
      <c r="N103" s="924"/>
      <c r="O103" s="923">
        <f t="shared" ref="O103" si="104">O233+O362</f>
        <v>0</v>
      </c>
      <c r="P103" s="924"/>
    </row>
    <row r="104" spans="1:16" ht="15.75" hidden="1" customHeight="1" x14ac:dyDescent="0.25">
      <c r="A104" s="834" t="s">
        <v>149</v>
      </c>
      <c r="B104" s="835"/>
      <c r="C104" s="835"/>
      <c r="D104" s="836"/>
      <c r="E104" s="28"/>
      <c r="F104" s="25">
        <v>281230</v>
      </c>
      <c r="G104" s="27" t="e">
        <f t="shared" ref="G104" si="105">G234+G363</f>
        <v>#VALUE!</v>
      </c>
      <c r="H104" s="27"/>
      <c r="I104" s="27" t="e">
        <f t="shared" ref="I104:J104" si="106">I234+I363</f>
        <v>#VALUE!</v>
      </c>
      <c r="J104" s="27">
        <f t="shared" si="106"/>
        <v>0</v>
      </c>
      <c r="K104" s="923">
        <f t="shared" si="74"/>
        <v>0</v>
      </c>
      <c r="L104" s="924"/>
      <c r="M104" s="923">
        <f t="shared" ref="M104" si="107">M234+M363</f>
        <v>0</v>
      </c>
      <c r="N104" s="924"/>
      <c r="O104" s="923">
        <f t="shared" ref="O104" si="108">O234+O363</f>
        <v>0</v>
      </c>
      <c r="P104" s="924"/>
    </row>
    <row r="105" spans="1:16" ht="15.75" hidden="1" customHeight="1" x14ac:dyDescent="0.25">
      <c r="A105" s="834" t="s">
        <v>150</v>
      </c>
      <c r="B105" s="835"/>
      <c r="C105" s="835"/>
      <c r="D105" s="836"/>
      <c r="E105" s="28"/>
      <c r="F105" s="25">
        <v>281800</v>
      </c>
      <c r="G105" s="27" t="e">
        <f t="shared" ref="G105" si="109">G235+G364</f>
        <v>#VALUE!</v>
      </c>
      <c r="H105" s="27"/>
      <c r="I105" s="27" t="e">
        <f t="shared" ref="I105:J105" si="110">I235+I364</f>
        <v>#VALUE!</v>
      </c>
      <c r="J105" s="27">
        <f t="shared" si="110"/>
        <v>0</v>
      </c>
      <c r="K105" s="923">
        <f t="shared" si="74"/>
        <v>0</v>
      </c>
      <c r="L105" s="924"/>
      <c r="M105" s="923">
        <f t="shared" ref="M105" si="111">M235+M364</f>
        <v>0</v>
      </c>
      <c r="N105" s="924"/>
      <c r="O105" s="923">
        <f t="shared" ref="O105" si="112">O235+O364</f>
        <v>0</v>
      </c>
      <c r="P105" s="924"/>
    </row>
    <row r="106" spans="1:16" ht="15.75" hidden="1" customHeight="1" x14ac:dyDescent="0.25">
      <c r="A106" s="834" t="s">
        <v>151</v>
      </c>
      <c r="B106" s="835"/>
      <c r="C106" s="835"/>
      <c r="D106" s="836"/>
      <c r="E106" s="28"/>
      <c r="F106" s="25">
        <v>281900</v>
      </c>
      <c r="G106" s="27" t="e">
        <f t="shared" ref="G106" si="113">G236+G365</f>
        <v>#VALUE!</v>
      </c>
      <c r="H106" s="27"/>
      <c r="I106" s="27" t="e">
        <f t="shared" ref="I106:J106" si="114">I236+I365</f>
        <v>#VALUE!</v>
      </c>
      <c r="J106" s="27">
        <f t="shared" si="114"/>
        <v>0</v>
      </c>
      <c r="K106" s="923">
        <f t="shared" si="74"/>
        <v>0</v>
      </c>
      <c r="L106" s="924"/>
      <c r="M106" s="923">
        <f t="shared" ref="M106" si="115">M236+M365</f>
        <v>0</v>
      </c>
      <c r="N106" s="924"/>
      <c r="O106" s="923">
        <f t="shared" ref="O106" si="116">O236+O365</f>
        <v>0</v>
      </c>
      <c r="P106" s="924"/>
    </row>
    <row r="107" spans="1:16" ht="15.75" hidden="1" customHeight="1" x14ac:dyDescent="0.25">
      <c r="A107" s="834" t="s">
        <v>152</v>
      </c>
      <c r="B107" s="835"/>
      <c r="C107" s="835"/>
      <c r="D107" s="836"/>
      <c r="E107" s="28"/>
      <c r="F107" s="25">
        <v>282000</v>
      </c>
      <c r="G107" s="27" t="e">
        <f t="shared" ref="G107" si="117">G237+G366</f>
        <v>#VALUE!</v>
      </c>
      <c r="H107" s="27"/>
      <c r="I107" s="27" t="e">
        <f t="shared" ref="I107:J107" si="118">I237+I366</f>
        <v>#VALUE!</v>
      </c>
      <c r="J107" s="27">
        <f t="shared" si="118"/>
        <v>0</v>
      </c>
      <c r="K107" s="923">
        <f t="shared" si="74"/>
        <v>0</v>
      </c>
      <c r="L107" s="924"/>
      <c r="M107" s="923">
        <f t="shared" ref="M107" si="119">M237+M366</f>
        <v>0</v>
      </c>
      <c r="N107" s="924"/>
      <c r="O107" s="923">
        <f t="shared" ref="O107" si="120">O237+O366</f>
        <v>0</v>
      </c>
      <c r="P107" s="924"/>
    </row>
    <row r="108" spans="1:16" ht="15.75" hidden="1" customHeight="1" x14ac:dyDescent="0.25">
      <c r="A108" s="834" t="s">
        <v>153</v>
      </c>
      <c r="B108" s="835"/>
      <c r="C108" s="835"/>
      <c r="D108" s="836"/>
      <c r="E108" s="28"/>
      <c r="F108" s="25">
        <v>282100</v>
      </c>
      <c r="G108" s="27" t="e">
        <f t="shared" ref="G108" si="121">G238+G367</f>
        <v>#VALUE!</v>
      </c>
      <c r="H108" s="27"/>
      <c r="I108" s="27" t="e">
        <f t="shared" ref="I108:J108" si="122">I238+I367</f>
        <v>#VALUE!</v>
      </c>
      <c r="J108" s="27">
        <f t="shared" si="122"/>
        <v>0</v>
      </c>
      <c r="K108" s="923">
        <f t="shared" si="74"/>
        <v>0</v>
      </c>
      <c r="L108" s="924"/>
      <c r="M108" s="923">
        <f t="shared" ref="M108" si="123">M238+M367</f>
        <v>0</v>
      </c>
      <c r="N108" s="924"/>
      <c r="O108" s="923">
        <f t="shared" ref="O108" si="124">O238+O367</f>
        <v>0</v>
      </c>
      <c r="P108" s="924"/>
    </row>
    <row r="109" spans="1:16" ht="15.75" hidden="1" customHeight="1" x14ac:dyDescent="0.25">
      <c r="A109" s="846" t="s">
        <v>154</v>
      </c>
      <c r="B109" s="847"/>
      <c r="C109" s="847"/>
      <c r="D109" s="848"/>
      <c r="E109" s="20"/>
      <c r="F109" s="19">
        <v>290000</v>
      </c>
      <c r="G109" s="21" t="e">
        <f t="shared" ref="G109" si="125">G239+G368</f>
        <v>#VALUE!</v>
      </c>
      <c r="H109" s="21"/>
      <c r="I109" s="21" t="e">
        <f t="shared" ref="I109:J109" si="126">I239+I368</f>
        <v>#VALUE!</v>
      </c>
      <c r="J109" s="21">
        <f t="shared" si="126"/>
        <v>0</v>
      </c>
      <c r="K109" s="927">
        <f t="shared" si="74"/>
        <v>0</v>
      </c>
      <c r="L109" s="928"/>
      <c r="M109" s="927">
        <f t="shared" ref="M109" si="127">M239+M368</f>
        <v>0</v>
      </c>
      <c r="N109" s="928"/>
      <c r="O109" s="927">
        <f t="shared" ref="O109" si="128">O239+O368</f>
        <v>0</v>
      </c>
      <c r="P109" s="928"/>
    </row>
    <row r="110" spans="1:16" ht="15.75" hidden="1" customHeight="1" x14ac:dyDescent="0.25">
      <c r="A110" s="834" t="s">
        <v>155</v>
      </c>
      <c r="B110" s="835"/>
      <c r="C110" s="835"/>
      <c r="D110" s="836"/>
      <c r="E110" s="28"/>
      <c r="F110" s="25">
        <v>292220</v>
      </c>
      <c r="G110" s="27" t="e">
        <f t="shared" ref="G110" si="129">G240+G369</f>
        <v>#VALUE!</v>
      </c>
      <c r="H110" s="27"/>
      <c r="I110" s="27" t="e">
        <f t="shared" ref="I110:J110" si="130">I240+I369</f>
        <v>#VALUE!</v>
      </c>
      <c r="J110" s="27">
        <f t="shared" si="130"/>
        <v>0</v>
      </c>
      <c r="K110" s="923">
        <f t="shared" si="74"/>
        <v>0</v>
      </c>
      <c r="L110" s="924"/>
      <c r="M110" s="923">
        <f t="shared" ref="M110" si="131">M240+M369</f>
        <v>0</v>
      </c>
      <c r="N110" s="924"/>
      <c r="O110" s="923">
        <f t="shared" ref="O110" si="132">O240+O369</f>
        <v>0</v>
      </c>
      <c r="P110" s="924"/>
    </row>
    <row r="111" spans="1:16" ht="15.75" hidden="1" customHeight="1" x14ac:dyDescent="0.25">
      <c r="A111" s="834" t="s">
        <v>156</v>
      </c>
      <c r="B111" s="835"/>
      <c r="C111" s="835"/>
      <c r="D111" s="836"/>
      <c r="E111" s="29"/>
      <c r="F111" s="25">
        <v>300000</v>
      </c>
      <c r="G111" s="27" t="e">
        <f t="shared" ref="G111" si="133">G241+G370</f>
        <v>#VALUE!</v>
      </c>
      <c r="H111" s="27"/>
      <c r="I111" s="27" t="e">
        <f t="shared" ref="I111:J111" si="134">I241+I370</f>
        <v>#VALUE!</v>
      </c>
      <c r="J111" s="27">
        <f t="shared" si="134"/>
        <v>0</v>
      </c>
      <c r="K111" s="923">
        <f t="shared" si="74"/>
        <v>0</v>
      </c>
      <c r="L111" s="924"/>
      <c r="M111" s="923">
        <f t="shared" ref="M111" si="135">M241+M370</f>
        <v>0</v>
      </c>
      <c r="N111" s="924"/>
      <c r="O111" s="923">
        <f t="shared" ref="O111" si="136">O241+O370</f>
        <v>0</v>
      </c>
      <c r="P111" s="924"/>
    </row>
    <row r="112" spans="1:16" ht="15.75" hidden="1" customHeight="1" x14ac:dyDescent="0.25">
      <c r="A112" s="834" t="s">
        <v>157</v>
      </c>
      <c r="B112" s="835"/>
      <c r="C112" s="835"/>
      <c r="D112" s="836"/>
      <c r="E112" s="46"/>
      <c r="F112" s="25">
        <v>300000</v>
      </c>
      <c r="G112" s="27" t="e">
        <f t="shared" ref="G112" si="137">G242+G371</f>
        <v>#VALUE!</v>
      </c>
      <c r="H112" s="27"/>
      <c r="I112" s="27" t="e">
        <f t="shared" ref="I112:J112" si="138">I242+I371</f>
        <v>#VALUE!</v>
      </c>
      <c r="J112" s="27">
        <f t="shared" si="138"/>
        <v>0</v>
      </c>
      <c r="K112" s="923">
        <f t="shared" ref="K112:K114" si="139">K242+K371</f>
        <v>0</v>
      </c>
      <c r="L112" s="924"/>
      <c r="M112" s="923">
        <f t="shared" ref="M112" si="140">M242+M371</f>
        <v>0</v>
      </c>
      <c r="N112" s="924"/>
      <c r="O112" s="923">
        <f t="shared" ref="O112" si="141">O242+O371</f>
        <v>0</v>
      </c>
      <c r="P112" s="924"/>
    </row>
    <row r="113" spans="1:16" ht="15.75" hidden="1" customHeight="1" x14ac:dyDescent="0.25">
      <c r="A113" s="834" t="s">
        <v>158</v>
      </c>
      <c r="B113" s="835"/>
      <c r="C113" s="835"/>
      <c r="D113" s="836"/>
      <c r="E113" s="46"/>
      <c r="F113" s="25">
        <v>319000</v>
      </c>
      <c r="G113" s="27" t="e">
        <f t="shared" ref="G113" si="142">G243+G372</f>
        <v>#VALUE!</v>
      </c>
      <c r="H113" s="27"/>
      <c r="I113" s="27" t="e">
        <f t="shared" ref="I113:J113" si="143">I243+I372</f>
        <v>#VALUE!</v>
      </c>
      <c r="J113" s="27">
        <f t="shared" si="143"/>
        <v>0</v>
      </c>
      <c r="K113" s="923">
        <f t="shared" si="139"/>
        <v>0</v>
      </c>
      <c r="L113" s="924"/>
      <c r="M113" s="923">
        <f t="shared" ref="M113" si="144">M243+M372</f>
        <v>0</v>
      </c>
      <c r="N113" s="924"/>
      <c r="O113" s="923">
        <f t="shared" ref="O113" si="145">O243+O372</f>
        <v>0</v>
      </c>
      <c r="P113" s="924"/>
    </row>
    <row r="114" spans="1:16" ht="15.75" hidden="1" customHeight="1" x14ac:dyDescent="0.25">
      <c r="A114" s="834" t="s">
        <v>159</v>
      </c>
      <c r="B114" s="835"/>
      <c r="C114" s="835"/>
      <c r="D114" s="836"/>
      <c r="E114" s="28"/>
      <c r="F114" s="25">
        <v>350000</v>
      </c>
      <c r="G114" s="27" t="e">
        <f t="shared" ref="G114" si="146">G244+G373</f>
        <v>#VALUE!</v>
      </c>
      <c r="H114" s="27"/>
      <c r="I114" s="27" t="e">
        <f t="shared" ref="I114:J114" si="147">I244+I373</f>
        <v>#VALUE!</v>
      </c>
      <c r="J114" s="27">
        <f t="shared" si="147"/>
        <v>0</v>
      </c>
      <c r="K114" s="923">
        <f t="shared" si="139"/>
        <v>0</v>
      </c>
      <c r="L114" s="924"/>
      <c r="M114" s="923">
        <f t="shared" ref="M114" si="148">M244+M373</f>
        <v>0</v>
      </c>
      <c r="N114" s="924"/>
      <c r="O114" s="923">
        <f t="shared" ref="O114" si="149">O244+O373</f>
        <v>0</v>
      </c>
      <c r="P114" s="924"/>
    </row>
    <row r="115" spans="1:16" ht="15.75" hidden="1" customHeight="1" x14ac:dyDescent="0.25">
      <c r="A115" s="846" t="s">
        <v>160</v>
      </c>
      <c r="B115" s="847"/>
      <c r="C115" s="847"/>
      <c r="D115" s="848"/>
      <c r="E115" s="20"/>
      <c r="F115" s="19">
        <v>310000</v>
      </c>
      <c r="G115" s="21" t="e">
        <f>SUM(G116:G145)</f>
        <v>#VALUE!</v>
      </c>
      <c r="H115" s="21"/>
      <c r="I115" s="21" t="e">
        <f>SUM(I116:I145)</f>
        <v>#VALUE!</v>
      </c>
      <c r="J115" s="21">
        <f>SUM(J116:J145)</f>
        <v>0</v>
      </c>
      <c r="K115" s="927">
        <f>SUM(K116:L145)</f>
        <v>0</v>
      </c>
      <c r="L115" s="928"/>
      <c r="M115" s="927">
        <f>SUM(M116:N145)</f>
        <v>0</v>
      </c>
      <c r="N115" s="928"/>
      <c r="O115" s="927">
        <f>SUM(O116:P145)</f>
        <v>0</v>
      </c>
      <c r="P115" s="928"/>
    </row>
    <row r="116" spans="1:16" ht="15.75" hidden="1" customHeight="1" x14ac:dyDescent="0.25">
      <c r="A116" s="834" t="s">
        <v>161</v>
      </c>
      <c r="B116" s="835"/>
      <c r="C116" s="835"/>
      <c r="D116" s="836"/>
      <c r="E116" s="28"/>
      <c r="F116" s="25">
        <v>311000</v>
      </c>
      <c r="G116" s="27" t="e">
        <f t="shared" ref="G116" si="150">G246+G375</f>
        <v>#VALUE!</v>
      </c>
      <c r="H116" s="27"/>
      <c r="I116" s="27" t="e">
        <f t="shared" ref="I116:J116" si="151">I246+I375</f>
        <v>#VALUE!</v>
      </c>
      <c r="J116" s="27">
        <f t="shared" si="151"/>
        <v>0</v>
      </c>
      <c r="K116" s="923">
        <f t="shared" ref="K116:K131" si="152">K246+K375</f>
        <v>0</v>
      </c>
      <c r="L116" s="924"/>
      <c r="M116" s="923">
        <f t="shared" ref="M116" si="153">M246+M375</f>
        <v>0</v>
      </c>
      <c r="N116" s="924"/>
      <c r="O116" s="923">
        <f t="shared" ref="O116" si="154">O246+O375</f>
        <v>0</v>
      </c>
      <c r="P116" s="924"/>
    </row>
    <row r="117" spans="1:16" ht="15.75" hidden="1" customHeight="1" x14ac:dyDescent="0.25">
      <c r="A117" s="834" t="s">
        <v>162</v>
      </c>
      <c r="B117" s="835"/>
      <c r="C117" s="835"/>
      <c r="D117" s="836"/>
      <c r="E117" s="28"/>
      <c r="F117" s="25">
        <v>311100</v>
      </c>
      <c r="G117" s="27" t="e">
        <f t="shared" ref="G117" si="155">G247+G376</f>
        <v>#VALUE!</v>
      </c>
      <c r="H117" s="27"/>
      <c r="I117" s="27" t="e">
        <f t="shared" ref="I117:J117" si="156">I247+I376</f>
        <v>#VALUE!</v>
      </c>
      <c r="J117" s="27">
        <f t="shared" si="156"/>
        <v>0</v>
      </c>
      <c r="K117" s="923">
        <f t="shared" si="152"/>
        <v>0</v>
      </c>
      <c r="L117" s="924"/>
      <c r="M117" s="923">
        <f t="shared" ref="M117" si="157">M247+M376</f>
        <v>0</v>
      </c>
      <c r="N117" s="924"/>
      <c r="O117" s="923">
        <f t="shared" ref="O117" si="158">O247+O376</f>
        <v>0</v>
      </c>
      <c r="P117" s="924"/>
    </row>
    <row r="118" spans="1:16" ht="15.75" hidden="1" customHeight="1" x14ac:dyDescent="0.25">
      <c r="A118" s="834" t="s">
        <v>163</v>
      </c>
      <c r="B118" s="835"/>
      <c r="C118" s="835"/>
      <c r="D118" s="836"/>
      <c r="E118" s="28"/>
      <c r="F118" s="25">
        <v>311110</v>
      </c>
      <c r="G118" s="27" t="e">
        <f t="shared" ref="G118" si="159">G248+G377</f>
        <v>#VALUE!</v>
      </c>
      <c r="H118" s="27"/>
      <c r="I118" s="27" t="e">
        <f t="shared" ref="I118:J118" si="160">I248+I377</f>
        <v>#VALUE!</v>
      </c>
      <c r="J118" s="27">
        <f t="shared" si="160"/>
        <v>0</v>
      </c>
      <c r="K118" s="923">
        <f t="shared" si="152"/>
        <v>0</v>
      </c>
      <c r="L118" s="924"/>
      <c r="M118" s="923">
        <f t="shared" ref="M118" si="161">M248+M377</f>
        <v>0</v>
      </c>
      <c r="N118" s="924"/>
      <c r="O118" s="923">
        <f t="shared" ref="O118" si="162">O248+O377</f>
        <v>0</v>
      </c>
      <c r="P118" s="924"/>
    </row>
    <row r="119" spans="1:16" ht="15.75" hidden="1" customHeight="1" x14ac:dyDescent="0.25">
      <c r="A119" s="834" t="s">
        <v>164</v>
      </c>
      <c r="B119" s="835"/>
      <c r="C119" s="835"/>
      <c r="D119" s="836"/>
      <c r="E119" s="28"/>
      <c r="F119" s="25">
        <v>311120</v>
      </c>
      <c r="G119" s="27" t="e">
        <f t="shared" ref="G119" si="163">G249+G378</f>
        <v>#VALUE!</v>
      </c>
      <c r="H119" s="27"/>
      <c r="I119" s="27" t="e">
        <f t="shared" ref="I119:J119" si="164">I249+I378</f>
        <v>#VALUE!</v>
      </c>
      <c r="J119" s="27">
        <f t="shared" si="164"/>
        <v>0</v>
      </c>
      <c r="K119" s="923">
        <f t="shared" si="152"/>
        <v>0</v>
      </c>
      <c r="L119" s="924"/>
      <c r="M119" s="923">
        <f t="shared" ref="M119" si="165">M249+M378</f>
        <v>0</v>
      </c>
      <c r="N119" s="924"/>
      <c r="O119" s="923">
        <f t="shared" ref="O119" si="166">O249+O378</f>
        <v>0</v>
      </c>
      <c r="P119" s="924"/>
    </row>
    <row r="120" spans="1:16" ht="15.75" hidden="1" customHeight="1" x14ac:dyDescent="0.25">
      <c r="A120" s="834" t="s">
        <v>165</v>
      </c>
      <c r="B120" s="835"/>
      <c r="C120" s="835"/>
      <c r="D120" s="836"/>
      <c r="E120" s="28"/>
      <c r="F120" s="25">
        <v>311210</v>
      </c>
      <c r="G120" s="27" t="e">
        <f t="shared" ref="G120" si="167">G250+G379</f>
        <v>#VALUE!</v>
      </c>
      <c r="H120" s="27"/>
      <c r="I120" s="27" t="e">
        <f t="shared" ref="I120:J120" si="168">I250+I379</f>
        <v>#VALUE!</v>
      </c>
      <c r="J120" s="27">
        <f t="shared" si="168"/>
        <v>0</v>
      </c>
      <c r="K120" s="923">
        <f t="shared" si="152"/>
        <v>0</v>
      </c>
      <c r="L120" s="924"/>
      <c r="M120" s="923">
        <f t="shared" ref="M120" si="169">M250+M379</f>
        <v>0</v>
      </c>
      <c r="N120" s="924"/>
      <c r="O120" s="923">
        <f t="shared" ref="O120" si="170">O250+O379</f>
        <v>0</v>
      </c>
      <c r="P120" s="924"/>
    </row>
    <row r="121" spans="1:16" ht="15.75" hidden="1" customHeight="1" x14ac:dyDescent="0.25">
      <c r="A121" s="834" t="s">
        <v>166</v>
      </c>
      <c r="B121" s="835"/>
      <c r="C121" s="835"/>
      <c r="D121" s="836"/>
      <c r="E121" s="28"/>
      <c r="F121" s="25">
        <v>312120</v>
      </c>
      <c r="G121" s="27" t="e">
        <f t="shared" ref="G121" si="171">G251+G380</f>
        <v>#VALUE!</v>
      </c>
      <c r="H121" s="27"/>
      <c r="I121" s="27" t="e">
        <f t="shared" ref="I121:J121" si="172">I251+I380</f>
        <v>#VALUE!</v>
      </c>
      <c r="J121" s="27">
        <f t="shared" si="172"/>
        <v>0</v>
      </c>
      <c r="K121" s="923">
        <f t="shared" si="152"/>
        <v>0</v>
      </c>
      <c r="L121" s="924"/>
      <c r="M121" s="923">
        <f t="shared" ref="M121" si="173">M251+M380</f>
        <v>0</v>
      </c>
      <c r="N121" s="924"/>
      <c r="O121" s="923">
        <f t="shared" ref="O121" si="174">O251+O380</f>
        <v>0</v>
      </c>
      <c r="P121" s="924"/>
    </row>
    <row r="122" spans="1:16" ht="15.75" hidden="1" customHeight="1" x14ac:dyDescent="0.25">
      <c r="A122" s="834" t="s">
        <v>167</v>
      </c>
      <c r="B122" s="835"/>
      <c r="C122" s="835"/>
      <c r="D122" s="836"/>
      <c r="E122" s="28"/>
      <c r="F122" s="25">
        <v>313000</v>
      </c>
      <c r="G122" s="27" t="e">
        <f t="shared" ref="G122" si="175">G252+G381</f>
        <v>#VALUE!</v>
      </c>
      <c r="H122" s="27"/>
      <c r="I122" s="27" t="e">
        <f t="shared" ref="I122:J122" si="176">I252+I381</f>
        <v>#VALUE!</v>
      </c>
      <c r="J122" s="27">
        <f t="shared" si="176"/>
        <v>0</v>
      </c>
      <c r="K122" s="923">
        <f t="shared" si="152"/>
        <v>0</v>
      </c>
      <c r="L122" s="924"/>
      <c r="M122" s="923">
        <f t="shared" ref="M122" si="177">M252+M381</f>
        <v>0</v>
      </c>
      <c r="N122" s="924"/>
      <c r="O122" s="923">
        <f t="shared" ref="O122" si="178">O252+O381</f>
        <v>0</v>
      </c>
      <c r="P122" s="924"/>
    </row>
    <row r="123" spans="1:16" ht="15.75" hidden="1" customHeight="1" x14ac:dyDescent="0.25">
      <c r="A123" s="834" t="s">
        <v>168</v>
      </c>
      <c r="B123" s="835"/>
      <c r="C123" s="835"/>
      <c r="D123" s="836"/>
      <c r="E123" s="28"/>
      <c r="F123" s="25">
        <v>313100</v>
      </c>
      <c r="G123" s="27" t="e">
        <f t="shared" ref="G123" si="179">G253+G382</f>
        <v>#VALUE!</v>
      </c>
      <c r="H123" s="27"/>
      <c r="I123" s="27" t="e">
        <f t="shared" ref="I123:J123" si="180">I253+I382</f>
        <v>#VALUE!</v>
      </c>
      <c r="J123" s="27">
        <f t="shared" si="180"/>
        <v>0</v>
      </c>
      <c r="K123" s="923">
        <f t="shared" si="152"/>
        <v>0</v>
      </c>
      <c r="L123" s="924"/>
      <c r="M123" s="923">
        <f t="shared" ref="M123" si="181">M253+M382</f>
        <v>0</v>
      </c>
      <c r="N123" s="924"/>
      <c r="O123" s="923">
        <f t="shared" ref="O123" si="182">O253+O382</f>
        <v>0</v>
      </c>
      <c r="P123" s="924"/>
    </row>
    <row r="124" spans="1:16" ht="15.75" hidden="1" customHeight="1" x14ac:dyDescent="0.25">
      <c r="A124" s="834" t="s">
        <v>169</v>
      </c>
      <c r="B124" s="835"/>
      <c r="C124" s="835"/>
      <c r="D124" s="836"/>
      <c r="E124" s="28"/>
      <c r="F124" s="25">
        <v>313110</v>
      </c>
      <c r="G124" s="27" t="e">
        <f t="shared" ref="G124" si="183">G254+G383</f>
        <v>#VALUE!</v>
      </c>
      <c r="H124" s="27"/>
      <c r="I124" s="27" t="e">
        <f t="shared" ref="I124:J124" si="184">I254+I383</f>
        <v>#VALUE!</v>
      </c>
      <c r="J124" s="27">
        <f t="shared" si="184"/>
        <v>0</v>
      </c>
      <c r="K124" s="923">
        <f t="shared" si="152"/>
        <v>0</v>
      </c>
      <c r="L124" s="924"/>
      <c r="M124" s="923">
        <f t="shared" ref="M124" si="185">M254+M383</f>
        <v>0</v>
      </c>
      <c r="N124" s="924"/>
      <c r="O124" s="923">
        <f t="shared" ref="O124" si="186">O254+O383</f>
        <v>0</v>
      </c>
      <c r="P124" s="924"/>
    </row>
    <row r="125" spans="1:16" ht="15.75" hidden="1" customHeight="1" x14ac:dyDescent="0.25">
      <c r="A125" s="834" t="s">
        <v>170</v>
      </c>
      <c r="B125" s="835"/>
      <c r="C125" s="835"/>
      <c r="D125" s="836"/>
      <c r="E125" s="28"/>
      <c r="F125" s="25">
        <v>313120</v>
      </c>
      <c r="G125" s="27" t="e">
        <f t="shared" ref="G125" si="187">G255+G384</f>
        <v>#VALUE!</v>
      </c>
      <c r="H125" s="27"/>
      <c r="I125" s="27" t="e">
        <f t="shared" ref="I125:J125" si="188">I255+I384</f>
        <v>#VALUE!</v>
      </c>
      <c r="J125" s="27">
        <f t="shared" si="188"/>
        <v>0</v>
      </c>
      <c r="K125" s="923">
        <f t="shared" si="152"/>
        <v>0</v>
      </c>
      <c r="L125" s="924"/>
      <c r="M125" s="923">
        <f t="shared" ref="M125" si="189">M255+M384</f>
        <v>0</v>
      </c>
      <c r="N125" s="924"/>
      <c r="O125" s="923">
        <f t="shared" ref="O125" si="190">O255+O384</f>
        <v>0</v>
      </c>
      <c r="P125" s="924"/>
    </row>
    <row r="126" spans="1:16" ht="15.75" hidden="1" customHeight="1" x14ac:dyDescent="0.25">
      <c r="A126" s="834" t="s">
        <v>171</v>
      </c>
      <c r="B126" s="835"/>
      <c r="C126" s="835"/>
      <c r="D126" s="836"/>
      <c r="E126" s="28"/>
      <c r="F126" s="25">
        <v>313200</v>
      </c>
      <c r="G126" s="27" t="e">
        <f t="shared" ref="G126" si="191">G256+G385</f>
        <v>#VALUE!</v>
      </c>
      <c r="H126" s="27"/>
      <c r="I126" s="27" t="e">
        <f t="shared" ref="I126:J126" si="192">I256+I385</f>
        <v>#VALUE!</v>
      </c>
      <c r="J126" s="27">
        <f t="shared" si="192"/>
        <v>0</v>
      </c>
      <c r="K126" s="923">
        <f t="shared" si="152"/>
        <v>0</v>
      </c>
      <c r="L126" s="924"/>
      <c r="M126" s="923">
        <f t="shared" ref="M126" si="193">M256+M385</f>
        <v>0</v>
      </c>
      <c r="N126" s="924"/>
      <c r="O126" s="923">
        <f t="shared" ref="O126" si="194">O256+O385</f>
        <v>0</v>
      </c>
      <c r="P126" s="924"/>
    </row>
    <row r="127" spans="1:16" ht="15.75" hidden="1" customHeight="1" x14ac:dyDescent="0.25">
      <c r="A127" s="834" t="s">
        <v>172</v>
      </c>
      <c r="B127" s="835"/>
      <c r="C127" s="835"/>
      <c r="D127" s="836"/>
      <c r="E127" s="28"/>
      <c r="F127" s="25">
        <v>313210</v>
      </c>
      <c r="G127" s="27" t="e">
        <f t="shared" ref="G127" si="195">G257+G386</f>
        <v>#VALUE!</v>
      </c>
      <c r="H127" s="27"/>
      <c r="I127" s="27" t="e">
        <f t="shared" ref="I127:J127" si="196">I257+I386</f>
        <v>#VALUE!</v>
      </c>
      <c r="J127" s="27">
        <f t="shared" si="196"/>
        <v>0</v>
      </c>
      <c r="K127" s="923">
        <f t="shared" si="152"/>
        <v>0</v>
      </c>
      <c r="L127" s="924"/>
      <c r="M127" s="923">
        <f t="shared" ref="M127" si="197">M257+M386</f>
        <v>0</v>
      </c>
      <c r="N127" s="924"/>
      <c r="O127" s="923">
        <f t="shared" ref="O127" si="198">O257+O386</f>
        <v>0</v>
      </c>
      <c r="P127" s="924"/>
    </row>
    <row r="128" spans="1:16" ht="15.75" hidden="1" customHeight="1" x14ac:dyDescent="0.25">
      <c r="A128" s="834" t="s">
        <v>173</v>
      </c>
      <c r="B128" s="835"/>
      <c r="C128" s="835"/>
      <c r="D128" s="836"/>
      <c r="E128" s="28"/>
      <c r="F128" s="25">
        <v>314000</v>
      </c>
      <c r="G128" s="27" t="e">
        <f t="shared" ref="G128" si="199">G258+G387</f>
        <v>#VALUE!</v>
      </c>
      <c r="H128" s="27"/>
      <c r="I128" s="27" t="e">
        <f t="shared" ref="I128:J128" si="200">I258+I387</f>
        <v>#VALUE!</v>
      </c>
      <c r="J128" s="27">
        <f t="shared" si="200"/>
        <v>0</v>
      </c>
      <c r="K128" s="923">
        <f t="shared" si="152"/>
        <v>0</v>
      </c>
      <c r="L128" s="924"/>
      <c r="M128" s="923">
        <f t="shared" ref="M128" si="201">M258+M387</f>
        <v>0</v>
      </c>
      <c r="N128" s="924"/>
      <c r="O128" s="923">
        <f t="shared" ref="O128" si="202">O258+O387</f>
        <v>0</v>
      </c>
      <c r="P128" s="924"/>
    </row>
    <row r="129" spans="1:16" ht="15.75" hidden="1" customHeight="1" x14ac:dyDescent="0.25">
      <c r="A129" s="834" t="s">
        <v>174</v>
      </c>
      <c r="B129" s="835"/>
      <c r="C129" s="835"/>
      <c r="D129" s="836"/>
      <c r="E129" s="28"/>
      <c r="F129" s="25">
        <v>314110</v>
      </c>
      <c r="G129" s="27" t="e">
        <f t="shared" ref="G129" si="203">G259+G388</f>
        <v>#VALUE!</v>
      </c>
      <c r="H129" s="27"/>
      <c r="I129" s="27" t="e">
        <f t="shared" ref="I129:J129" si="204">I259+I388</f>
        <v>#VALUE!</v>
      </c>
      <c r="J129" s="27">
        <f t="shared" si="204"/>
        <v>0</v>
      </c>
      <c r="K129" s="923">
        <f t="shared" si="152"/>
        <v>0</v>
      </c>
      <c r="L129" s="924"/>
      <c r="M129" s="923">
        <f t="shared" ref="M129" si="205">M259+M388</f>
        <v>0</v>
      </c>
      <c r="N129" s="924"/>
      <c r="O129" s="923">
        <f t="shared" ref="O129" si="206">O259+O388</f>
        <v>0</v>
      </c>
      <c r="P129" s="924"/>
    </row>
    <row r="130" spans="1:16" ht="15.75" hidden="1" customHeight="1" x14ac:dyDescent="0.25">
      <c r="A130" s="834" t="s">
        <v>175</v>
      </c>
      <c r="B130" s="835"/>
      <c r="C130" s="835"/>
      <c r="D130" s="836"/>
      <c r="E130" s="28"/>
      <c r="F130" s="25">
        <v>314120</v>
      </c>
      <c r="G130" s="27" t="e">
        <f t="shared" ref="G130" si="207">G260+G389</f>
        <v>#VALUE!</v>
      </c>
      <c r="H130" s="27"/>
      <c r="I130" s="27" t="e">
        <f t="shared" ref="I130:J130" si="208">I260+I389</f>
        <v>#VALUE!</v>
      </c>
      <c r="J130" s="27">
        <f t="shared" si="208"/>
        <v>0</v>
      </c>
      <c r="K130" s="923">
        <f t="shared" si="152"/>
        <v>0</v>
      </c>
      <c r="L130" s="924"/>
      <c r="M130" s="923">
        <f t="shared" ref="M130" si="209">M260+M389</f>
        <v>0</v>
      </c>
      <c r="N130" s="924"/>
      <c r="O130" s="923">
        <f t="shared" ref="O130" si="210">O260+O389</f>
        <v>0</v>
      </c>
      <c r="P130" s="924"/>
    </row>
    <row r="131" spans="1:16" ht="15.75" hidden="1" customHeight="1" x14ac:dyDescent="0.25">
      <c r="A131" s="834" t="s">
        <v>176</v>
      </c>
      <c r="B131" s="835"/>
      <c r="C131" s="835"/>
      <c r="D131" s="836"/>
      <c r="E131" s="28"/>
      <c r="F131" s="25">
        <v>314200</v>
      </c>
      <c r="G131" s="27" t="e">
        <f t="shared" ref="G131" si="211">G261+G390</f>
        <v>#VALUE!</v>
      </c>
      <c r="H131" s="27"/>
      <c r="I131" s="27" t="e">
        <f t="shared" ref="I131:J131" si="212">I261+I390</f>
        <v>#VALUE!</v>
      </c>
      <c r="J131" s="27">
        <f t="shared" si="212"/>
        <v>0</v>
      </c>
      <c r="K131" s="923">
        <f t="shared" si="152"/>
        <v>0</v>
      </c>
      <c r="L131" s="924"/>
      <c r="M131" s="923">
        <f t="shared" ref="M131" si="213">M261+M390</f>
        <v>0</v>
      </c>
      <c r="N131" s="924"/>
      <c r="O131" s="923">
        <f t="shared" ref="O131" si="214">O261+O390</f>
        <v>0</v>
      </c>
      <c r="P131" s="924"/>
    </row>
    <row r="132" spans="1:16" ht="15.75" hidden="1" customHeight="1" x14ac:dyDescent="0.25">
      <c r="A132" s="834" t="s">
        <v>177</v>
      </c>
      <c r="B132" s="835"/>
      <c r="C132" s="835"/>
      <c r="D132" s="836"/>
      <c r="E132" s="28"/>
      <c r="F132" s="25">
        <v>315000</v>
      </c>
      <c r="G132" s="27" t="e">
        <f t="shared" ref="G132" si="215">G262+G391</f>
        <v>#VALUE!</v>
      </c>
      <c r="H132" s="27"/>
      <c r="I132" s="27" t="e">
        <f t="shared" ref="I132:J132" si="216">I262+I391</f>
        <v>#VALUE!</v>
      </c>
      <c r="J132" s="27">
        <f t="shared" si="216"/>
        <v>0</v>
      </c>
      <c r="K132" s="923">
        <f t="shared" ref="K132:K145" si="217">K262+K391</f>
        <v>0</v>
      </c>
      <c r="L132" s="924"/>
      <c r="M132" s="923">
        <f t="shared" ref="M132" si="218">M262+M391</f>
        <v>0</v>
      </c>
      <c r="N132" s="924"/>
      <c r="O132" s="923">
        <f t="shared" ref="O132" si="219">O262+O391</f>
        <v>0</v>
      </c>
      <c r="P132" s="924"/>
    </row>
    <row r="133" spans="1:16" ht="15.75" hidden="1" customHeight="1" x14ac:dyDescent="0.25">
      <c r="A133" s="834" t="s">
        <v>178</v>
      </c>
      <c r="B133" s="835"/>
      <c r="C133" s="835"/>
      <c r="D133" s="836"/>
      <c r="E133" s="43"/>
      <c r="F133" s="43">
        <v>315110</v>
      </c>
      <c r="G133" s="27" t="e">
        <f t="shared" ref="G133" si="220">G263+G392</f>
        <v>#VALUE!</v>
      </c>
      <c r="H133" s="27"/>
      <c r="I133" s="27" t="e">
        <f t="shared" ref="I133:J133" si="221">I263+I392</f>
        <v>#VALUE!</v>
      </c>
      <c r="J133" s="27">
        <f t="shared" si="221"/>
        <v>0</v>
      </c>
      <c r="K133" s="923">
        <f t="shared" si="217"/>
        <v>0</v>
      </c>
      <c r="L133" s="924"/>
      <c r="M133" s="923">
        <f t="shared" ref="M133" si="222">M263+M392</f>
        <v>0</v>
      </c>
      <c r="N133" s="924"/>
      <c r="O133" s="923">
        <f t="shared" ref="O133" si="223">O263+O392</f>
        <v>0</v>
      </c>
      <c r="P133" s="924"/>
    </row>
    <row r="134" spans="1:16" ht="15.75" hidden="1" customHeight="1" x14ac:dyDescent="0.25">
      <c r="A134" s="834" t="s">
        <v>179</v>
      </c>
      <c r="B134" s="835"/>
      <c r="C134" s="835"/>
      <c r="D134" s="836"/>
      <c r="E134" s="43"/>
      <c r="F134" s="43">
        <v>315120</v>
      </c>
      <c r="G134" s="27" t="e">
        <f t="shared" ref="G134" si="224">G264+G393</f>
        <v>#VALUE!</v>
      </c>
      <c r="H134" s="27"/>
      <c r="I134" s="27" t="e">
        <f t="shared" ref="I134:J134" si="225">I264+I393</f>
        <v>#VALUE!</v>
      </c>
      <c r="J134" s="27">
        <f t="shared" si="225"/>
        <v>0</v>
      </c>
      <c r="K134" s="923">
        <f t="shared" si="217"/>
        <v>0</v>
      </c>
      <c r="L134" s="924"/>
      <c r="M134" s="923">
        <f t="shared" ref="M134" si="226">M264+M393</f>
        <v>0</v>
      </c>
      <c r="N134" s="924"/>
      <c r="O134" s="923">
        <f t="shared" ref="O134" si="227">O264+O393</f>
        <v>0</v>
      </c>
      <c r="P134" s="924"/>
    </row>
    <row r="135" spans="1:16" ht="15.75" hidden="1" customHeight="1" x14ac:dyDescent="0.25">
      <c r="A135" s="834" t="s">
        <v>180</v>
      </c>
      <c r="B135" s="835"/>
      <c r="C135" s="835"/>
      <c r="D135" s="836"/>
      <c r="E135" s="43"/>
      <c r="F135" s="43">
        <v>316000</v>
      </c>
      <c r="G135" s="27" t="e">
        <f t="shared" ref="G135" si="228">G265+G394</f>
        <v>#VALUE!</v>
      </c>
      <c r="H135" s="27"/>
      <c r="I135" s="27" t="e">
        <f t="shared" ref="I135:J135" si="229">I265+I394</f>
        <v>#VALUE!</v>
      </c>
      <c r="J135" s="27">
        <f t="shared" si="229"/>
        <v>0</v>
      </c>
      <c r="K135" s="923">
        <f t="shared" si="217"/>
        <v>0</v>
      </c>
      <c r="L135" s="924"/>
      <c r="M135" s="923">
        <f t="shared" ref="M135" si="230">M265+M394</f>
        <v>0</v>
      </c>
      <c r="N135" s="924"/>
      <c r="O135" s="923">
        <f t="shared" ref="O135" si="231">O265+O394</f>
        <v>0</v>
      </c>
      <c r="P135" s="924"/>
    </row>
    <row r="136" spans="1:16" ht="15.75" hidden="1" customHeight="1" x14ac:dyDescent="0.25">
      <c r="A136" s="834" t="s">
        <v>181</v>
      </c>
      <c r="B136" s="835"/>
      <c r="C136" s="835"/>
      <c r="D136" s="836"/>
      <c r="E136" s="28"/>
      <c r="F136" s="25">
        <v>316110</v>
      </c>
      <c r="G136" s="27" t="e">
        <f t="shared" ref="G136" si="232">G266+G395</f>
        <v>#VALUE!</v>
      </c>
      <c r="H136" s="27"/>
      <c r="I136" s="27" t="e">
        <f t="shared" ref="I136:J136" si="233">I266+I395</f>
        <v>#VALUE!</v>
      </c>
      <c r="J136" s="27">
        <f t="shared" si="233"/>
        <v>0</v>
      </c>
      <c r="K136" s="923">
        <f t="shared" si="217"/>
        <v>0</v>
      </c>
      <c r="L136" s="924"/>
      <c r="M136" s="923">
        <f t="shared" ref="M136" si="234">M266+M395</f>
        <v>0</v>
      </c>
      <c r="N136" s="924"/>
      <c r="O136" s="923">
        <f t="shared" ref="O136" si="235">O266+O395</f>
        <v>0</v>
      </c>
      <c r="P136" s="924"/>
    </row>
    <row r="137" spans="1:16" ht="15.75" hidden="1" customHeight="1" x14ac:dyDescent="0.25">
      <c r="A137" s="834" t="s">
        <v>182</v>
      </c>
      <c r="B137" s="835"/>
      <c r="C137" s="835"/>
      <c r="D137" s="836"/>
      <c r="E137" s="43"/>
      <c r="F137" s="43">
        <v>316120</v>
      </c>
      <c r="G137" s="27" t="e">
        <f t="shared" ref="G137" si="236">G267+G396</f>
        <v>#VALUE!</v>
      </c>
      <c r="H137" s="27"/>
      <c r="I137" s="27" t="e">
        <f t="shared" ref="I137:J137" si="237">I267+I396</f>
        <v>#VALUE!</v>
      </c>
      <c r="J137" s="27">
        <f t="shared" si="237"/>
        <v>0</v>
      </c>
      <c r="K137" s="923">
        <f t="shared" si="217"/>
        <v>0</v>
      </c>
      <c r="L137" s="924"/>
      <c r="M137" s="923">
        <f t="shared" ref="M137" si="238">M267+M396</f>
        <v>0</v>
      </c>
      <c r="N137" s="924"/>
      <c r="O137" s="923">
        <f t="shared" ref="O137" si="239">O267+O396</f>
        <v>0</v>
      </c>
      <c r="P137" s="924"/>
    </row>
    <row r="138" spans="1:16" ht="15.75" hidden="1" customHeight="1" x14ac:dyDescent="0.25">
      <c r="A138" s="834" t="s">
        <v>183</v>
      </c>
      <c r="B138" s="835"/>
      <c r="C138" s="835"/>
      <c r="D138" s="836"/>
      <c r="E138" s="28"/>
      <c r="F138" s="25">
        <v>316210</v>
      </c>
      <c r="G138" s="27" t="e">
        <f t="shared" ref="G138" si="240">G268+G397</f>
        <v>#VALUE!</v>
      </c>
      <c r="H138" s="27"/>
      <c r="I138" s="27" t="e">
        <f t="shared" ref="I138:J138" si="241">I268+I397</f>
        <v>#VALUE!</v>
      </c>
      <c r="J138" s="27">
        <f t="shared" si="241"/>
        <v>0</v>
      </c>
      <c r="K138" s="923">
        <f t="shared" si="217"/>
        <v>0</v>
      </c>
      <c r="L138" s="924"/>
      <c r="M138" s="923">
        <f t="shared" ref="M138" si="242">M268+M397</f>
        <v>0</v>
      </c>
      <c r="N138" s="924"/>
      <c r="O138" s="923">
        <f t="shared" ref="O138" si="243">O268+O397</f>
        <v>0</v>
      </c>
      <c r="P138" s="924"/>
    </row>
    <row r="139" spans="1:16" ht="15.75" hidden="1" customHeight="1" x14ac:dyDescent="0.25">
      <c r="A139" s="834" t="s">
        <v>184</v>
      </c>
      <c r="B139" s="835"/>
      <c r="C139" s="835"/>
      <c r="D139" s="836"/>
      <c r="E139" s="28"/>
      <c r="F139" s="25">
        <v>317000</v>
      </c>
      <c r="G139" s="27" t="e">
        <f t="shared" ref="G139" si="244">G269+G398</f>
        <v>#VALUE!</v>
      </c>
      <c r="H139" s="27"/>
      <c r="I139" s="27" t="e">
        <f t="shared" ref="I139:J139" si="245">I269+I398</f>
        <v>#VALUE!</v>
      </c>
      <c r="J139" s="27">
        <f t="shared" si="245"/>
        <v>0</v>
      </c>
      <c r="K139" s="923">
        <f t="shared" si="217"/>
        <v>0</v>
      </c>
      <c r="L139" s="924"/>
      <c r="M139" s="923">
        <f t="shared" ref="M139" si="246">M269+M398</f>
        <v>0</v>
      </c>
      <c r="N139" s="924"/>
      <c r="O139" s="923">
        <f t="shared" ref="O139" si="247">O269+O398</f>
        <v>0</v>
      </c>
      <c r="P139" s="924"/>
    </row>
    <row r="140" spans="1:16" ht="15.75" hidden="1" customHeight="1" x14ac:dyDescent="0.25">
      <c r="A140" s="834" t="s">
        <v>185</v>
      </c>
      <c r="B140" s="835"/>
      <c r="C140" s="835"/>
      <c r="D140" s="836"/>
      <c r="E140" s="28"/>
      <c r="F140" s="25">
        <v>318000</v>
      </c>
      <c r="G140" s="27" t="e">
        <f t="shared" ref="G140" si="248">G270+G399</f>
        <v>#VALUE!</v>
      </c>
      <c r="H140" s="27"/>
      <c r="I140" s="27" t="e">
        <f t="shared" ref="I140:J140" si="249">I270+I399</f>
        <v>#VALUE!</v>
      </c>
      <c r="J140" s="27">
        <f t="shared" si="249"/>
        <v>0</v>
      </c>
      <c r="K140" s="923">
        <f t="shared" si="217"/>
        <v>0</v>
      </c>
      <c r="L140" s="924"/>
      <c r="M140" s="923">
        <f t="shared" ref="M140" si="250">M270+M399</f>
        <v>0</v>
      </c>
      <c r="N140" s="924"/>
      <c r="O140" s="923">
        <f t="shared" ref="O140" si="251">O270+O399</f>
        <v>0</v>
      </c>
      <c r="P140" s="924"/>
    </row>
    <row r="141" spans="1:16" ht="15.75" hidden="1" customHeight="1" x14ac:dyDescent="0.25">
      <c r="A141" s="834" t="s">
        <v>186</v>
      </c>
      <c r="B141" s="835"/>
      <c r="C141" s="835"/>
      <c r="D141" s="836"/>
      <c r="E141" s="43"/>
      <c r="F141" s="43">
        <v>318110</v>
      </c>
      <c r="G141" s="27" t="e">
        <f t="shared" ref="G141" si="252">G271+G400</f>
        <v>#VALUE!</v>
      </c>
      <c r="H141" s="27"/>
      <c r="I141" s="27" t="e">
        <f t="shared" ref="I141:J141" si="253">I271+I400</f>
        <v>#VALUE!</v>
      </c>
      <c r="J141" s="27">
        <f t="shared" si="253"/>
        <v>0</v>
      </c>
      <c r="K141" s="923">
        <f t="shared" si="217"/>
        <v>0</v>
      </c>
      <c r="L141" s="924"/>
      <c r="M141" s="923">
        <f t="shared" ref="M141" si="254">M271+M400</f>
        <v>0</v>
      </c>
      <c r="N141" s="924"/>
      <c r="O141" s="923">
        <f t="shared" ref="O141" si="255">O271+O400</f>
        <v>0</v>
      </c>
      <c r="P141" s="924"/>
    </row>
    <row r="142" spans="1:16" ht="15.75" hidden="1" customHeight="1" x14ac:dyDescent="0.25">
      <c r="A142" s="834" t="s">
        <v>187</v>
      </c>
      <c r="B142" s="835"/>
      <c r="C142" s="835"/>
      <c r="D142" s="836"/>
      <c r="E142" s="28"/>
      <c r="F142" s="25">
        <v>318120</v>
      </c>
      <c r="G142" s="27" t="e">
        <f t="shared" ref="G142" si="256">G272+G401</f>
        <v>#VALUE!</v>
      </c>
      <c r="H142" s="27"/>
      <c r="I142" s="27" t="e">
        <f t="shared" ref="I142:J142" si="257">I272+I401</f>
        <v>#VALUE!</v>
      </c>
      <c r="J142" s="27">
        <f t="shared" si="257"/>
        <v>0</v>
      </c>
      <c r="K142" s="923">
        <f t="shared" si="217"/>
        <v>0</v>
      </c>
      <c r="L142" s="924"/>
      <c r="M142" s="923">
        <f t="shared" ref="M142" si="258">M272+M401</f>
        <v>0</v>
      </c>
      <c r="N142" s="924"/>
      <c r="O142" s="923">
        <f t="shared" ref="O142" si="259">O272+O401</f>
        <v>0</v>
      </c>
      <c r="P142" s="924"/>
    </row>
    <row r="143" spans="1:16" ht="15.75" hidden="1" customHeight="1" x14ac:dyDescent="0.25">
      <c r="A143" s="834" t="s">
        <v>188</v>
      </c>
      <c r="B143" s="835"/>
      <c r="C143" s="835"/>
      <c r="D143" s="836"/>
      <c r="E143" s="28"/>
      <c r="F143" s="25">
        <v>319000</v>
      </c>
      <c r="G143" s="27" t="e">
        <f t="shared" ref="G143" si="260">G273+G402</f>
        <v>#VALUE!</v>
      </c>
      <c r="H143" s="27"/>
      <c r="I143" s="27" t="e">
        <f t="shared" ref="I143:J143" si="261">I273+I402</f>
        <v>#VALUE!</v>
      </c>
      <c r="J143" s="27">
        <f t="shared" si="261"/>
        <v>0</v>
      </c>
      <c r="K143" s="923">
        <f t="shared" si="217"/>
        <v>0</v>
      </c>
      <c r="L143" s="924"/>
      <c r="M143" s="923">
        <f t="shared" ref="M143" si="262">M273+M402</f>
        <v>0</v>
      </c>
      <c r="N143" s="924"/>
      <c r="O143" s="923">
        <f t="shared" ref="O143" si="263">O273+O402</f>
        <v>0</v>
      </c>
      <c r="P143" s="924"/>
    </row>
    <row r="144" spans="1:16" ht="15.75" hidden="1" customHeight="1" x14ac:dyDescent="0.25">
      <c r="A144" s="834" t="s">
        <v>189</v>
      </c>
      <c r="B144" s="835"/>
      <c r="C144" s="835"/>
      <c r="D144" s="836"/>
      <c r="E144" s="28"/>
      <c r="F144" s="25">
        <v>319100</v>
      </c>
      <c r="G144" s="27" t="e">
        <f t="shared" ref="G144" si="264">G274+G403</f>
        <v>#VALUE!</v>
      </c>
      <c r="H144" s="27"/>
      <c r="I144" s="27" t="e">
        <f t="shared" ref="I144:J144" si="265">I274+I403</f>
        <v>#VALUE!</v>
      </c>
      <c r="J144" s="27">
        <f t="shared" si="265"/>
        <v>0</v>
      </c>
      <c r="K144" s="923">
        <f t="shared" si="217"/>
        <v>0</v>
      </c>
      <c r="L144" s="924"/>
      <c r="M144" s="923">
        <f t="shared" ref="M144" si="266">M274+M403</f>
        <v>0</v>
      </c>
      <c r="N144" s="924"/>
      <c r="O144" s="923">
        <f t="shared" ref="O144" si="267">O274+O403</f>
        <v>0</v>
      </c>
      <c r="P144" s="924"/>
    </row>
    <row r="145" spans="1:16" ht="15.75" hidden="1" customHeight="1" x14ac:dyDescent="0.25">
      <c r="A145" s="834" t="s">
        <v>190</v>
      </c>
      <c r="B145" s="835"/>
      <c r="C145" s="835"/>
      <c r="D145" s="836"/>
      <c r="E145" s="28"/>
      <c r="F145" s="25">
        <v>319200</v>
      </c>
      <c r="G145" s="27" t="e">
        <f t="shared" ref="G145" si="268">G275+G404</f>
        <v>#VALUE!</v>
      </c>
      <c r="H145" s="27"/>
      <c r="I145" s="27" t="e">
        <f t="shared" ref="I145:J145" si="269">I275+I404</f>
        <v>#VALUE!</v>
      </c>
      <c r="J145" s="27">
        <f t="shared" si="269"/>
        <v>0</v>
      </c>
      <c r="K145" s="923">
        <f t="shared" si="217"/>
        <v>0</v>
      </c>
      <c r="L145" s="924"/>
      <c r="M145" s="923">
        <f t="shared" ref="M145" si="270">M275+M404</f>
        <v>0</v>
      </c>
      <c r="N145" s="924"/>
      <c r="O145" s="923">
        <f t="shared" ref="O145" si="271">O275+O404</f>
        <v>0</v>
      </c>
      <c r="P145" s="924"/>
    </row>
    <row r="146" spans="1:16" ht="15.75" hidden="1" customHeight="1" x14ac:dyDescent="0.25">
      <c r="A146" s="846" t="s">
        <v>191</v>
      </c>
      <c r="B146" s="847"/>
      <c r="C146" s="847"/>
      <c r="D146" s="848"/>
      <c r="E146" s="44"/>
      <c r="F146" s="45">
        <v>330000</v>
      </c>
      <c r="G146" s="21" t="e">
        <f>SUM(G147:G166)</f>
        <v>#VALUE!</v>
      </c>
      <c r="H146" s="21"/>
      <c r="I146" s="21" t="e">
        <f>SUM(I147:I166)</f>
        <v>#VALUE!</v>
      </c>
      <c r="J146" s="21">
        <f>SUM(J147:J166)</f>
        <v>0</v>
      </c>
      <c r="K146" s="927">
        <f>SUM(K147:L166)</f>
        <v>0</v>
      </c>
      <c r="L146" s="928"/>
      <c r="M146" s="927">
        <f>SUM(M147:N166)</f>
        <v>0</v>
      </c>
      <c r="N146" s="928"/>
      <c r="O146" s="927">
        <f>SUM(O147:P166)</f>
        <v>0</v>
      </c>
      <c r="P146" s="928"/>
    </row>
    <row r="147" spans="1:16" ht="15.75" hidden="1" customHeight="1" x14ac:dyDescent="0.25">
      <c r="A147" s="834" t="s">
        <v>192</v>
      </c>
      <c r="B147" s="835"/>
      <c r="C147" s="835"/>
      <c r="D147" s="836"/>
      <c r="E147" s="28"/>
      <c r="F147" s="25">
        <v>331000</v>
      </c>
      <c r="G147" s="27" t="e">
        <f t="shared" ref="G147" si="272">G277+G406</f>
        <v>#VALUE!</v>
      </c>
      <c r="H147" s="27"/>
      <c r="I147" s="27" t="e">
        <f t="shared" ref="I147:J147" si="273">I277+I406</f>
        <v>#VALUE!</v>
      </c>
      <c r="J147" s="27">
        <f t="shared" si="273"/>
        <v>0</v>
      </c>
      <c r="K147" s="923">
        <f t="shared" ref="K147:K162" si="274">K277+K406</f>
        <v>0</v>
      </c>
      <c r="L147" s="924"/>
      <c r="M147" s="923">
        <f t="shared" ref="M147" si="275">M277+M406</f>
        <v>0</v>
      </c>
      <c r="N147" s="924"/>
      <c r="O147" s="923">
        <f t="shared" ref="O147" si="276">O277+O406</f>
        <v>0</v>
      </c>
      <c r="P147" s="924"/>
    </row>
    <row r="148" spans="1:16" ht="15.75" hidden="1" customHeight="1" x14ac:dyDescent="0.25">
      <c r="A148" s="834" t="s">
        <v>193</v>
      </c>
      <c r="B148" s="835"/>
      <c r="C148" s="835"/>
      <c r="D148" s="836"/>
      <c r="E148" s="28"/>
      <c r="F148" s="25">
        <v>331110</v>
      </c>
      <c r="G148" s="27" t="e">
        <f t="shared" ref="G148" si="277">G278+G407</f>
        <v>#VALUE!</v>
      </c>
      <c r="H148" s="27"/>
      <c r="I148" s="27" t="e">
        <f t="shared" ref="I148:J148" si="278">I278+I407</f>
        <v>#VALUE!</v>
      </c>
      <c r="J148" s="27">
        <f t="shared" si="278"/>
        <v>0</v>
      </c>
      <c r="K148" s="923">
        <f t="shared" si="274"/>
        <v>0</v>
      </c>
      <c r="L148" s="924"/>
      <c r="M148" s="923">
        <f t="shared" ref="M148" si="279">M278+M407</f>
        <v>0</v>
      </c>
      <c r="N148" s="924"/>
      <c r="O148" s="923">
        <f t="shared" ref="O148" si="280">O278+O407</f>
        <v>0</v>
      </c>
      <c r="P148" s="924"/>
    </row>
    <row r="149" spans="1:16" ht="15.75" hidden="1" customHeight="1" x14ac:dyDescent="0.25">
      <c r="A149" s="834" t="s">
        <v>194</v>
      </c>
      <c r="B149" s="835"/>
      <c r="C149" s="835"/>
      <c r="D149" s="836"/>
      <c r="E149" s="43"/>
      <c r="F149" s="43">
        <v>331210</v>
      </c>
      <c r="G149" s="27" t="e">
        <f t="shared" ref="G149" si="281">G279+G408</f>
        <v>#VALUE!</v>
      </c>
      <c r="H149" s="27"/>
      <c r="I149" s="27" t="e">
        <f t="shared" ref="I149:J149" si="282">I279+I408</f>
        <v>#VALUE!</v>
      </c>
      <c r="J149" s="27">
        <f t="shared" si="282"/>
        <v>0</v>
      </c>
      <c r="K149" s="923">
        <f t="shared" si="274"/>
        <v>0</v>
      </c>
      <c r="L149" s="924"/>
      <c r="M149" s="923">
        <f t="shared" ref="M149" si="283">M279+M408</f>
        <v>0</v>
      </c>
      <c r="N149" s="924"/>
      <c r="O149" s="923">
        <f t="shared" ref="O149" si="284">O279+O408</f>
        <v>0</v>
      </c>
      <c r="P149" s="924"/>
    </row>
    <row r="150" spans="1:16" ht="15.75" hidden="1" customHeight="1" x14ac:dyDescent="0.25">
      <c r="A150" s="834" t="s">
        <v>195</v>
      </c>
      <c r="B150" s="835"/>
      <c r="C150" s="835"/>
      <c r="D150" s="836"/>
      <c r="E150" s="43"/>
      <c r="F150" s="43">
        <v>332000</v>
      </c>
      <c r="G150" s="27" t="e">
        <f t="shared" ref="G150" si="285">G280+G409</f>
        <v>#VALUE!</v>
      </c>
      <c r="H150" s="27"/>
      <c r="I150" s="27" t="e">
        <f t="shared" ref="I150:J150" si="286">I280+I409</f>
        <v>#VALUE!</v>
      </c>
      <c r="J150" s="27">
        <f t="shared" si="286"/>
        <v>0</v>
      </c>
      <c r="K150" s="923">
        <f t="shared" si="274"/>
        <v>0</v>
      </c>
      <c r="L150" s="924"/>
      <c r="M150" s="923">
        <f t="shared" ref="M150" si="287">M280+M409</f>
        <v>0</v>
      </c>
      <c r="N150" s="924"/>
      <c r="O150" s="923">
        <f t="shared" ref="O150" si="288">O280+O409</f>
        <v>0</v>
      </c>
      <c r="P150" s="924"/>
    </row>
    <row r="151" spans="1:16" ht="15.75" hidden="1" customHeight="1" x14ac:dyDescent="0.25">
      <c r="A151" s="834" t="s">
        <v>196</v>
      </c>
      <c r="B151" s="835"/>
      <c r="C151" s="835"/>
      <c r="D151" s="836"/>
      <c r="E151" s="43"/>
      <c r="F151" s="43">
        <v>332110</v>
      </c>
      <c r="G151" s="27" t="e">
        <f t="shared" ref="G151" si="289">G281+G410</f>
        <v>#VALUE!</v>
      </c>
      <c r="H151" s="27"/>
      <c r="I151" s="27" t="e">
        <f t="shared" ref="I151:J151" si="290">I281+I410</f>
        <v>#VALUE!</v>
      </c>
      <c r="J151" s="27">
        <f t="shared" si="290"/>
        <v>0</v>
      </c>
      <c r="K151" s="923">
        <f t="shared" si="274"/>
        <v>0</v>
      </c>
      <c r="L151" s="924"/>
      <c r="M151" s="923">
        <f t="shared" ref="M151" si="291">M281+M410</f>
        <v>0</v>
      </c>
      <c r="N151" s="924"/>
      <c r="O151" s="923">
        <f t="shared" ref="O151" si="292">O281+O410</f>
        <v>0</v>
      </c>
      <c r="P151" s="924"/>
    </row>
    <row r="152" spans="1:16" ht="15.75" hidden="1" customHeight="1" x14ac:dyDescent="0.25">
      <c r="A152" s="834" t="s">
        <v>197</v>
      </c>
      <c r="B152" s="835"/>
      <c r="C152" s="835"/>
      <c r="D152" s="836"/>
      <c r="E152" s="28"/>
      <c r="F152" s="25">
        <v>332210</v>
      </c>
      <c r="G152" s="27" t="e">
        <f t="shared" ref="G152" si="293">G282+G411</f>
        <v>#VALUE!</v>
      </c>
      <c r="H152" s="27"/>
      <c r="I152" s="27" t="e">
        <f t="shared" ref="I152:J152" si="294">I282+I411</f>
        <v>#VALUE!</v>
      </c>
      <c r="J152" s="27">
        <f t="shared" si="294"/>
        <v>0</v>
      </c>
      <c r="K152" s="923">
        <f t="shared" si="274"/>
        <v>0</v>
      </c>
      <c r="L152" s="924"/>
      <c r="M152" s="923">
        <f t="shared" ref="M152" si="295">M282+M411</f>
        <v>0</v>
      </c>
      <c r="N152" s="924"/>
      <c r="O152" s="923">
        <f t="shared" ref="O152" si="296">O282+O411</f>
        <v>0</v>
      </c>
      <c r="P152" s="924"/>
    </row>
    <row r="153" spans="1:16" ht="15.75" hidden="1" customHeight="1" x14ac:dyDescent="0.25">
      <c r="A153" s="834" t="s">
        <v>198</v>
      </c>
      <c r="B153" s="835"/>
      <c r="C153" s="835"/>
      <c r="D153" s="836"/>
      <c r="E153" s="28"/>
      <c r="F153" s="25">
        <v>333000</v>
      </c>
      <c r="G153" s="27" t="e">
        <f t="shared" ref="G153" si="297">G283+G412</f>
        <v>#VALUE!</v>
      </c>
      <c r="H153" s="27"/>
      <c r="I153" s="27" t="e">
        <f t="shared" ref="I153:J153" si="298">I283+I412</f>
        <v>#VALUE!</v>
      </c>
      <c r="J153" s="27">
        <f t="shared" si="298"/>
        <v>0</v>
      </c>
      <c r="K153" s="923">
        <f t="shared" si="274"/>
        <v>0</v>
      </c>
      <c r="L153" s="924"/>
      <c r="M153" s="923">
        <f t="shared" ref="M153" si="299">M283+M412</f>
        <v>0</v>
      </c>
      <c r="N153" s="924"/>
      <c r="O153" s="923">
        <f t="shared" ref="O153" si="300">O283+O412</f>
        <v>0</v>
      </c>
      <c r="P153" s="924"/>
    </row>
    <row r="154" spans="1:16" ht="15.75" hidden="1" customHeight="1" x14ac:dyDescent="0.25">
      <c r="A154" s="834" t="s">
        <v>199</v>
      </c>
      <c r="B154" s="835"/>
      <c r="C154" s="835"/>
      <c r="D154" s="836"/>
      <c r="E154" s="28"/>
      <c r="F154" s="25">
        <v>333100</v>
      </c>
      <c r="G154" s="27" t="e">
        <f t="shared" ref="G154" si="301">G284+G413</f>
        <v>#VALUE!</v>
      </c>
      <c r="H154" s="27"/>
      <c r="I154" s="27" t="e">
        <f t="shared" ref="I154:J154" si="302">I284+I413</f>
        <v>#VALUE!</v>
      </c>
      <c r="J154" s="27">
        <f t="shared" si="302"/>
        <v>0</v>
      </c>
      <c r="K154" s="923">
        <f t="shared" si="274"/>
        <v>0</v>
      </c>
      <c r="L154" s="924"/>
      <c r="M154" s="923">
        <f t="shared" ref="M154" si="303">M284+M413</f>
        <v>0</v>
      </c>
      <c r="N154" s="924"/>
      <c r="O154" s="923">
        <f t="shared" ref="O154" si="304">O284+O413</f>
        <v>0</v>
      </c>
      <c r="P154" s="924"/>
    </row>
    <row r="155" spans="1:16" ht="15.75" hidden="1" customHeight="1" x14ac:dyDescent="0.25">
      <c r="A155" s="834" t="s">
        <v>200</v>
      </c>
      <c r="B155" s="835"/>
      <c r="C155" s="835"/>
      <c r="D155" s="836"/>
      <c r="E155" s="28"/>
      <c r="F155" s="25">
        <v>333110</v>
      </c>
      <c r="G155" s="27" t="e">
        <f t="shared" ref="G155" si="305">G285+G414</f>
        <v>#VALUE!</v>
      </c>
      <c r="H155" s="27"/>
      <c r="I155" s="27" t="e">
        <f t="shared" ref="I155:J155" si="306">I285+I414</f>
        <v>#VALUE!</v>
      </c>
      <c r="J155" s="27">
        <f t="shared" si="306"/>
        <v>0</v>
      </c>
      <c r="K155" s="923">
        <f t="shared" si="274"/>
        <v>0</v>
      </c>
      <c r="L155" s="924"/>
      <c r="M155" s="923">
        <f t="shared" ref="M155" si="307">M285+M414</f>
        <v>0</v>
      </c>
      <c r="N155" s="924"/>
      <c r="O155" s="923">
        <f t="shared" ref="O155" si="308">O285+O414</f>
        <v>0</v>
      </c>
      <c r="P155" s="924"/>
    </row>
    <row r="156" spans="1:16" ht="15.75" hidden="1" customHeight="1" x14ac:dyDescent="0.25">
      <c r="A156" s="834" t="s">
        <v>201</v>
      </c>
      <c r="B156" s="835"/>
      <c r="C156" s="835"/>
      <c r="D156" s="836"/>
      <c r="E156" s="28"/>
      <c r="F156" s="25">
        <v>334000</v>
      </c>
      <c r="G156" s="27" t="e">
        <f t="shared" ref="G156" si="309">G286+G415</f>
        <v>#VALUE!</v>
      </c>
      <c r="H156" s="27"/>
      <c r="I156" s="27" t="e">
        <f t="shared" ref="I156:J156" si="310">I286+I415</f>
        <v>#VALUE!</v>
      </c>
      <c r="J156" s="27">
        <f t="shared" si="310"/>
        <v>0</v>
      </c>
      <c r="K156" s="923">
        <f t="shared" si="274"/>
        <v>0</v>
      </c>
      <c r="L156" s="924"/>
      <c r="M156" s="923">
        <f t="shared" ref="M156" si="311">M286+M415</f>
        <v>0</v>
      </c>
      <c r="N156" s="924"/>
      <c r="O156" s="923">
        <f t="shared" ref="O156" si="312">O286+O415</f>
        <v>0</v>
      </c>
      <c r="P156" s="924"/>
    </row>
    <row r="157" spans="1:16" ht="15.75" hidden="1" customHeight="1" x14ac:dyDescent="0.25">
      <c r="A157" s="834" t="s">
        <v>202</v>
      </c>
      <c r="B157" s="835"/>
      <c r="C157" s="835"/>
      <c r="D157" s="836"/>
      <c r="E157" s="28"/>
      <c r="F157" s="25">
        <v>334110</v>
      </c>
      <c r="G157" s="27" t="e">
        <f t="shared" ref="G157" si="313">G287+G416</f>
        <v>#VALUE!</v>
      </c>
      <c r="H157" s="27"/>
      <c r="I157" s="27" t="e">
        <f t="shared" ref="I157:J157" si="314">I287+I416</f>
        <v>#VALUE!</v>
      </c>
      <c r="J157" s="27">
        <f t="shared" si="314"/>
        <v>0</v>
      </c>
      <c r="K157" s="923">
        <f t="shared" si="274"/>
        <v>0</v>
      </c>
      <c r="L157" s="924"/>
      <c r="M157" s="923">
        <f t="shared" ref="M157" si="315">M287+M416</f>
        <v>0</v>
      </c>
      <c r="N157" s="924"/>
      <c r="O157" s="923">
        <f t="shared" ref="O157" si="316">O287+O416</f>
        <v>0</v>
      </c>
      <c r="P157" s="924"/>
    </row>
    <row r="158" spans="1:16" ht="15.75" hidden="1" customHeight="1" x14ac:dyDescent="0.25">
      <c r="A158" s="834" t="s">
        <v>203</v>
      </c>
      <c r="B158" s="835"/>
      <c r="C158" s="835"/>
      <c r="D158" s="836"/>
      <c r="E158" s="28"/>
      <c r="F158" s="25">
        <v>335000</v>
      </c>
      <c r="G158" s="27" t="e">
        <f t="shared" ref="G158" si="317">G288+G417</f>
        <v>#VALUE!</v>
      </c>
      <c r="H158" s="27"/>
      <c r="I158" s="27" t="e">
        <f t="shared" ref="I158:J158" si="318">I288+I417</f>
        <v>#VALUE!</v>
      </c>
      <c r="J158" s="27">
        <f t="shared" si="318"/>
        <v>0</v>
      </c>
      <c r="K158" s="923">
        <f t="shared" si="274"/>
        <v>0</v>
      </c>
      <c r="L158" s="924"/>
      <c r="M158" s="923">
        <f t="shared" ref="M158" si="319">M288+M417</f>
        <v>0</v>
      </c>
      <c r="N158" s="924"/>
      <c r="O158" s="923">
        <f t="shared" ref="O158" si="320">O288+O417</f>
        <v>0</v>
      </c>
      <c r="P158" s="924"/>
    </row>
    <row r="159" spans="1:16" ht="15.75" hidden="1" customHeight="1" x14ac:dyDescent="0.25">
      <c r="A159" s="834" t="s">
        <v>204</v>
      </c>
      <c r="B159" s="835"/>
      <c r="C159" s="835"/>
      <c r="D159" s="836"/>
      <c r="E159" s="28"/>
      <c r="F159" s="25">
        <v>335110</v>
      </c>
      <c r="G159" s="27" t="e">
        <f t="shared" ref="G159" si="321">G289+G418</f>
        <v>#VALUE!</v>
      </c>
      <c r="H159" s="27"/>
      <c r="I159" s="27" t="e">
        <f t="shared" ref="I159:J159" si="322">I289+I418</f>
        <v>#VALUE!</v>
      </c>
      <c r="J159" s="27">
        <f t="shared" si="322"/>
        <v>0</v>
      </c>
      <c r="K159" s="923">
        <f t="shared" si="274"/>
        <v>0</v>
      </c>
      <c r="L159" s="924"/>
      <c r="M159" s="923">
        <f t="shared" ref="M159" si="323">M289+M418</f>
        <v>0</v>
      </c>
      <c r="N159" s="924"/>
      <c r="O159" s="923">
        <f t="shared" ref="O159" si="324">O289+O418</f>
        <v>0</v>
      </c>
      <c r="P159" s="924"/>
    </row>
    <row r="160" spans="1:16" ht="15.75" hidden="1" customHeight="1" x14ac:dyDescent="0.25">
      <c r="A160" s="834" t="s">
        <v>205</v>
      </c>
      <c r="B160" s="835"/>
      <c r="C160" s="835"/>
      <c r="D160" s="836"/>
      <c r="E160" s="28"/>
      <c r="F160" s="25">
        <v>336000</v>
      </c>
      <c r="G160" s="27" t="e">
        <f t="shared" ref="G160" si="325">G290+G419</f>
        <v>#VALUE!</v>
      </c>
      <c r="H160" s="27"/>
      <c r="I160" s="27" t="e">
        <f t="shared" ref="I160:J160" si="326">I290+I419</f>
        <v>#VALUE!</v>
      </c>
      <c r="J160" s="27">
        <f t="shared" si="326"/>
        <v>0</v>
      </c>
      <c r="K160" s="923">
        <f t="shared" si="274"/>
        <v>0</v>
      </c>
      <c r="L160" s="924"/>
      <c r="M160" s="923">
        <f t="shared" ref="M160" si="327">M290+M419</f>
        <v>0</v>
      </c>
      <c r="N160" s="924"/>
      <c r="O160" s="923">
        <f t="shared" ref="O160" si="328">O290+O419</f>
        <v>0</v>
      </c>
      <c r="P160" s="924"/>
    </row>
    <row r="161" spans="1:18" ht="15.75" hidden="1" customHeight="1" x14ac:dyDescent="0.25">
      <c r="A161" s="834" t="s">
        <v>206</v>
      </c>
      <c r="B161" s="835"/>
      <c r="C161" s="835"/>
      <c r="D161" s="836"/>
      <c r="E161" s="28"/>
      <c r="F161" s="25">
        <v>336100</v>
      </c>
      <c r="G161" s="27" t="e">
        <f t="shared" ref="G161" si="329">G291+G420</f>
        <v>#VALUE!</v>
      </c>
      <c r="H161" s="27"/>
      <c r="I161" s="27" t="e">
        <f t="shared" ref="I161:J161" si="330">I291+I420</f>
        <v>#VALUE!</v>
      </c>
      <c r="J161" s="27">
        <f t="shared" si="330"/>
        <v>0</v>
      </c>
      <c r="K161" s="923">
        <f t="shared" si="274"/>
        <v>0</v>
      </c>
      <c r="L161" s="924"/>
      <c r="M161" s="923">
        <f t="shared" ref="M161" si="331">M291+M420</f>
        <v>0</v>
      </c>
      <c r="N161" s="924"/>
      <c r="O161" s="923">
        <f t="shared" ref="O161" si="332">O291+O420</f>
        <v>0</v>
      </c>
      <c r="P161" s="924"/>
    </row>
    <row r="162" spans="1:18" ht="15.75" hidden="1" customHeight="1" x14ac:dyDescent="0.25">
      <c r="A162" s="834" t="s">
        <v>207</v>
      </c>
      <c r="B162" s="835"/>
      <c r="C162" s="835"/>
      <c r="D162" s="836"/>
      <c r="E162" s="28"/>
      <c r="F162" s="25">
        <v>336110</v>
      </c>
      <c r="G162" s="27" t="e">
        <f t="shared" ref="G162" si="333">G292+G421</f>
        <v>#VALUE!</v>
      </c>
      <c r="H162" s="27"/>
      <c r="I162" s="27" t="e">
        <f t="shared" ref="I162:J162" si="334">I292+I421</f>
        <v>#VALUE!</v>
      </c>
      <c r="J162" s="27">
        <f t="shared" si="334"/>
        <v>0</v>
      </c>
      <c r="K162" s="923">
        <f t="shared" si="274"/>
        <v>0</v>
      </c>
      <c r="L162" s="924"/>
      <c r="M162" s="923">
        <f t="shared" ref="M162" si="335">M292+M421</f>
        <v>0</v>
      </c>
      <c r="N162" s="924"/>
      <c r="O162" s="923">
        <f t="shared" ref="O162" si="336">O292+O421</f>
        <v>0</v>
      </c>
      <c r="P162" s="924"/>
    </row>
    <row r="163" spans="1:18" ht="15.75" hidden="1" customHeight="1" x14ac:dyDescent="0.25">
      <c r="A163" s="834" t="s">
        <v>208</v>
      </c>
      <c r="B163" s="835"/>
      <c r="C163" s="835"/>
      <c r="D163" s="836"/>
      <c r="E163" s="43"/>
      <c r="F163" s="43">
        <v>337000</v>
      </c>
      <c r="G163" s="27" t="e">
        <f t="shared" ref="G163" si="337">G293+G422</f>
        <v>#VALUE!</v>
      </c>
      <c r="H163" s="27"/>
      <c r="I163" s="27" t="e">
        <f t="shared" ref="I163:J163" si="338">I293+I422</f>
        <v>#VALUE!</v>
      </c>
      <c r="J163" s="27">
        <f t="shared" si="338"/>
        <v>0</v>
      </c>
      <c r="K163" s="923">
        <f t="shared" ref="K163:K166" si="339">K293+K422</f>
        <v>0</v>
      </c>
      <c r="L163" s="924"/>
      <c r="M163" s="923">
        <f t="shared" ref="M163" si="340">M293+M422</f>
        <v>0</v>
      </c>
      <c r="N163" s="924"/>
      <c r="O163" s="923">
        <f t="shared" ref="O163" si="341">O293+O422</f>
        <v>0</v>
      </c>
      <c r="P163" s="924"/>
    </row>
    <row r="164" spans="1:18" s="2" customFormat="1" ht="15.75" hidden="1" customHeight="1" x14ac:dyDescent="0.25">
      <c r="A164" s="834" t="s">
        <v>209</v>
      </c>
      <c r="B164" s="835"/>
      <c r="C164" s="835"/>
      <c r="D164" s="836"/>
      <c r="E164" s="28"/>
      <c r="F164" s="25">
        <v>337110</v>
      </c>
      <c r="G164" s="27" t="e">
        <f t="shared" ref="G164" si="342">G294+G423</f>
        <v>#VALUE!</v>
      </c>
      <c r="H164" s="27"/>
      <c r="I164" s="27" t="e">
        <f t="shared" ref="I164:J164" si="343">I294+I423</f>
        <v>#VALUE!</v>
      </c>
      <c r="J164" s="27">
        <f t="shared" si="343"/>
        <v>0</v>
      </c>
      <c r="K164" s="923">
        <f t="shared" si="339"/>
        <v>0</v>
      </c>
      <c r="L164" s="924"/>
      <c r="M164" s="923">
        <f t="shared" ref="M164" si="344">M294+M423</f>
        <v>0</v>
      </c>
      <c r="N164" s="924"/>
      <c r="O164" s="923">
        <f t="shared" ref="O164" si="345">O294+O423</f>
        <v>0</v>
      </c>
      <c r="P164" s="924"/>
    </row>
    <row r="165" spans="1:18" s="2" customFormat="1" ht="15.75" hidden="1" customHeight="1" x14ac:dyDescent="0.25">
      <c r="A165" s="834" t="s">
        <v>210</v>
      </c>
      <c r="B165" s="835"/>
      <c r="C165" s="835"/>
      <c r="D165" s="836"/>
      <c r="E165" s="43"/>
      <c r="F165" s="43">
        <v>338000</v>
      </c>
      <c r="G165" s="27" t="e">
        <f t="shared" ref="G165" si="346">G295+G424</f>
        <v>#VALUE!</v>
      </c>
      <c r="H165" s="27"/>
      <c r="I165" s="27" t="e">
        <f t="shared" ref="I165:J165" si="347">I295+I424</f>
        <v>#VALUE!</v>
      </c>
      <c r="J165" s="27">
        <f t="shared" si="347"/>
        <v>0</v>
      </c>
      <c r="K165" s="923">
        <f t="shared" si="339"/>
        <v>0</v>
      </c>
      <c r="L165" s="924"/>
      <c r="M165" s="923">
        <f t="shared" ref="M165" si="348">M295+M424</f>
        <v>0</v>
      </c>
      <c r="N165" s="924"/>
      <c r="O165" s="923">
        <f t="shared" ref="O165" si="349">O295+O424</f>
        <v>0</v>
      </c>
      <c r="P165" s="924"/>
    </row>
    <row r="166" spans="1:18" s="2" customFormat="1" ht="15.75" hidden="1" customHeight="1" x14ac:dyDescent="0.25">
      <c r="A166" s="834" t="s">
        <v>211</v>
      </c>
      <c r="B166" s="835"/>
      <c r="C166" s="835"/>
      <c r="D166" s="836"/>
      <c r="E166" s="28"/>
      <c r="F166" s="25">
        <v>338110</v>
      </c>
      <c r="G166" s="27" t="e">
        <f t="shared" ref="G166" si="350">G296+G425</f>
        <v>#VALUE!</v>
      </c>
      <c r="H166" s="27"/>
      <c r="I166" s="27" t="e">
        <f t="shared" ref="I166:J166" si="351">I296+I425</f>
        <v>#VALUE!</v>
      </c>
      <c r="J166" s="27">
        <f t="shared" si="351"/>
        <v>0</v>
      </c>
      <c r="K166" s="923">
        <f t="shared" si="339"/>
        <v>0</v>
      </c>
      <c r="L166" s="924"/>
      <c r="M166" s="923">
        <f t="shared" ref="M166" si="352">M296+M425</f>
        <v>0</v>
      </c>
      <c r="N166" s="924"/>
      <c r="O166" s="923">
        <f t="shared" ref="O166" si="353">O296+O425</f>
        <v>0</v>
      </c>
      <c r="P166" s="924"/>
    </row>
    <row r="167" spans="1:18" s="2" customFormat="1" ht="32.25" customHeight="1" x14ac:dyDescent="0.25">
      <c r="A167" s="929" t="s">
        <v>253</v>
      </c>
      <c r="B167" s="930"/>
      <c r="C167" s="930"/>
      <c r="D167" s="931"/>
      <c r="E167" s="330" t="s">
        <v>258</v>
      </c>
      <c r="F167" s="135"/>
      <c r="G167" s="934">
        <f>G168</f>
        <v>104773.5</v>
      </c>
      <c r="H167" s="935"/>
      <c r="I167" s="38">
        <f>I168</f>
        <v>119348.5</v>
      </c>
      <c r="J167" s="38">
        <f>J168</f>
        <v>147062.20000000001</v>
      </c>
      <c r="K167" s="934">
        <f>K168</f>
        <v>39088.800000000003</v>
      </c>
      <c r="L167" s="935"/>
      <c r="M167" s="934">
        <f>M168</f>
        <v>41981.1</v>
      </c>
      <c r="N167" s="935"/>
      <c r="O167" s="934">
        <f>O168</f>
        <v>44975.5</v>
      </c>
      <c r="P167" s="935"/>
    </row>
    <row r="168" spans="1:18" s="2" customFormat="1" ht="16.5" customHeight="1" x14ac:dyDescent="0.25">
      <c r="A168" s="846" t="s">
        <v>88</v>
      </c>
      <c r="B168" s="847"/>
      <c r="C168" s="847"/>
      <c r="D168" s="848"/>
      <c r="E168" s="18"/>
      <c r="F168" s="19">
        <v>20</v>
      </c>
      <c r="G168" s="927">
        <f>G191</f>
        <v>104773.5</v>
      </c>
      <c r="H168" s="928"/>
      <c r="I168" s="21">
        <f>I191</f>
        <v>119348.5</v>
      </c>
      <c r="J168" s="21">
        <f>J191</f>
        <v>147062.20000000001</v>
      </c>
      <c r="K168" s="936">
        <f>K191</f>
        <v>39088.800000000003</v>
      </c>
      <c r="L168" s="937"/>
      <c r="M168" s="936">
        <f>M191</f>
        <v>41981.1</v>
      </c>
      <c r="N168" s="937"/>
      <c r="O168" s="936">
        <f>O191</f>
        <v>44975.5</v>
      </c>
      <c r="P168" s="937"/>
      <c r="R168" s="146"/>
    </row>
    <row r="169" spans="1:18" s="2" customFormat="1" ht="15.75" hidden="1" customHeight="1" x14ac:dyDescent="0.25">
      <c r="A169" s="846" t="s">
        <v>89</v>
      </c>
      <c r="B169" s="847"/>
      <c r="C169" s="847"/>
      <c r="D169" s="848"/>
      <c r="E169" s="18"/>
      <c r="F169" s="19">
        <v>210000</v>
      </c>
      <c r="G169" s="39">
        <f>G170+G187</f>
        <v>0</v>
      </c>
      <c r="H169" s="21"/>
      <c r="I169" s="21">
        <f>I170+I187</f>
        <v>0</v>
      </c>
      <c r="J169" s="21">
        <f>J170+J187</f>
        <v>0</v>
      </c>
      <c r="K169" s="936">
        <f>K170+K187</f>
        <v>0</v>
      </c>
      <c r="L169" s="937"/>
      <c r="M169" s="936">
        <f>M170+M187</f>
        <v>0</v>
      </c>
      <c r="N169" s="937"/>
      <c r="O169" s="936">
        <f>O170+O187</f>
        <v>0</v>
      </c>
      <c r="P169" s="937"/>
    </row>
    <row r="170" spans="1:18" s="2" customFormat="1" ht="15.75" hidden="1" customHeight="1" x14ac:dyDescent="0.25">
      <c r="A170" s="834" t="s">
        <v>90</v>
      </c>
      <c r="B170" s="835"/>
      <c r="C170" s="835"/>
      <c r="D170" s="836"/>
      <c r="E170" s="47"/>
      <c r="F170" s="26">
        <v>211000</v>
      </c>
      <c r="G170" s="39"/>
      <c r="H170" s="27"/>
      <c r="I170" s="27"/>
      <c r="J170" s="27"/>
      <c r="K170" s="936"/>
      <c r="L170" s="937"/>
      <c r="M170" s="938"/>
      <c r="N170" s="939"/>
      <c r="O170" s="938"/>
      <c r="P170" s="939"/>
    </row>
    <row r="171" spans="1:18" s="2" customFormat="1" ht="15.75" hidden="1" customHeight="1" x14ac:dyDescent="0.25">
      <c r="A171" s="834" t="s">
        <v>91</v>
      </c>
      <c r="B171" s="835"/>
      <c r="C171" s="835"/>
      <c r="D171" s="836"/>
      <c r="E171" s="47"/>
      <c r="F171" s="26">
        <v>211100</v>
      </c>
      <c r="G171" s="39"/>
      <c r="H171" s="27"/>
      <c r="I171" s="27"/>
      <c r="J171" s="27"/>
      <c r="K171" s="936"/>
      <c r="L171" s="937"/>
      <c r="M171" s="938"/>
      <c r="N171" s="939"/>
      <c r="O171" s="938"/>
      <c r="P171" s="939"/>
    </row>
    <row r="172" spans="1:18" s="2" customFormat="1" ht="15.75" hidden="1" customHeight="1" x14ac:dyDescent="0.25">
      <c r="A172" s="834" t="s">
        <v>92</v>
      </c>
      <c r="B172" s="835"/>
      <c r="C172" s="835"/>
      <c r="D172" s="836"/>
      <c r="E172" s="47"/>
      <c r="F172" s="26">
        <v>211110</v>
      </c>
      <c r="G172" s="39"/>
      <c r="H172" s="27"/>
      <c r="I172" s="27"/>
      <c r="J172" s="27"/>
      <c r="K172" s="936"/>
      <c r="L172" s="937"/>
      <c r="M172" s="938"/>
      <c r="N172" s="939"/>
      <c r="O172" s="938"/>
      <c r="P172" s="939"/>
    </row>
    <row r="173" spans="1:18" s="2" customFormat="1" ht="15.75" hidden="1" customHeight="1" x14ac:dyDescent="0.25">
      <c r="A173" s="834" t="s">
        <v>93</v>
      </c>
      <c r="B173" s="835"/>
      <c r="C173" s="835"/>
      <c r="D173" s="836"/>
      <c r="E173" s="47"/>
      <c r="F173" s="26">
        <v>211120</v>
      </c>
      <c r="G173" s="39"/>
      <c r="H173" s="27"/>
      <c r="I173" s="27"/>
      <c r="J173" s="27"/>
      <c r="K173" s="936"/>
      <c r="L173" s="937"/>
      <c r="M173" s="938"/>
      <c r="N173" s="939"/>
      <c r="O173" s="938"/>
      <c r="P173" s="939"/>
    </row>
    <row r="174" spans="1:18" s="2" customFormat="1" ht="15.75" hidden="1" customHeight="1" x14ac:dyDescent="0.25">
      <c r="A174" s="22"/>
      <c r="B174" s="23"/>
      <c r="C174" s="23"/>
      <c r="D174" s="24"/>
      <c r="E174" s="47"/>
      <c r="F174" s="26"/>
      <c r="G174" s="39"/>
      <c r="H174" s="27"/>
      <c r="I174" s="27"/>
      <c r="J174" s="27"/>
      <c r="K174" s="936"/>
      <c r="L174" s="937"/>
      <c r="M174" s="938"/>
      <c r="N174" s="939"/>
      <c r="O174" s="938"/>
      <c r="P174" s="939"/>
    </row>
    <row r="175" spans="1:18" s="2" customFormat="1" ht="15.75" hidden="1" customHeight="1" x14ac:dyDescent="0.25">
      <c r="A175" s="834" t="s">
        <v>94</v>
      </c>
      <c r="B175" s="835"/>
      <c r="C175" s="835"/>
      <c r="D175" s="836"/>
      <c r="E175" s="47"/>
      <c r="F175" s="26">
        <v>211130</v>
      </c>
      <c r="G175" s="39"/>
      <c r="H175" s="27"/>
      <c r="I175" s="27"/>
      <c r="J175" s="27"/>
      <c r="K175" s="936"/>
      <c r="L175" s="937"/>
      <c r="M175" s="938"/>
      <c r="N175" s="939"/>
      <c r="O175" s="938"/>
      <c r="P175" s="939"/>
    </row>
    <row r="176" spans="1:18" s="2" customFormat="1" ht="15.75" hidden="1" customHeight="1" x14ac:dyDescent="0.25">
      <c r="A176" s="834" t="s">
        <v>95</v>
      </c>
      <c r="B176" s="835"/>
      <c r="C176" s="835"/>
      <c r="D176" s="836"/>
      <c r="E176" s="47"/>
      <c r="F176" s="26">
        <v>211140</v>
      </c>
      <c r="G176" s="39"/>
      <c r="H176" s="27"/>
      <c r="I176" s="27"/>
      <c r="J176" s="27"/>
      <c r="K176" s="936"/>
      <c r="L176" s="937"/>
      <c r="M176" s="938"/>
      <c r="N176" s="939"/>
      <c r="O176" s="938"/>
      <c r="P176" s="939"/>
    </row>
    <row r="177" spans="1:16" s="2" customFormat="1" ht="15.75" hidden="1" customHeight="1" x14ac:dyDescent="0.25">
      <c r="A177" s="834" t="s">
        <v>214</v>
      </c>
      <c r="B177" s="835"/>
      <c r="C177" s="835"/>
      <c r="D177" s="836"/>
      <c r="E177" s="47"/>
      <c r="F177" s="25">
        <v>211150</v>
      </c>
      <c r="G177" s="39"/>
      <c r="H177" s="27"/>
      <c r="I177" s="27"/>
      <c r="J177" s="27"/>
      <c r="K177" s="936"/>
      <c r="L177" s="937"/>
      <c r="M177" s="938"/>
      <c r="N177" s="939"/>
      <c r="O177" s="938"/>
      <c r="P177" s="939"/>
    </row>
    <row r="178" spans="1:16" s="2" customFormat="1" ht="15.75" hidden="1" customHeight="1" x14ac:dyDescent="0.25">
      <c r="A178" s="834" t="s">
        <v>97</v>
      </c>
      <c r="B178" s="835"/>
      <c r="C178" s="835"/>
      <c r="D178" s="836"/>
      <c r="E178" s="47"/>
      <c r="F178" s="25">
        <v>211190</v>
      </c>
      <c r="G178" s="39"/>
      <c r="H178" s="27"/>
      <c r="I178" s="27"/>
      <c r="J178" s="27"/>
      <c r="K178" s="936"/>
      <c r="L178" s="937"/>
      <c r="M178" s="938"/>
      <c r="N178" s="939"/>
      <c r="O178" s="938"/>
      <c r="P178" s="939"/>
    </row>
    <row r="179" spans="1:16" s="2" customFormat="1" ht="15.75" hidden="1" customHeight="1" x14ac:dyDescent="0.25">
      <c r="A179" s="834" t="s">
        <v>98</v>
      </c>
      <c r="B179" s="835"/>
      <c r="C179" s="835"/>
      <c r="D179" s="836"/>
      <c r="E179" s="47"/>
      <c r="F179" s="25">
        <v>211200</v>
      </c>
      <c r="G179" s="39"/>
      <c r="H179" s="27"/>
      <c r="I179" s="27"/>
      <c r="J179" s="27"/>
      <c r="K179" s="936"/>
      <c r="L179" s="937"/>
      <c r="M179" s="938"/>
      <c r="N179" s="939"/>
      <c r="O179" s="938"/>
      <c r="P179" s="939"/>
    </row>
    <row r="180" spans="1:16" s="2" customFormat="1" ht="15.75" hidden="1" customHeight="1" x14ac:dyDescent="0.25">
      <c r="A180" s="834" t="s">
        <v>99</v>
      </c>
      <c r="B180" s="835"/>
      <c r="C180" s="835"/>
      <c r="D180" s="836"/>
      <c r="E180" s="47"/>
      <c r="F180" s="25">
        <v>211300</v>
      </c>
      <c r="G180" s="39"/>
      <c r="H180" s="27"/>
      <c r="I180" s="27"/>
      <c r="J180" s="27"/>
      <c r="K180" s="936"/>
      <c r="L180" s="937"/>
      <c r="M180" s="938"/>
      <c r="N180" s="939"/>
      <c r="O180" s="938"/>
      <c r="P180" s="939"/>
    </row>
    <row r="181" spans="1:16" s="2" customFormat="1" ht="15.75" hidden="1" customHeight="1" x14ac:dyDescent="0.25">
      <c r="A181" s="834" t="s">
        <v>215</v>
      </c>
      <c r="B181" s="835"/>
      <c r="C181" s="835"/>
      <c r="D181" s="836"/>
      <c r="E181" s="47"/>
      <c r="F181" s="25">
        <v>211310</v>
      </c>
      <c r="G181" s="39"/>
      <c r="H181" s="27"/>
      <c r="I181" s="27"/>
      <c r="J181" s="27"/>
      <c r="K181" s="936"/>
      <c r="L181" s="937"/>
      <c r="M181" s="938"/>
      <c r="N181" s="939"/>
      <c r="O181" s="938"/>
      <c r="P181" s="939"/>
    </row>
    <row r="182" spans="1:16" s="2" customFormat="1" hidden="1" x14ac:dyDescent="0.25">
      <c r="A182" s="834" t="s">
        <v>216</v>
      </c>
      <c r="B182" s="835"/>
      <c r="C182" s="835"/>
      <c r="D182" s="836"/>
      <c r="E182" s="47"/>
      <c r="F182" s="25">
        <v>211320</v>
      </c>
      <c r="G182" s="39"/>
      <c r="H182" s="27"/>
      <c r="I182" s="27"/>
      <c r="J182" s="27"/>
      <c r="K182" s="936"/>
      <c r="L182" s="937"/>
      <c r="M182" s="938"/>
      <c r="N182" s="939"/>
      <c r="O182" s="938"/>
      <c r="P182" s="939"/>
    </row>
    <row r="183" spans="1:16" s="2" customFormat="1" hidden="1" x14ac:dyDescent="0.25">
      <c r="A183" s="834" t="s">
        <v>100</v>
      </c>
      <c r="B183" s="835"/>
      <c r="C183" s="835"/>
      <c r="D183" s="836"/>
      <c r="E183" s="47"/>
      <c r="F183" s="25">
        <v>211330</v>
      </c>
      <c r="G183" s="39"/>
      <c r="H183" s="27"/>
      <c r="I183" s="27"/>
      <c r="J183" s="27"/>
      <c r="K183" s="936"/>
      <c r="L183" s="937"/>
      <c r="M183" s="938"/>
      <c r="N183" s="939"/>
      <c r="O183" s="938"/>
      <c r="P183" s="939"/>
    </row>
    <row r="184" spans="1:16" s="2" customFormat="1" hidden="1" x14ac:dyDescent="0.25">
      <c r="A184" s="834" t="s">
        <v>101</v>
      </c>
      <c r="B184" s="835"/>
      <c r="C184" s="835"/>
      <c r="D184" s="836"/>
      <c r="E184" s="47"/>
      <c r="F184" s="25">
        <v>211340</v>
      </c>
      <c r="G184" s="39"/>
      <c r="H184" s="27"/>
      <c r="I184" s="27"/>
      <c r="J184" s="27"/>
      <c r="K184" s="936"/>
      <c r="L184" s="937"/>
      <c r="M184" s="938"/>
      <c r="N184" s="939"/>
      <c r="O184" s="938"/>
      <c r="P184" s="939"/>
    </row>
    <row r="185" spans="1:16" s="2" customFormat="1" hidden="1" x14ac:dyDescent="0.25">
      <c r="A185" s="834" t="s">
        <v>217</v>
      </c>
      <c r="B185" s="835"/>
      <c r="C185" s="835"/>
      <c r="D185" s="836"/>
      <c r="E185" s="47"/>
      <c r="F185" s="25">
        <v>211350</v>
      </c>
      <c r="G185" s="39"/>
      <c r="H185" s="27"/>
      <c r="I185" s="27"/>
      <c r="J185" s="27"/>
      <c r="K185" s="936"/>
      <c r="L185" s="937"/>
      <c r="M185" s="938"/>
      <c r="N185" s="939"/>
      <c r="O185" s="938"/>
      <c r="P185" s="939"/>
    </row>
    <row r="186" spans="1:16" s="2" customFormat="1" hidden="1" x14ac:dyDescent="0.25">
      <c r="A186" s="834" t="s">
        <v>102</v>
      </c>
      <c r="B186" s="835"/>
      <c r="C186" s="835"/>
      <c r="D186" s="836"/>
      <c r="E186" s="47"/>
      <c r="F186" s="25">
        <v>211390</v>
      </c>
      <c r="G186" s="39"/>
      <c r="H186" s="27"/>
      <c r="I186" s="27"/>
      <c r="J186" s="27"/>
      <c r="K186" s="936"/>
      <c r="L186" s="937"/>
      <c r="M186" s="938"/>
      <c r="N186" s="939"/>
      <c r="O186" s="938"/>
      <c r="P186" s="939"/>
    </row>
    <row r="187" spans="1:16" s="2" customFormat="1" hidden="1" x14ac:dyDescent="0.25">
      <c r="A187" s="846" t="s">
        <v>103</v>
      </c>
      <c r="B187" s="847"/>
      <c r="C187" s="847"/>
      <c r="D187" s="848"/>
      <c r="E187" s="18"/>
      <c r="F187" s="19">
        <v>212000</v>
      </c>
      <c r="G187" s="39">
        <f>G188+G190</f>
        <v>0</v>
      </c>
      <c r="H187" s="21"/>
      <c r="I187" s="21">
        <f>I188+I190</f>
        <v>0</v>
      </c>
      <c r="J187" s="21">
        <f>J188+J190</f>
        <v>0</v>
      </c>
      <c r="K187" s="936">
        <f>K188+K190</f>
        <v>0</v>
      </c>
      <c r="L187" s="937"/>
      <c r="M187" s="936">
        <f>M188+M190</f>
        <v>0</v>
      </c>
      <c r="N187" s="937"/>
      <c r="O187" s="936">
        <f>O188+O190</f>
        <v>0</v>
      </c>
      <c r="P187" s="937"/>
    </row>
    <row r="188" spans="1:16" s="2" customFormat="1" hidden="1" x14ac:dyDescent="0.25">
      <c r="A188" s="834" t="s">
        <v>104</v>
      </c>
      <c r="B188" s="835"/>
      <c r="C188" s="835"/>
      <c r="D188" s="836"/>
      <c r="E188" s="47"/>
      <c r="F188" s="25">
        <v>212100</v>
      </c>
      <c r="G188" s="39"/>
      <c r="H188" s="27"/>
      <c r="I188" s="27"/>
      <c r="J188" s="27"/>
      <c r="K188" s="936"/>
      <c r="L188" s="937"/>
      <c r="M188" s="938"/>
      <c r="N188" s="939"/>
      <c r="O188" s="938"/>
      <c r="P188" s="939"/>
    </row>
    <row r="189" spans="1:16" s="2" customFormat="1" hidden="1" x14ac:dyDescent="0.25">
      <c r="A189" s="834" t="s">
        <v>105</v>
      </c>
      <c r="B189" s="835"/>
      <c r="C189" s="835"/>
      <c r="D189" s="836"/>
      <c r="E189" s="47"/>
      <c r="F189" s="25">
        <v>212200</v>
      </c>
      <c r="G189" s="39"/>
      <c r="H189" s="27"/>
      <c r="I189" s="27"/>
      <c r="J189" s="27"/>
      <c r="K189" s="936"/>
      <c r="L189" s="937"/>
      <c r="M189" s="938"/>
      <c r="N189" s="939"/>
      <c r="O189" s="938"/>
      <c r="P189" s="939"/>
    </row>
    <row r="190" spans="1:16" s="2" customFormat="1" hidden="1" x14ac:dyDescent="0.25">
      <c r="A190" s="834" t="s">
        <v>106</v>
      </c>
      <c r="B190" s="835"/>
      <c r="C190" s="835"/>
      <c r="D190" s="836"/>
      <c r="E190" s="47"/>
      <c r="F190" s="25">
        <v>212210</v>
      </c>
      <c r="G190" s="39"/>
      <c r="H190" s="27"/>
      <c r="I190" s="27"/>
      <c r="J190" s="27"/>
      <c r="K190" s="936"/>
      <c r="L190" s="937"/>
      <c r="M190" s="938"/>
      <c r="N190" s="939"/>
      <c r="O190" s="938"/>
      <c r="P190" s="939"/>
    </row>
    <row r="191" spans="1:16" s="2" customFormat="1" ht="19.5" customHeight="1" x14ac:dyDescent="0.25">
      <c r="A191" s="846" t="s">
        <v>107</v>
      </c>
      <c r="B191" s="847"/>
      <c r="C191" s="847"/>
      <c r="D191" s="848"/>
      <c r="E191" s="18"/>
      <c r="F191" s="19">
        <v>22</v>
      </c>
      <c r="G191" s="927">
        <f>G209</f>
        <v>104773.5</v>
      </c>
      <c r="H191" s="928"/>
      <c r="I191" s="21">
        <f>I209</f>
        <v>119348.5</v>
      </c>
      <c r="J191" s="21">
        <f>J209</f>
        <v>147062.20000000001</v>
      </c>
      <c r="K191" s="936">
        <f>K209</f>
        <v>39088.800000000003</v>
      </c>
      <c r="L191" s="937"/>
      <c r="M191" s="936">
        <f>M209</f>
        <v>41981.1</v>
      </c>
      <c r="N191" s="937"/>
      <c r="O191" s="936">
        <f>O209</f>
        <v>44975.5</v>
      </c>
      <c r="P191" s="937"/>
    </row>
    <row r="192" spans="1:16" s="2" customFormat="1" ht="15.75" hidden="1" customHeight="1" x14ac:dyDescent="0.25">
      <c r="A192" s="834" t="s">
        <v>108</v>
      </c>
      <c r="B192" s="835"/>
      <c r="C192" s="835"/>
      <c r="D192" s="836"/>
      <c r="E192" s="47"/>
      <c r="F192" s="25">
        <v>222000</v>
      </c>
      <c r="G192" s="927"/>
      <c r="H192" s="928"/>
      <c r="I192" s="27"/>
      <c r="J192" s="27"/>
      <c r="K192" s="938"/>
      <c r="L192" s="939"/>
      <c r="M192" s="938"/>
      <c r="N192" s="939"/>
      <c r="O192" s="938"/>
      <c r="P192" s="939"/>
    </row>
    <row r="193" spans="1:16" s="2" customFormat="1" ht="15.75" hidden="1" customHeight="1" x14ac:dyDescent="0.25">
      <c r="A193" s="834" t="s">
        <v>109</v>
      </c>
      <c r="B193" s="835"/>
      <c r="C193" s="835"/>
      <c r="D193" s="836"/>
      <c r="E193" s="47"/>
      <c r="F193" s="25">
        <v>222100</v>
      </c>
      <c r="G193" s="927"/>
      <c r="H193" s="928"/>
      <c r="I193" s="27"/>
      <c r="J193" s="27"/>
      <c r="K193" s="938"/>
      <c r="L193" s="939"/>
      <c r="M193" s="938"/>
      <c r="N193" s="939"/>
      <c r="O193" s="938"/>
      <c r="P193" s="939"/>
    </row>
    <row r="194" spans="1:16" s="2" customFormat="1" ht="15.75" hidden="1" customHeight="1" x14ac:dyDescent="0.25">
      <c r="A194" s="834" t="s">
        <v>110</v>
      </c>
      <c r="B194" s="835"/>
      <c r="C194" s="835"/>
      <c r="D194" s="836"/>
      <c r="E194" s="47"/>
      <c r="F194" s="25">
        <v>222110</v>
      </c>
      <c r="G194" s="927"/>
      <c r="H194" s="928"/>
      <c r="I194" s="27"/>
      <c r="J194" s="27"/>
      <c r="K194" s="938"/>
      <c r="L194" s="939"/>
      <c r="M194" s="938"/>
      <c r="N194" s="939"/>
      <c r="O194" s="938"/>
      <c r="P194" s="939"/>
    </row>
    <row r="195" spans="1:16" s="2" customFormat="1" ht="15.75" hidden="1" customHeight="1" x14ac:dyDescent="0.25">
      <c r="A195" s="834" t="s">
        <v>111</v>
      </c>
      <c r="B195" s="835"/>
      <c r="C195" s="835"/>
      <c r="D195" s="836"/>
      <c r="E195" s="47"/>
      <c r="F195" s="25">
        <v>222120</v>
      </c>
      <c r="G195" s="927"/>
      <c r="H195" s="928"/>
      <c r="I195" s="27"/>
      <c r="J195" s="27"/>
      <c r="K195" s="938"/>
      <c r="L195" s="939"/>
      <c r="M195" s="938"/>
      <c r="N195" s="939"/>
      <c r="O195" s="938"/>
      <c r="P195" s="939"/>
    </row>
    <row r="196" spans="1:16" s="2" customFormat="1" ht="15.75" hidden="1" customHeight="1" x14ac:dyDescent="0.25">
      <c r="A196" s="834" t="s">
        <v>112</v>
      </c>
      <c r="B196" s="835"/>
      <c r="C196" s="835"/>
      <c r="D196" s="836"/>
      <c r="E196" s="47"/>
      <c r="F196" s="25">
        <v>222130</v>
      </c>
      <c r="G196" s="927"/>
      <c r="H196" s="928"/>
      <c r="I196" s="27"/>
      <c r="J196" s="27"/>
      <c r="K196" s="938"/>
      <c r="L196" s="939"/>
      <c r="M196" s="938"/>
      <c r="N196" s="939"/>
      <c r="O196" s="938"/>
      <c r="P196" s="939"/>
    </row>
    <row r="197" spans="1:16" s="2" customFormat="1" ht="15.75" hidden="1" customHeight="1" x14ac:dyDescent="0.25">
      <c r="A197" s="834" t="s">
        <v>113</v>
      </c>
      <c r="B197" s="835"/>
      <c r="C197" s="835"/>
      <c r="D197" s="836"/>
      <c r="E197" s="47"/>
      <c r="F197" s="25">
        <v>222140</v>
      </c>
      <c r="G197" s="927"/>
      <c r="H197" s="928"/>
      <c r="I197" s="27"/>
      <c r="J197" s="27"/>
      <c r="K197" s="938"/>
      <c r="L197" s="939"/>
      <c r="M197" s="938"/>
      <c r="N197" s="939"/>
      <c r="O197" s="938"/>
      <c r="P197" s="939"/>
    </row>
    <row r="198" spans="1:16" s="2" customFormat="1" ht="15.75" hidden="1" customHeight="1" x14ac:dyDescent="0.25">
      <c r="A198" s="834" t="s">
        <v>114</v>
      </c>
      <c r="B198" s="835"/>
      <c r="C198" s="835"/>
      <c r="D198" s="836"/>
      <c r="E198" s="47"/>
      <c r="F198" s="25">
        <v>222190</v>
      </c>
      <c r="G198" s="927"/>
      <c r="H198" s="928"/>
      <c r="I198" s="27"/>
      <c r="J198" s="27"/>
      <c r="K198" s="938"/>
      <c r="L198" s="939"/>
      <c r="M198" s="938"/>
      <c r="N198" s="939"/>
      <c r="O198" s="938"/>
      <c r="P198" s="939"/>
    </row>
    <row r="199" spans="1:16" s="2" customFormat="1" ht="15.75" hidden="1" customHeight="1" x14ac:dyDescent="0.25">
      <c r="A199" s="834" t="s">
        <v>115</v>
      </c>
      <c r="B199" s="835"/>
      <c r="C199" s="835"/>
      <c r="D199" s="836"/>
      <c r="E199" s="47"/>
      <c r="F199" s="25">
        <v>222200</v>
      </c>
      <c r="G199" s="927"/>
      <c r="H199" s="928"/>
      <c r="I199" s="27"/>
      <c r="J199" s="27"/>
      <c r="K199" s="938"/>
      <c r="L199" s="939"/>
      <c r="M199" s="938"/>
      <c r="N199" s="939"/>
      <c r="O199" s="938"/>
      <c r="P199" s="939"/>
    </row>
    <row r="200" spans="1:16" s="2" customFormat="1" ht="15.75" hidden="1" customHeight="1" x14ac:dyDescent="0.25">
      <c r="A200" s="834" t="s">
        <v>116</v>
      </c>
      <c r="B200" s="835"/>
      <c r="C200" s="835"/>
      <c r="D200" s="836"/>
      <c r="E200" s="47"/>
      <c r="F200" s="25">
        <v>222210</v>
      </c>
      <c r="G200" s="927"/>
      <c r="H200" s="928"/>
      <c r="I200" s="27"/>
      <c r="J200" s="27"/>
      <c r="K200" s="938"/>
      <c r="L200" s="939"/>
      <c r="M200" s="938"/>
      <c r="N200" s="939"/>
      <c r="O200" s="938"/>
      <c r="P200" s="939"/>
    </row>
    <row r="201" spans="1:16" s="2" customFormat="1" ht="15.75" hidden="1" customHeight="1" x14ac:dyDescent="0.25">
      <c r="A201" s="834" t="s">
        <v>117</v>
      </c>
      <c r="B201" s="835"/>
      <c r="C201" s="835"/>
      <c r="D201" s="836"/>
      <c r="E201" s="47"/>
      <c r="F201" s="25">
        <v>222220</v>
      </c>
      <c r="G201" s="927"/>
      <c r="H201" s="928"/>
      <c r="I201" s="27"/>
      <c r="J201" s="27"/>
      <c r="K201" s="938"/>
      <c r="L201" s="939"/>
      <c r="M201" s="938"/>
      <c r="N201" s="939"/>
      <c r="O201" s="938"/>
      <c r="P201" s="939"/>
    </row>
    <row r="202" spans="1:16" s="2" customFormat="1" ht="15.75" hidden="1" customHeight="1" x14ac:dyDescent="0.25">
      <c r="A202" s="834" t="s">
        <v>118</v>
      </c>
      <c r="B202" s="835"/>
      <c r="C202" s="835"/>
      <c r="D202" s="836"/>
      <c r="E202" s="47"/>
      <c r="F202" s="25">
        <v>222300</v>
      </c>
      <c r="G202" s="927"/>
      <c r="H202" s="928"/>
      <c r="I202" s="27"/>
      <c r="J202" s="27"/>
      <c r="K202" s="938"/>
      <c r="L202" s="939"/>
      <c r="M202" s="938"/>
      <c r="N202" s="939"/>
      <c r="O202" s="938"/>
      <c r="P202" s="939"/>
    </row>
    <row r="203" spans="1:16" s="2" customFormat="1" ht="15.75" hidden="1" customHeight="1" x14ac:dyDescent="0.25">
      <c r="A203" s="834" t="s">
        <v>119</v>
      </c>
      <c r="B203" s="835"/>
      <c r="C203" s="835"/>
      <c r="D203" s="836"/>
      <c r="E203" s="47"/>
      <c r="F203" s="25">
        <v>222400</v>
      </c>
      <c r="G203" s="927"/>
      <c r="H203" s="928"/>
      <c r="I203" s="27"/>
      <c r="J203" s="27"/>
      <c r="K203" s="938"/>
      <c r="L203" s="939"/>
      <c r="M203" s="938"/>
      <c r="N203" s="939"/>
      <c r="O203" s="938"/>
      <c r="P203" s="939"/>
    </row>
    <row r="204" spans="1:16" s="2" customFormat="1" ht="15.75" hidden="1" customHeight="1" x14ac:dyDescent="0.25">
      <c r="A204" s="834" t="s">
        <v>120</v>
      </c>
      <c r="B204" s="835"/>
      <c r="C204" s="835"/>
      <c r="D204" s="836"/>
      <c r="E204" s="47"/>
      <c r="F204" s="25">
        <v>222500</v>
      </c>
      <c r="G204" s="927"/>
      <c r="H204" s="928"/>
      <c r="I204" s="27"/>
      <c r="J204" s="27"/>
      <c r="K204" s="938"/>
      <c r="L204" s="939"/>
      <c r="M204" s="938"/>
      <c r="N204" s="939"/>
      <c r="O204" s="938"/>
      <c r="P204" s="939"/>
    </row>
    <row r="205" spans="1:16" s="2" customFormat="1" ht="15.75" hidden="1" customHeight="1" x14ac:dyDescent="0.25">
      <c r="A205" s="834" t="s">
        <v>121</v>
      </c>
      <c r="B205" s="835"/>
      <c r="C205" s="835"/>
      <c r="D205" s="836"/>
      <c r="E205" s="47"/>
      <c r="F205" s="25">
        <v>222600</v>
      </c>
      <c r="G205" s="927"/>
      <c r="H205" s="928"/>
      <c r="I205" s="27"/>
      <c r="J205" s="27"/>
      <c r="K205" s="938"/>
      <c r="L205" s="939"/>
      <c r="M205" s="938"/>
      <c r="N205" s="939"/>
      <c r="O205" s="938"/>
      <c r="P205" s="939"/>
    </row>
    <row r="206" spans="1:16" s="2" customFormat="1" ht="15.75" hidden="1" customHeight="1" x14ac:dyDescent="0.25">
      <c r="A206" s="834" t="s">
        <v>122</v>
      </c>
      <c r="B206" s="835"/>
      <c r="C206" s="835"/>
      <c r="D206" s="836"/>
      <c r="E206" s="47"/>
      <c r="F206" s="25">
        <v>222700</v>
      </c>
      <c r="G206" s="927"/>
      <c r="H206" s="928"/>
      <c r="I206" s="27"/>
      <c r="J206" s="27"/>
      <c r="K206" s="938"/>
      <c r="L206" s="939"/>
      <c r="M206" s="938"/>
      <c r="N206" s="939"/>
      <c r="O206" s="938"/>
      <c r="P206" s="939"/>
    </row>
    <row r="207" spans="1:16" s="2" customFormat="1" ht="15.75" hidden="1" customHeight="1" x14ac:dyDescent="0.25">
      <c r="A207" s="834" t="s">
        <v>123</v>
      </c>
      <c r="B207" s="835"/>
      <c r="C207" s="835"/>
      <c r="D207" s="836"/>
      <c r="E207" s="47"/>
      <c r="F207" s="25">
        <v>222710</v>
      </c>
      <c r="G207" s="927"/>
      <c r="H207" s="928"/>
      <c r="I207" s="27"/>
      <c r="J207" s="27"/>
      <c r="K207" s="938"/>
      <c r="L207" s="939"/>
      <c r="M207" s="938"/>
      <c r="N207" s="939"/>
      <c r="O207" s="938"/>
      <c r="P207" s="939"/>
    </row>
    <row r="208" spans="1:16" s="2" customFormat="1" ht="15.75" hidden="1" customHeight="1" x14ac:dyDescent="0.25">
      <c r="A208" s="834" t="s">
        <v>124</v>
      </c>
      <c r="B208" s="835"/>
      <c r="C208" s="835"/>
      <c r="D208" s="836"/>
      <c r="E208" s="47"/>
      <c r="F208" s="25">
        <v>222720</v>
      </c>
      <c r="G208" s="927"/>
      <c r="H208" s="928"/>
      <c r="I208" s="27"/>
      <c r="J208" s="27"/>
      <c r="K208" s="938"/>
      <c r="L208" s="939"/>
      <c r="M208" s="938"/>
      <c r="N208" s="939"/>
      <c r="O208" s="938"/>
      <c r="P208" s="939"/>
    </row>
    <row r="209" spans="1:16" s="2" customFormat="1" ht="18.75" customHeight="1" x14ac:dyDescent="0.25">
      <c r="A209" s="834" t="s">
        <v>125</v>
      </c>
      <c r="B209" s="835"/>
      <c r="C209" s="835"/>
      <c r="D209" s="836"/>
      <c r="E209" s="47"/>
      <c r="F209" s="25">
        <v>222800</v>
      </c>
      <c r="G209" s="961">
        <f>G210</f>
        <v>104773.5</v>
      </c>
      <c r="H209" s="962"/>
      <c r="I209" s="27">
        <f>I210</f>
        <v>119348.5</v>
      </c>
      <c r="J209" s="27">
        <f>J210</f>
        <v>147062.20000000001</v>
      </c>
      <c r="K209" s="938">
        <f>K210</f>
        <v>39088.800000000003</v>
      </c>
      <c r="L209" s="939"/>
      <c r="M209" s="938">
        <f>M210</f>
        <v>41981.1</v>
      </c>
      <c r="N209" s="939"/>
      <c r="O209" s="938">
        <f>O210</f>
        <v>44975.5</v>
      </c>
      <c r="P209" s="939"/>
    </row>
    <row r="210" spans="1:16" s="2" customFormat="1" ht="21.75" customHeight="1" x14ac:dyDescent="0.25">
      <c r="A210" s="834" t="s">
        <v>125</v>
      </c>
      <c r="B210" s="835"/>
      <c r="C210" s="835"/>
      <c r="D210" s="836"/>
      <c r="E210" s="47"/>
      <c r="F210" s="25">
        <v>222810</v>
      </c>
      <c r="G210" s="961">
        <v>104773.5</v>
      </c>
      <c r="H210" s="962"/>
      <c r="I210" s="157">
        <v>119348.5</v>
      </c>
      <c r="J210" s="27">
        <v>147062.20000000001</v>
      </c>
      <c r="K210" s="963">
        <v>39088.800000000003</v>
      </c>
      <c r="L210" s="964"/>
      <c r="M210" s="963">
        <v>41981.1</v>
      </c>
      <c r="N210" s="964"/>
      <c r="O210" s="963">
        <v>44975.5</v>
      </c>
      <c r="P210" s="964"/>
    </row>
    <row r="211" spans="1:16" s="2" customFormat="1" hidden="1" x14ac:dyDescent="0.25">
      <c r="A211" s="834" t="s">
        <v>126</v>
      </c>
      <c r="B211" s="835"/>
      <c r="C211" s="835"/>
      <c r="D211" s="836"/>
      <c r="E211" s="47"/>
      <c r="F211" s="25">
        <v>222820</v>
      </c>
      <c r="G211" s="942" t="s">
        <v>17</v>
      </c>
      <c r="H211" s="942"/>
      <c r="I211" s="51" t="s">
        <v>17</v>
      </c>
      <c r="J211" s="52"/>
      <c r="K211" s="868"/>
      <c r="L211" s="869"/>
      <c r="M211" s="870"/>
      <c r="N211" s="871"/>
      <c r="O211" s="870"/>
      <c r="P211" s="871"/>
    </row>
    <row r="212" spans="1:16" s="2" customFormat="1" hidden="1" x14ac:dyDescent="0.25">
      <c r="A212" s="834" t="s">
        <v>127</v>
      </c>
      <c r="B212" s="835"/>
      <c r="C212" s="835"/>
      <c r="D212" s="836"/>
      <c r="E212" s="47"/>
      <c r="F212" s="25">
        <v>222900</v>
      </c>
      <c r="G212" s="942" t="s">
        <v>17</v>
      </c>
      <c r="H212" s="942"/>
      <c r="I212" s="51" t="s">
        <v>17</v>
      </c>
      <c r="J212" s="52"/>
      <c r="K212" s="868"/>
      <c r="L212" s="869"/>
      <c r="M212" s="870"/>
      <c r="N212" s="871"/>
      <c r="O212" s="870"/>
      <c r="P212" s="871"/>
    </row>
    <row r="213" spans="1:16" s="2" customFormat="1" hidden="1" x14ac:dyDescent="0.25">
      <c r="A213" s="834" t="s">
        <v>128</v>
      </c>
      <c r="B213" s="835"/>
      <c r="C213" s="835"/>
      <c r="D213" s="836"/>
      <c r="E213" s="47"/>
      <c r="F213" s="25">
        <v>222910</v>
      </c>
      <c r="G213" s="942" t="s">
        <v>17</v>
      </c>
      <c r="H213" s="942"/>
      <c r="I213" s="51" t="s">
        <v>17</v>
      </c>
      <c r="J213" s="52"/>
      <c r="K213" s="868"/>
      <c r="L213" s="869"/>
      <c r="M213" s="870"/>
      <c r="N213" s="871"/>
      <c r="O213" s="870"/>
      <c r="P213" s="871"/>
    </row>
    <row r="214" spans="1:16" s="2" customFormat="1" hidden="1" x14ac:dyDescent="0.25">
      <c r="A214" s="834" t="s">
        <v>129</v>
      </c>
      <c r="B214" s="835"/>
      <c r="C214" s="835"/>
      <c r="D214" s="836"/>
      <c r="E214" s="47"/>
      <c r="F214" s="25">
        <v>222920</v>
      </c>
      <c r="G214" s="942" t="s">
        <v>17</v>
      </c>
      <c r="H214" s="942"/>
      <c r="I214" s="51" t="s">
        <v>17</v>
      </c>
      <c r="J214" s="52"/>
      <c r="K214" s="868"/>
      <c r="L214" s="869"/>
      <c r="M214" s="870"/>
      <c r="N214" s="871"/>
      <c r="O214" s="870"/>
      <c r="P214" s="871"/>
    </row>
    <row r="215" spans="1:16" s="2" customFormat="1" hidden="1" x14ac:dyDescent="0.25">
      <c r="A215" s="834" t="s">
        <v>130</v>
      </c>
      <c r="B215" s="835"/>
      <c r="C215" s="835"/>
      <c r="D215" s="836"/>
      <c r="E215" s="47"/>
      <c r="F215" s="25">
        <v>222930</v>
      </c>
      <c r="G215" s="942" t="s">
        <v>17</v>
      </c>
      <c r="H215" s="942"/>
      <c r="I215" s="51" t="s">
        <v>17</v>
      </c>
      <c r="J215" s="52"/>
      <c r="K215" s="868"/>
      <c r="L215" s="869"/>
      <c r="M215" s="870"/>
      <c r="N215" s="871"/>
      <c r="O215" s="870"/>
      <c r="P215" s="871"/>
    </row>
    <row r="216" spans="1:16" s="2" customFormat="1" hidden="1" x14ac:dyDescent="0.25">
      <c r="A216" s="834" t="s">
        <v>131</v>
      </c>
      <c r="B216" s="835"/>
      <c r="C216" s="835"/>
      <c r="D216" s="836"/>
      <c r="E216" s="47"/>
      <c r="F216" s="25">
        <v>222940</v>
      </c>
      <c r="G216" s="942" t="s">
        <v>17</v>
      </c>
      <c r="H216" s="942"/>
      <c r="I216" s="51" t="s">
        <v>17</v>
      </c>
      <c r="J216" s="52"/>
      <c r="K216" s="868"/>
      <c r="L216" s="869"/>
      <c r="M216" s="870"/>
      <c r="N216" s="871"/>
      <c r="O216" s="870"/>
      <c r="P216" s="871"/>
    </row>
    <row r="217" spans="1:16" s="2" customFormat="1" hidden="1" x14ac:dyDescent="0.25">
      <c r="A217" s="834" t="s">
        <v>132</v>
      </c>
      <c r="B217" s="835"/>
      <c r="C217" s="835"/>
      <c r="D217" s="836"/>
      <c r="E217" s="47"/>
      <c r="F217" s="25">
        <v>222950</v>
      </c>
      <c r="G217" s="942" t="s">
        <v>17</v>
      </c>
      <c r="H217" s="942"/>
      <c r="I217" s="51" t="s">
        <v>17</v>
      </c>
      <c r="J217" s="52"/>
      <c r="K217" s="868"/>
      <c r="L217" s="869"/>
      <c r="M217" s="870"/>
      <c r="N217" s="871"/>
      <c r="O217" s="870"/>
      <c r="P217" s="871"/>
    </row>
    <row r="218" spans="1:16" s="2" customFormat="1" hidden="1" x14ac:dyDescent="0.25">
      <c r="A218" s="834" t="s">
        <v>133</v>
      </c>
      <c r="B218" s="835"/>
      <c r="C218" s="835"/>
      <c r="D218" s="836"/>
      <c r="E218" s="47"/>
      <c r="F218" s="25">
        <v>222960</v>
      </c>
      <c r="G218" s="942" t="s">
        <v>17</v>
      </c>
      <c r="H218" s="942"/>
      <c r="I218" s="51" t="s">
        <v>17</v>
      </c>
      <c r="J218" s="52"/>
      <c r="K218" s="868"/>
      <c r="L218" s="869"/>
      <c r="M218" s="870"/>
      <c r="N218" s="871"/>
      <c r="O218" s="870"/>
      <c r="P218" s="871"/>
    </row>
    <row r="219" spans="1:16" s="2" customFormat="1" hidden="1" x14ac:dyDescent="0.25">
      <c r="A219" s="834" t="s">
        <v>134</v>
      </c>
      <c r="B219" s="835"/>
      <c r="C219" s="835"/>
      <c r="D219" s="836"/>
      <c r="E219" s="47"/>
      <c r="F219" s="25">
        <v>222970</v>
      </c>
      <c r="G219" s="942" t="s">
        <v>17</v>
      </c>
      <c r="H219" s="942"/>
      <c r="I219" s="51" t="s">
        <v>17</v>
      </c>
      <c r="J219" s="52"/>
      <c r="K219" s="868"/>
      <c r="L219" s="869"/>
      <c r="M219" s="870"/>
      <c r="N219" s="871"/>
      <c r="O219" s="870"/>
      <c r="P219" s="871"/>
    </row>
    <row r="220" spans="1:16" s="2" customFormat="1" hidden="1" x14ac:dyDescent="0.25">
      <c r="A220" s="834" t="s">
        <v>135</v>
      </c>
      <c r="B220" s="835"/>
      <c r="C220" s="835"/>
      <c r="D220" s="836"/>
      <c r="E220" s="47"/>
      <c r="F220" s="25">
        <v>222980</v>
      </c>
      <c r="G220" s="942" t="s">
        <v>17</v>
      </c>
      <c r="H220" s="942"/>
      <c r="I220" s="51" t="s">
        <v>17</v>
      </c>
      <c r="J220" s="52"/>
      <c r="K220" s="868"/>
      <c r="L220" s="869"/>
      <c r="M220" s="870"/>
      <c r="N220" s="871"/>
      <c r="O220" s="870"/>
      <c r="P220" s="871"/>
    </row>
    <row r="221" spans="1:16" s="2" customFormat="1" hidden="1" x14ac:dyDescent="0.25">
      <c r="A221" s="834" t="s">
        <v>136</v>
      </c>
      <c r="B221" s="835"/>
      <c r="C221" s="835"/>
      <c r="D221" s="836"/>
      <c r="E221" s="47"/>
      <c r="F221" s="25">
        <v>222990</v>
      </c>
      <c r="G221" s="942" t="s">
        <v>17</v>
      </c>
      <c r="H221" s="942"/>
      <c r="I221" s="51" t="s">
        <v>17</v>
      </c>
      <c r="J221" s="52"/>
      <c r="K221" s="868"/>
      <c r="L221" s="869"/>
      <c r="M221" s="870"/>
      <c r="N221" s="871"/>
      <c r="O221" s="870"/>
      <c r="P221" s="871"/>
    </row>
    <row r="222" spans="1:16" s="2" customFormat="1" hidden="1" x14ac:dyDescent="0.25">
      <c r="A222" s="846" t="s">
        <v>137</v>
      </c>
      <c r="B222" s="847"/>
      <c r="C222" s="847"/>
      <c r="D222" s="848"/>
      <c r="E222" s="18"/>
      <c r="F222" s="19">
        <v>270000</v>
      </c>
      <c r="G222" s="943" t="s">
        <v>17</v>
      </c>
      <c r="H222" s="943"/>
      <c r="I222" s="57" t="s">
        <v>17</v>
      </c>
      <c r="J222" s="58">
        <f>SUM(J223:J224)</f>
        <v>0</v>
      </c>
      <c r="K222" s="874">
        <f>SUM(K223:K224)</f>
        <v>0</v>
      </c>
      <c r="L222" s="875"/>
      <c r="M222" s="874">
        <f t="shared" ref="M222" si="354">SUM(M223:M224)</f>
        <v>0</v>
      </c>
      <c r="N222" s="875"/>
      <c r="O222" s="874">
        <f t="shared" ref="O222" si="355">SUM(O223:O224)</f>
        <v>0</v>
      </c>
      <c r="P222" s="875"/>
    </row>
    <row r="223" spans="1:16" s="2" customFormat="1" hidden="1" x14ac:dyDescent="0.25">
      <c r="A223" s="834" t="s">
        <v>138</v>
      </c>
      <c r="B223" s="835"/>
      <c r="C223" s="835"/>
      <c r="D223" s="836"/>
      <c r="E223" s="47"/>
      <c r="F223" s="25">
        <v>271000</v>
      </c>
      <c r="G223" s="942" t="s">
        <v>17</v>
      </c>
      <c r="H223" s="942"/>
      <c r="I223" s="51" t="s">
        <v>17</v>
      </c>
      <c r="J223" s="52"/>
      <c r="K223" s="868"/>
      <c r="L223" s="869"/>
      <c r="M223" s="870"/>
      <c r="N223" s="871"/>
      <c r="O223" s="870"/>
      <c r="P223" s="871"/>
    </row>
    <row r="224" spans="1:16" s="2" customFormat="1" hidden="1" x14ac:dyDescent="0.25">
      <c r="A224" s="834" t="s">
        <v>139</v>
      </c>
      <c r="B224" s="835"/>
      <c r="C224" s="835"/>
      <c r="D224" s="836"/>
      <c r="E224" s="47"/>
      <c r="F224" s="43">
        <v>273500</v>
      </c>
      <c r="G224" s="942" t="s">
        <v>17</v>
      </c>
      <c r="H224" s="942"/>
      <c r="I224" s="51" t="s">
        <v>17</v>
      </c>
      <c r="J224" s="52"/>
      <c r="K224" s="868"/>
      <c r="L224" s="869"/>
      <c r="M224" s="870"/>
      <c r="N224" s="871"/>
      <c r="O224" s="870"/>
      <c r="P224" s="871"/>
    </row>
    <row r="225" spans="1:16" s="2" customFormat="1" hidden="1" x14ac:dyDescent="0.25">
      <c r="A225" s="846" t="s">
        <v>140</v>
      </c>
      <c r="B225" s="847"/>
      <c r="C225" s="847"/>
      <c r="D225" s="848"/>
      <c r="E225" s="18"/>
      <c r="F225" s="45">
        <v>280000</v>
      </c>
      <c r="G225" s="943" t="s">
        <v>17</v>
      </c>
      <c r="H225" s="943"/>
      <c r="I225" s="57" t="s">
        <v>17</v>
      </c>
      <c r="J225" s="58">
        <f>SUM(J226:J238)</f>
        <v>0</v>
      </c>
      <c r="K225" s="876">
        <f>SUM(K226:L238)</f>
        <v>0</v>
      </c>
      <c r="L225" s="877"/>
      <c r="M225" s="876">
        <f t="shared" ref="M225" si="356">SUM(M226:N238)</f>
        <v>0</v>
      </c>
      <c r="N225" s="877"/>
      <c r="O225" s="876">
        <f t="shared" ref="O225" si="357">SUM(O226:P238)</f>
        <v>0</v>
      </c>
      <c r="P225" s="877"/>
    </row>
    <row r="226" spans="1:16" s="2" customFormat="1" hidden="1" x14ac:dyDescent="0.25">
      <c r="A226" s="834" t="s">
        <v>141</v>
      </c>
      <c r="B226" s="835"/>
      <c r="C226" s="835"/>
      <c r="D226" s="836"/>
      <c r="E226" s="47"/>
      <c r="F226" s="25">
        <v>281000</v>
      </c>
      <c r="G226" s="942" t="s">
        <v>17</v>
      </c>
      <c r="H226" s="942"/>
      <c r="I226" s="51" t="s">
        <v>17</v>
      </c>
      <c r="J226" s="52"/>
      <c r="K226" s="868"/>
      <c r="L226" s="869"/>
      <c r="M226" s="870"/>
      <c r="N226" s="871"/>
      <c r="O226" s="870"/>
      <c r="P226" s="871"/>
    </row>
    <row r="227" spans="1:16" s="2" customFormat="1" hidden="1" x14ac:dyDescent="0.25">
      <c r="A227" s="834" t="s">
        <v>142</v>
      </c>
      <c r="B227" s="835"/>
      <c r="C227" s="835"/>
      <c r="D227" s="836"/>
      <c r="E227" s="47"/>
      <c r="F227" s="25">
        <v>281200</v>
      </c>
      <c r="G227" s="942" t="s">
        <v>17</v>
      </c>
      <c r="H227" s="942"/>
      <c r="I227" s="51" t="s">
        <v>17</v>
      </c>
      <c r="J227" s="52"/>
      <c r="K227" s="868"/>
      <c r="L227" s="869"/>
      <c r="M227" s="870"/>
      <c r="N227" s="871"/>
      <c r="O227" s="870"/>
      <c r="P227" s="871"/>
    </row>
    <row r="228" spans="1:16" s="2" customFormat="1" hidden="1" x14ac:dyDescent="0.25">
      <c r="A228" s="834" t="s">
        <v>143</v>
      </c>
      <c r="B228" s="835"/>
      <c r="C228" s="835"/>
      <c r="D228" s="836"/>
      <c r="E228" s="47"/>
      <c r="F228" s="25">
        <v>281210</v>
      </c>
      <c r="G228" s="942" t="s">
        <v>17</v>
      </c>
      <c r="H228" s="942"/>
      <c r="I228" s="51" t="s">
        <v>17</v>
      </c>
      <c r="J228" s="52"/>
      <c r="K228" s="868"/>
      <c r="L228" s="869"/>
      <c r="M228" s="870"/>
      <c r="N228" s="871"/>
      <c r="O228" s="870"/>
      <c r="P228" s="871"/>
    </row>
    <row r="229" spans="1:16" s="2" customFormat="1" hidden="1" x14ac:dyDescent="0.25">
      <c r="A229" s="834" t="s">
        <v>144</v>
      </c>
      <c r="B229" s="835"/>
      <c r="C229" s="835"/>
      <c r="D229" s="836"/>
      <c r="E229" s="47"/>
      <c r="F229" s="25">
        <v>281211</v>
      </c>
      <c r="G229" s="942" t="s">
        <v>17</v>
      </c>
      <c r="H229" s="942"/>
      <c r="I229" s="51" t="s">
        <v>17</v>
      </c>
      <c r="J229" s="52"/>
      <c r="K229" s="868"/>
      <c r="L229" s="869"/>
      <c r="M229" s="870"/>
      <c r="N229" s="871"/>
      <c r="O229" s="870"/>
      <c r="P229" s="871"/>
    </row>
    <row r="230" spans="1:16" s="2" customFormat="1" hidden="1" x14ac:dyDescent="0.25">
      <c r="A230" s="834" t="s">
        <v>145</v>
      </c>
      <c r="B230" s="835"/>
      <c r="C230" s="835"/>
      <c r="D230" s="836"/>
      <c r="E230" s="47"/>
      <c r="F230" s="25">
        <v>281212</v>
      </c>
      <c r="G230" s="942" t="s">
        <v>17</v>
      </c>
      <c r="H230" s="942"/>
      <c r="I230" s="51" t="s">
        <v>17</v>
      </c>
      <c r="J230" s="52"/>
      <c r="K230" s="868"/>
      <c r="L230" s="869"/>
      <c r="M230" s="870"/>
      <c r="N230" s="871"/>
      <c r="O230" s="870"/>
      <c r="P230" s="871"/>
    </row>
    <row r="231" spans="1:16" s="2" customFormat="1" hidden="1" x14ac:dyDescent="0.25">
      <c r="A231" s="834" t="s">
        <v>146</v>
      </c>
      <c r="B231" s="835"/>
      <c r="C231" s="835"/>
      <c r="D231" s="836"/>
      <c r="E231" s="47"/>
      <c r="F231" s="25">
        <v>281220</v>
      </c>
      <c r="G231" s="942" t="s">
        <v>17</v>
      </c>
      <c r="H231" s="942"/>
      <c r="I231" s="51" t="s">
        <v>17</v>
      </c>
      <c r="J231" s="52"/>
      <c r="K231" s="868"/>
      <c r="L231" s="869"/>
      <c r="M231" s="870"/>
      <c r="N231" s="871"/>
      <c r="O231" s="870"/>
      <c r="P231" s="871"/>
    </row>
    <row r="232" spans="1:16" s="2" customFormat="1" hidden="1" x14ac:dyDescent="0.25">
      <c r="A232" s="834" t="s">
        <v>147</v>
      </c>
      <c r="B232" s="835"/>
      <c r="C232" s="835"/>
      <c r="D232" s="836"/>
      <c r="E232" s="47"/>
      <c r="F232" s="25">
        <v>281221</v>
      </c>
      <c r="G232" s="942" t="s">
        <v>17</v>
      </c>
      <c r="H232" s="942"/>
      <c r="I232" s="51" t="s">
        <v>17</v>
      </c>
      <c r="J232" s="52"/>
      <c r="K232" s="868"/>
      <c r="L232" s="869"/>
      <c r="M232" s="870"/>
      <c r="N232" s="871"/>
      <c r="O232" s="870"/>
      <c r="P232" s="871"/>
    </row>
    <row r="233" spans="1:16" s="2" customFormat="1" hidden="1" x14ac:dyDescent="0.25">
      <c r="A233" s="834" t="s">
        <v>148</v>
      </c>
      <c r="B233" s="835"/>
      <c r="C233" s="835"/>
      <c r="D233" s="836"/>
      <c r="E233" s="47"/>
      <c r="F233" s="25">
        <v>281222</v>
      </c>
      <c r="G233" s="942" t="s">
        <v>17</v>
      </c>
      <c r="H233" s="942"/>
      <c r="I233" s="51" t="s">
        <v>17</v>
      </c>
      <c r="J233" s="52"/>
      <c r="K233" s="868"/>
      <c r="L233" s="869"/>
      <c r="M233" s="870"/>
      <c r="N233" s="871"/>
      <c r="O233" s="870"/>
      <c r="P233" s="871"/>
    </row>
    <row r="234" spans="1:16" s="2" customFormat="1" hidden="1" x14ac:dyDescent="0.25">
      <c r="A234" s="834" t="s">
        <v>149</v>
      </c>
      <c r="B234" s="835"/>
      <c r="C234" s="835"/>
      <c r="D234" s="836"/>
      <c r="E234" s="47"/>
      <c r="F234" s="25">
        <v>281230</v>
      </c>
      <c r="G234" s="942" t="s">
        <v>17</v>
      </c>
      <c r="H234" s="942"/>
      <c r="I234" s="51" t="s">
        <v>17</v>
      </c>
      <c r="J234" s="52"/>
      <c r="K234" s="868"/>
      <c r="L234" s="869"/>
      <c r="M234" s="870"/>
      <c r="N234" s="871"/>
      <c r="O234" s="870"/>
      <c r="P234" s="871"/>
    </row>
    <row r="235" spans="1:16" s="2" customFormat="1" hidden="1" x14ac:dyDescent="0.25">
      <c r="A235" s="834" t="s">
        <v>150</v>
      </c>
      <c r="B235" s="835"/>
      <c r="C235" s="835"/>
      <c r="D235" s="836"/>
      <c r="E235" s="47"/>
      <c r="F235" s="25">
        <v>281800</v>
      </c>
      <c r="G235" s="942" t="s">
        <v>17</v>
      </c>
      <c r="H235" s="942"/>
      <c r="I235" s="51" t="s">
        <v>17</v>
      </c>
      <c r="J235" s="52"/>
      <c r="K235" s="868"/>
      <c r="L235" s="869"/>
      <c r="M235" s="870"/>
      <c r="N235" s="871"/>
      <c r="O235" s="870"/>
      <c r="P235" s="871"/>
    </row>
    <row r="236" spans="1:16" s="2" customFormat="1" hidden="1" x14ac:dyDescent="0.25">
      <c r="A236" s="834" t="s">
        <v>151</v>
      </c>
      <c r="B236" s="835"/>
      <c r="C236" s="835"/>
      <c r="D236" s="836"/>
      <c r="E236" s="47"/>
      <c r="F236" s="25">
        <v>281900</v>
      </c>
      <c r="G236" s="942" t="s">
        <v>17</v>
      </c>
      <c r="H236" s="942"/>
      <c r="I236" s="51" t="s">
        <v>17</v>
      </c>
      <c r="J236" s="52"/>
      <c r="K236" s="868"/>
      <c r="L236" s="869"/>
      <c r="M236" s="870"/>
      <c r="N236" s="871"/>
      <c r="O236" s="870"/>
      <c r="P236" s="871"/>
    </row>
    <row r="237" spans="1:16" s="2" customFormat="1" hidden="1" x14ac:dyDescent="0.25">
      <c r="A237" s="834" t="s">
        <v>152</v>
      </c>
      <c r="B237" s="835"/>
      <c r="C237" s="835"/>
      <c r="D237" s="836"/>
      <c r="E237" s="47"/>
      <c r="F237" s="25">
        <v>282000</v>
      </c>
      <c r="G237" s="942" t="s">
        <v>17</v>
      </c>
      <c r="H237" s="942"/>
      <c r="I237" s="51" t="s">
        <v>17</v>
      </c>
      <c r="J237" s="52"/>
      <c r="K237" s="868"/>
      <c r="L237" s="869"/>
      <c r="M237" s="870"/>
      <c r="N237" s="871"/>
      <c r="O237" s="870"/>
      <c r="P237" s="871"/>
    </row>
    <row r="238" spans="1:16" s="2" customFormat="1" hidden="1" x14ac:dyDescent="0.25">
      <c r="A238" s="834" t="s">
        <v>153</v>
      </c>
      <c r="B238" s="835"/>
      <c r="C238" s="835"/>
      <c r="D238" s="836"/>
      <c r="E238" s="47"/>
      <c r="F238" s="25">
        <v>282100</v>
      </c>
      <c r="G238" s="942" t="s">
        <v>17</v>
      </c>
      <c r="H238" s="942"/>
      <c r="I238" s="51" t="s">
        <v>17</v>
      </c>
      <c r="J238" s="52"/>
      <c r="K238" s="868"/>
      <c r="L238" s="869"/>
      <c r="M238" s="870"/>
      <c r="N238" s="871"/>
      <c r="O238" s="870"/>
      <c r="P238" s="871"/>
    </row>
    <row r="239" spans="1:16" s="2" customFormat="1" hidden="1" x14ac:dyDescent="0.25">
      <c r="A239" s="846" t="s">
        <v>154</v>
      </c>
      <c r="B239" s="847"/>
      <c r="C239" s="847"/>
      <c r="D239" s="848"/>
      <c r="E239" s="18"/>
      <c r="F239" s="19">
        <v>290000</v>
      </c>
      <c r="G239" s="943" t="s">
        <v>17</v>
      </c>
      <c r="H239" s="943"/>
      <c r="I239" s="57" t="s">
        <v>17</v>
      </c>
      <c r="J239" s="58"/>
      <c r="K239" s="876"/>
      <c r="L239" s="877"/>
      <c r="M239" s="874"/>
      <c r="N239" s="875"/>
      <c r="O239" s="874"/>
      <c r="P239" s="875"/>
    </row>
    <row r="240" spans="1:16" s="2" customFormat="1" hidden="1" x14ac:dyDescent="0.25">
      <c r="A240" s="834" t="s">
        <v>155</v>
      </c>
      <c r="B240" s="835"/>
      <c r="C240" s="835"/>
      <c r="D240" s="836"/>
      <c r="E240" s="47"/>
      <c r="F240" s="25">
        <v>292220</v>
      </c>
      <c r="G240" s="942" t="s">
        <v>17</v>
      </c>
      <c r="H240" s="942"/>
      <c r="I240" s="51" t="s">
        <v>17</v>
      </c>
      <c r="J240" s="52"/>
      <c r="K240" s="868"/>
      <c r="L240" s="869"/>
      <c r="M240" s="870"/>
      <c r="N240" s="871"/>
      <c r="O240" s="870"/>
      <c r="P240" s="871"/>
    </row>
    <row r="241" spans="1:16" s="2" customFormat="1" hidden="1" x14ac:dyDescent="0.25">
      <c r="A241" s="834" t="s">
        <v>156</v>
      </c>
      <c r="B241" s="835"/>
      <c r="C241" s="835"/>
      <c r="D241" s="836"/>
      <c r="E241" s="47"/>
      <c r="F241" s="25">
        <v>300000</v>
      </c>
      <c r="G241" s="942" t="s">
        <v>17</v>
      </c>
      <c r="H241" s="942"/>
      <c r="I241" s="51" t="s">
        <v>17</v>
      </c>
      <c r="J241" s="52"/>
      <c r="K241" s="868"/>
      <c r="L241" s="869"/>
      <c r="M241" s="870"/>
      <c r="N241" s="871"/>
      <c r="O241" s="870"/>
      <c r="P241" s="871"/>
    </row>
    <row r="242" spans="1:16" s="2" customFormat="1" hidden="1" x14ac:dyDescent="0.25">
      <c r="A242" s="834" t="s">
        <v>157</v>
      </c>
      <c r="B242" s="835"/>
      <c r="C242" s="835"/>
      <c r="D242" s="836"/>
      <c r="E242" s="47"/>
      <c r="F242" s="25">
        <v>300000</v>
      </c>
      <c r="G242" s="942" t="s">
        <v>17</v>
      </c>
      <c r="H242" s="942"/>
      <c r="I242" s="51" t="s">
        <v>17</v>
      </c>
      <c r="J242" s="52"/>
      <c r="K242" s="868"/>
      <c r="L242" s="869"/>
      <c r="M242" s="870"/>
      <c r="N242" s="871"/>
      <c r="O242" s="870"/>
      <c r="P242" s="871"/>
    </row>
    <row r="243" spans="1:16" s="2" customFormat="1" hidden="1" x14ac:dyDescent="0.25">
      <c r="A243" s="834" t="s">
        <v>158</v>
      </c>
      <c r="B243" s="835"/>
      <c r="C243" s="835"/>
      <c r="D243" s="836"/>
      <c r="E243" s="47"/>
      <c r="F243" s="25">
        <v>319000</v>
      </c>
      <c r="G243" s="942" t="s">
        <v>17</v>
      </c>
      <c r="H243" s="942"/>
      <c r="I243" s="51" t="s">
        <v>17</v>
      </c>
      <c r="J243" s="52"/>
      <c r="K243" s="868"/>
      <c r="L243" s="869"/>
      <c r="M243" s="870"/>
      <c r="N243" s="871"/>
      <c r="O243" s="870"/>
      <c r="P243" s="871"/>
    </row>
    <row r="244" spans="1:16" s="2" customFormat="1" hidden="1" x14ac:dyDescent="0.25">
      <c r="A244" s="834" t="s">
        <v>159</v>
      </c>
      <c r="B244" s="835"/>
      <c r="C244" s="835"/>
      <c r="D244" s="836"/>
      <c r="E244" s="47"/>
      <c r="F244" s="25">
        <v>350000</v>
      </c>
      <c r="G244" s="942" t="s">
        <v>17</v>
      </c>
      <c r="H244" s="942"/>
      <c r="I244" s="51" t="s">
        <v>17</v>
      </c>
      <c r="J244" s="52"/>
      <c r="K244" s="868"/>
      <c r="L244" s="869"/>
      <c r="M244" s="870"/>
      <c r="N244" s="871"/>
      <c r="O244" s="870"/>
      <c r="P244" s="871"/>
    </row>
    <row r="245" spans="1:16" s="2" customFormat="1" hidden="1" x14ac:dyDescent="0.25">
      <c r="A245" s="846" t="s">
        <v>218</v>
      </c>
      <c r="B245" s="847"/>
      <c r="C245" s="847"/>
      <c r="D245" s="848"/>
      <c r="E245" s="18"/>
      <c r="F245" s="19">
        <v>310000</v>
      </c>
      <c r="G245" s="943" t="s">
        <v>17</v>
      </c>
      <c r="H245" s="943"/>
      <c r="I245" s="57" t="s">
        <v>17</v>
      </c>
      <c r="J245" s="58">
        <f>SUM(J246:J275)</f>
        <v>0</v>
      </c>
      <c r="K245" s="876">
        <f>SUM(K246:L275)</f>
        <v>0</v>
      </c>
      <c r="L245" s="877"/>
      <c r="M245" s="876">
        <f t="shared" ref="M245" si="358">SUM(M246:N275)</f>
        <v>0</v>
      </c>
      <c r="N245" s="877"/>
      <c r="O245" s="876">
        <f t="shared" ref="O245" si="359">SUM(O246:P275)</f>
        <v>0</v>
      </c>
      <c r="P245" s="877"/>
    </row>
    <row r="246" spans="1:16" s="2" customFormat="1" hidden="1" x14ac:dyDescent="0.25">
      <c r="A246" s="834" t="s">
        <v>161</v>
      </c>
      <c r="B246" s="835"/>
      <c r="C246" s="835"/>
      <c r="D246" s="836"/>
      <c r="E246" s="47"/>
      <c r="F246" s="25">
        <v>311000</v>
      </c>
      <c r="G246" s="942" t="s">
        <v>17</v>
      </c>
      <c r="H246" s="942"/>
      <c r="I246" s="51" t="s">
        <v>17</v>
      </c>
      <c r="J246" s="52"/>
      <c r="K246" s="868"/>
      <c r="L246" s="869"/>
      <c r="M246" s="870"/>
      <c r="N246" s="871"/>
      <c r="O246" s="870"/>
      <c r="P246" s="871"/>
    </row>
    <row r="247" spans="1:16" s="2" customFormat="1" hidden="1" x14ac:dyDescent="0.25">
      <c r="A247" s="834" t="s">
        <v>162</v>
      </c>
      <c r="B247" s="835"/>
      <c r="C247" s="835"/>
      <c r="D247" s="836"/>
      <c r="E247" s="47"/>
      <c r="F247" s="25">
        <v>311100</v>
      </c>
      <c r="G247" s="942" t="s">
        <v>17</v>
      </c>
      <c r="H247" s="942"/>
      <c r="I247" s="51" t="s">
        <v>17</v>
      </c>
      <c r="J247" s="52"/>
      <c r="K247" s="868"/>
      <c r="L247" s="869"/>
      <c r="M247" s="870"/>
      <c r="N247" s="871"/>
      <c r="O247" s="870"/>
      <c r="P247" s="871"/>
    </row>
    <row r="248" spans="1:16" s="2" customFormat="1" hidden="1" x14ac:dyDescent="0.25">
      <c r="A248" s="834" t="s">
        <v>163</v>
      </c>
      <c r="B248" s="835"/>
      <c r="C248" s="835"/>
      <c r="D248" s="836"/>
      <c r="E248" s="47"/>
      <c r="F248" s="25">
        <v>311110</v>
      </c>
      <c r="G248" s="942" t="s">
        <v>17</v>
      </c>
      <c r="H248" s="942"/>
      <c r="I248" s="51" t="s">
        <v>17</v>
      </c>
      <c r="J248" s="52"/>
      <c r="K248" s="868"/>
      <c r="L248" s="869"/>
      <c r="M248" s="870"/>
      <c r="N248" s="871"/>
      <c r="O248" s="870"/>
      <c r="P248" s="871"/>
    </row>
    <row r="249" spans="1:16" s="2" customFormat="1" hidden="1" x14ac:dyDescent="0.25">
      <c r="A249" s="834" t="s">
        <v>164</v>
      </c>
      <c r="B249" s="835"/>
      <c r="C249" s="835"/>
      <c r="D249" s="836"/>
      <c r="E249" s="47"/>
      <c r="F249" s="25">
        <v>311120</v>
      </c>
      <c r="G249" s="942" t="s">
        <v>17</v>
      </c>
      <c r="H249" s="942"/>
      <c r="I249" s="51" t="s">
        <v>17</v>
      </c>
      <c r="J249" s="52"/>
      <c r="K249" s="868"/>
      <c r="L249" s="869"/>
      <c r="M249" s="870"/>
      <c r="N249" s="871"/>
      <c r="O249" s="870"/>
      <c r="P249" s="871"/>
    </row>
    <row r="250" spans="1:16" s="2" customFormat="1" hidden="1" x14ac:dyDescent="0.25">
      <c r="A250" s="834" t="s">
        <v>165</v>
      </c>
      <c r="B250" s="835"/>
      <c r="C250" s="835"/>
      <c r="D250" s="836"/>
      <c r="E250" s="47"/>
      <c r="F250" s="25">
        <v>311210</v>
      </c>
      <c r="G250" s="942" t="s">
        <v>17</v>
      </c>
      <c r="H250" s="942"/>
      <c r="I250" s="51" t="s">
        <v>17</v>
      </c>
      <c r="J250" s="52"/>
      <c r="K250" s="868"/>
      <c r="L250" s="869"/>
      <c r="M250" s="870"/>
      <c r="N250" s="871"/>
      <c r="O250" s="870"/>
      <c r="P250" s="871"/>
    </row>
    <row r="251" spans="1:16" s="2" customFormat="1" hidden="1" x14ac:dyDescent="0.25">
      <c r="A251" s="834" t="s">
        <v>166</v>
      </c>
      <c r="B251" s="835"/>
      <c r="C251" s="835"/>
      <c r="D251" s="836"/>
      <c r="E251" s="47"/>
      <c r="F251" s="25">
        <v>312120</v>
      </c>
      <c r="G251" s="942" t="s">
        <v>17</v>
      </c>
      <c r="H251" s="942"/>
      <c r="I251" s="51" t="s">
        <v>17</v>
      </c>
      <c r="J251" s="52"/>
      <c r="K251" s="868"/>
      <c r="L251" s="869"/>
      <c r="M251" s="870"/>
      <c r="N251" s="871"/>
      <c r="O251" s="870"/>
      <c r="P251" s="871"/>
    </row>
    <row r="252" spans="1:16" s="2" customFormat="1" hidden="1" x14ac:dyDescent="0.25">
      <c r="A252" s="834" t="s">
        <v>167</v>
      </c>
      <c r="B252" s="835"/>
      <c r="C252" s="835"/>
      <c r="D252" s="836"/>
      <c r="E252" s="47"/>
      <c r="F252" s="25">
        <v>313000</v>
      </c>
      <c r="G252" s="942" t="s">
        <v>17</v>
      </c>
      <c r="H252" s="942"/>
      <c r="I252" s="51" t="s">
        <v>17</v>
      </c>
      <c r="J252" s="52"/>
      <c r="K252" s="868"/>
      <c r="L252" s="869"/>
      <c r="M252" s="870"/>
      <c r="N252" s="871"/>
      <c r="O252" s="870"/>
      <c r="P252" s="871"/>
    </row>
    <row r="253" spans="1:16" s="2" customFormat="1" hidden="1" x14ac:dyDescent="0.25">
      <c r="A253" s="834" t="s">
        <v>168</v>
      </c>
      <c r="B253" s="835"/>
      <c r="C253" s="835"/>
      <c r="D253" s="836"/>
      <c r="E253" s="47"/>
      <c r="F253" s="25">
        <v>313100</v>
      </c>
      <c r="G253" s="942" t="s">
        <v>17</v>
      </c>
      <c r="H253" s="942"/>
      <c r="I253" s="51" t="s">
        <v>17</v>
      </c>
      <c r="J253" s="52"/>
      <c r="K253" s="868"/>
      <c r="L253" s="869"/>
      <c r="M253" s="870"/>
      <c r="N253" s="871"/>
      <c r="O253" s="870"/>
      <c r="P253" s="871"/>
    </row>
    <row r="254" spans="1:16" s="2" customFormat="1" hidden="1" x14ac:dyDescent="0.25">
      <c r="A254" s="834" t="s">
        <v>169</v>
      </c>
      <c r="B254" s="835"/>
      <c r="C254" s="835"/>
      <c r="D254" s="836"/>
      <c r="E254" s="47"/>
      <c r="F254" s="25">
        <v>313110</v>
      </c>
      <c r="G254" s="942" t="s">
        <v>17</v>
      </c>
      <c r="H254" s="942"/>
      <c r="I254" s="51" t="s">
        <v>17</v>
      </c>
      <c r="J254" s="52"/>
      <c r="K254" s="868"/>
      <c r="L254" s="869"/>
      <c r="M254" s="870"/>
      <c r="N254" s="871"/>
      <c r="O254" s="870"/>
      <c r="P254" s="871"/>
    </row>
    <row r="255" spans="1:16" s="2" customFormat="1" hidden="1" x14ac:dyDescent="0.25">
      <c r="A255" s="834" t="s">
        <v>170</v>
      </c>
      <c r="B255" s="835"/>
      <c r="C255" s="835"/>
      <c r="D255" s="836"/>
      <c r="E255" s="47"/>
      <c r="F255" s="25">
        <v>313120</v>
      </c>
      <c r="G255" s="942" t="s">
        <v>17</v>
      </c>
      <c r="H255" s="942"/>
      <c r="I255" s="51" t="s">
        <v>17</v>
      </c>
      <c r="J255" s="52"/>
      <c r="K255" s="868"/>
      <c r="L255" s="869"/>
      <c r="M255" s="870"/>
      <c r="N255" s="871"/>
      <c r="O255" s="870"/>
      <c r="P255" s="871"/>
    </row>
    <row r="256" spans="1:16" s="2" customFormat="1" hidden="1" x14ac:dyDescent="0.25">
      <c r="A256" s="834" t="s">
        <v>171</v>
      </c>
      <c r="B256" s="835"/>
      <c r="C256" s="835"/>
      <c r="D256" s="836"/>
      <c r="E256" s="47"/>
      <c r="F256" s="25">
        <v>313200</v>
      </c>
      <c r="G256" s="942" t="s">
        <v>17</v>
      </c>
      <c r="H256" s="942"/>
      <c r="I256" s="51" t="s">
        <v>17</v>
      </c>
      <c r="J256" s="52"/>
      <c r="K256" s="868"/>
      <c r="L256" s="869"/>
      <c r="M256" s="870"/>
      <c r="N256" s="871"/>
      <c r="O256" s="870"/>
      <c r="P256" s="871"/>
    </row>
    <row r="257" spans="1:16" s="2" customFormat="1" hidden="1" x14ac:dyDescent="0.25">
      <c r="A257" s="834" t="s">
        <v>172</v>
      </c>
      <c r="B257" s="835"/>
      <c r="C257" s="835"/>
      <c r="D257" s="836"/>
      <c r="E257" s="47"/>
      <c r="F257" s="25">
        <v>313210</v>
      </c>
      <c r="G257" s="942" t="s">
        <v>17</v>
      </c>
      <c r="H257" s="942"/>
      <c r="I257" s="51" t="s">
        <v>17</v>
      </c>
      <c r="J257" s="52"/>
      <c r="K257" s="868"/>
      <c r="L257" s="869"/>
      <c r="M257" s="870"/>
      <c r="N257" s="871"/>
      <c r="O257" s="870"/>
      <c r="P257" s="871"/>
    </row>
    <row r="258" spans="1:16" s="2" customFormat="1" hidden="1" x14ac:dyDescent="0.25">
      <c r="A258" s="834" t="s">
        <v>173</v>
      </c>
      <c r="B258" s="835"/>
      <c r="C258" s="835"/>
      <c r="D258" s="836"/>
      <c r="E258" s="47"/>
      <c r="F258" s="25">
        <v>314000</v>
      </c>
      <c r="G258" s="942" t="s">
        <v>17</v>
      </c>
      <c r="H258" s="942"/>
      <c r="I258" s="51" t="s">
        <v>17</v>
      </c>
      <c r="J258" s="52"/>
      <c r="K258" s="868"/>
      <c r="L258" s="869"/>
      <c r="M258" s="870"/>
      <c r="N258" s="871"/>
      <c r="O258" s="870"/>
      <c r="P258" s="871"/>
    </row>
    <row r="259" spans="1:16" s="2" customFormat="1" hidden="1" x14ac:dyDescent="0.25">
      <c r="A259" s="834" t="s">
        <v>174</v>
      </c>
      <c r="B259" s="835"/>
      <c r="C259" s="835"/>
      <c r="D259" s="836"/>
      <c r="E259" s="47"/>
      <c r="F259" s="25">
        <v>314110</v>
      </c>
      <c r="G259" s="942" t="s">
        <v>17</v>
      </c>
      <c r="H259" s="942"/>
      <c r="I259" s="51" t="s">
        <v>17</v>
      </c>
      <c r="J259" s="52"/>
      <c r="K259" s="868"/>
      <c r="L259" s="869"/>
      <c r="M259" s="870"/>
      <c r="N259" s="871"/>
      <c r="O259" s="870"/>
      <c r="P259" s="871"/>
    </row>
    <row r="260" spans="1:16" s="2" customFormat="1" hidden="1" x14ac:dyDescent="0.25">
      <c r="A260" s="834" t="s">
        <v>175</v>
      </c>
      <c r="B260" s="835"/>
      <c r="C260" s="835"/>
      <c r="D260" s="836"/>
      <c r="E260" s="47"/>
      <c r="F260" s="25">
        <v>314120</v>
      </c>
      <c r="G260" s="942" t="s">
        <v>17</v>
      </c>
      <c r="H260" s="942"/>
      <c r="I260" s="51" t="s">
        <v>17</v>
      </c>
      <c r="J260" s="52"/>
      <c r="K260" s="868"/>
      <c r="L260" s="869"/>
      <c r="M260" s="870"/>
      <c r="N260" s="871"/>
      <c r="O260" s="870"/>
      <c r="P260" s="871"/>
    </row>
    <row r="261" spans="1:16" s="2" customFormat="1" hidden="1" x14ac:dyDescent="0.25">
      <c r="A261" s="834" t="s">
        <v>176</v>
      </c>
      <c r="B261" s="835"/>
      <c r="C261" s="835"/>
      <c r="D261" s="836"/>
      <c r="E261" s="47"/>
      <c r="F261" s="25">
        <v>314200</v>
      </c>
      <c r="G261" s="942" t="s">
        <v>17</v>
      </c>
      <c r="H261" s="942"/>
      <c r="I261" s="51" t="s">
        <v>17</v>
      </c>
      <c r="J261" s="52"/>
      <c r="K261" s="868"/>
      <c r="L261" s="869"/>
      <c r="M261" s="870"/>
      <c r="N261" s="871"/>
      <c r="O261" s="870"/>
      <c r="P261" s="871"/>
    </row>
    <row r="262" spans="1:16" s="2" customFormat="1" hidden="1" x14ac:dyDescent="0.25">
      <c r="A262" s="834" t="s">
        <v>177</v>
      </c>
      <c r="B262" s="835"/>
      <c r="C262" s="835"/>
      <c r="D262" s="836"/>
      <c r="E262" s="47"/>
      <c r="F262" s="25">
        <v>315000</v>
      </c>
      <c r="G262" s="942" t="s">
        <v>17</v>
      </c>
      <c r="H262" s="942"/>
      <c r="I262" s="51" t="s">
        <v>17</v>
      </c>
      <c r="J262" s="52"/>
      <c r="K262" s="868"/>
      <c r="L262" s="869"/>
      <c r="M262" s="870"/>
      <c r="N262" s="871"/>
      <c r="O262" s="870"/>
      <c r="P262" s="871"/>
    </row>
    <row r="263" spans="1:16" s="2" customFormat="1" hidden="1" x14ac:dyDescent="0.25">
      <c r="A263" s="834" t="s">
        <v>178</v>
      </c>
      <c r="B263" s="835"/>
      <c r="C263" s="835"/>
      <c r="D263" s="836"/>
      <c r="E263" s="47"/>
      <c r="F263" s="43">
        <v>315110</v>
      </c>
      <c r="G263" s="942" t="s">
        <v>17</v>
      </c>
      <c r="H263" s="942"/>
      <c r="I263" s="51" t="s">
        <v>17</v>
      </c>
      <c r="J263" s="52"/>
      <c r="K263" s="868"/>
      <c r="L263" s="869"/>
      <c r="M263" s="870"/>
      <c r="N263" s="871"/>
      <c r="O263" s="870"/>
      <c r="P263" s="871"/>
    </row>
    <row r="264" spans="1:16" s="2" customFormat="1" hidden="1" x14ac:dyDescent="0.25">
      <c r="A264" s="834" t="s">
        <v>179</v>
      </c>
      <c r="B264" s="835"/>
      <c r="C264" s="835"/>
      <c r="D264" s="836"/>
      <c r="E264" s="47"/>
      <c r="F264" s="43">
        <v>315120</v>
      </c>
      <c r="G264" s="942" t="s">
        <v>17</v>
      </c>
      <c r="H264" s="942"/>
      <c r="I264" s="51" t="s">
        <v>17</v>
      </c>
      <c r="J264" s="52"/>
      <c r="K264" s="868"/>
      <c r="L264" s="869"/>
      <c r="M264" s="870"/>
      <c r="N264" s="871"/>
      <c r="O264" s="870"/>
      <c r="P264" s="871"/>
    </row>
    <row r="265" spans="1:16" s="2" customFormat="1" hidden="1" x14ac:dyDescent="0.25">
      <c r="A265" s="834" t="s">
        <v>180</v>
      </c>
      <c r="B265" s="835"/>
      <c r="C265" s="835"/>
      <c r="D265" s="836"/>
      <c r="E265" s="47"/>
      <c r="F265" s="43">
        <v>316000</v>
      </c>
      <c r="G265" s="942" t="s">
        <v>17</v>
      </c>
      <c r="H265" s="942"/>
      <c r="I265" s="51" t="s">
        <v>17</v>
      </c>
      <c r="J265" s="52"/>
      <c r="K265" s="868"/>
      <c r="L265" s="869"/>
      <c r="M265" s="870"/>
      <c r="N265" s="871"/>
      <c r="O265" s="870"/>
      <c r="P265" s="871"/>
    </row>
    <row r="266" spans="1:16" s="2" customFormat="1" hidden="1" x14ac:dyDescent="0.25">
      <c r="A266" s="834" t="s">
        <v>181</v>
      </c>
      <c r="B266" s="835"/>
      <c r="C266" s="835"/>
      <c r="D266" s="836"/>
      <c r="E266" s="47"/>
      <c r="F266" s="25">
        <v>316110</v>
      </c>
      <c r="G266" s="942" t="s">
        <v>17</v>
      </c>
      <c r="H266" s="942"/>
      <c r="I266" s="51" t="s">
        <v>17</v>
      </c>
      <c r="J266" s="52"/>
      <c r="K266" s="868"/>
      <c r="L266" s="869"/>
      <c r="M266" s="870"/>
      <c r="N266" s="871"/>
      <c r="O266" s="870"/>
      <c r="P266" s="871"/>
    </row>
    <row r="267" spans="1:16" s="2" customFormat="1" hidden="1" x14ac:dyDescent="0.25">
      <c r="A267" s="834" t="s">
        <v>182</v>
      </c>
      <c r="B267" s="835"/>
      <c r="C267" s="835"/>
      <c r="D267" s="836"/>
      <c r="E267" s="47"/>
      <c r="F267" s="43">
        <v>316120</v>
      </c>
      <c r="G267" s="942" t="s">
        <v>17</v>
      </c>
      <c r="H267" s="942"/>
      <c r="I267" s="51" t="s">
        <v>17</v>
      </c>
      <c r="J267" s="52"/>
      <c r="K267" s="868"/>
      <c r="L267" s="869"/>
      <c r="M267" s="870"/>
      <c r="N267" s="871"/>
      <c r="O267" s="870"/>
      <c r="P267" s="871"/>
    </row>
    <row r="268" spans="1:16" s="2" customFormat="1" hidden="1" x14ac:dyDescent="0.25">
      <c r="A268" s="834" t="s">
        <v>183</v>
      </c>
      <c r="B268" s="835"/>
      <c r="C268" s="835"/>
      <c r="D268" s="836"/>
      <c r="E268" s="47"/>
      <c r="F268" s="25">
        <v>316210</v>
      </c>
      <c r="G268" s="942" t="s">
        <v>17</v>
      </c>
      <c r="H268" s="942"/>
      <c r="I268" s="51" t="s">
        <v>17</v>
      </c>
      <c r="J268" s="52"/>
      <c r="K268" s="868"/>
      <c r="L268" s="869"/>
      <c r="M268" s="870"/>
      <c r="N268" s="871"/>
      <c r="O268" s="870"/>
      <c r="P268" s="871"/>
    </row>
    <row r="269" spans="1:16" s="2" customFormat="1" hidden="1" x14ac:dyDescent="0.25">
      <c r="A269" s="834" t="s">
        <v>184</v>
      </c>
      <c r="B269" s="835"/>
      <c r="C269" s="835"/>
      <c r="D269" s="836"/>
      <c r="E269" s="47"/>
      <c r="F269" s="25">
        <v>317000</v>
      </c>
      <c r="G269" s="942" t="s">
        <v>17</v>
      </c>
      <c r="H269" s="942"/>
      <c r="I269" s="51" t="s">
        <v>17</v>
      </c>
      <c r="J269" s="52"/>
      <c r="K269" s="868"/>
      <c r="L269" s="869"/>
      <c r="M269" s="870"/>
      <c r="N269" s="871"/>
      <c r="O269" s="870"/>
      <c r="P269" s="871"/>
    </row>
    <row r="270" spans="1:16" s="2" customFormat="1" hidden="1" x14ac:dyDescent="0.25">
      <c r="A270" s="834" t="s">
        <v>185</v>
      </c>
      <c r="B270" s="835"/>
      <c r="C270" s="835"/>
      <c r="D270" s="836"/>
      <c r="E270" s="47"/>
      <c r="F270" s="25">
        <v>318000</v>
      </c>
      <c r="G270" s="942" t="s">
        <v>17</v>
      </c>
      <c r="H270" s="942"/>
      <c r="I270" s="51" t="s">
        <v>17</v>
      </c>
      <c r="J270" s="52"/>
      <c r="K270" s="868"/>
      <c r="L270" s="869"/>
      <c r="M270" s="870"/>
      <c r="N270" s="871"/>
      <c r="O270" s="870"/>
      <c r="P270" s="871"/>
    </row>
    <row r="271" spans="1:16" s="2" customFormat="1" hidden="1" x14ac:dyDescent="0.25">
      <c r="A271" s="834" t="s">
        <v>186</v>
      </c>
      <c r="B271" s="835"/>
      <c r="C271" s="835"/>
      <c r="D271" s="836"/>
      <c r="E271" s="47"/>
      <c r="F271" s="43">
        <v>318110</v>
      </c>
      <c r="G271" s="942" t="s">
        <v>17</v>
      </c>
      <c r="H271" s="942"/>
      <c r="I271" s="51" t="s">
        <v>17</v>
      </c>
      <c r="J271" s="52"/>
      <c r="K271" s="868"/>
      <c r="L271" s="869"/>
      <c r="M271" s="870"/>
      <c r="N271" s="871"/>
      <c r="O271" s="870"/>
      <c r="P271" s="871"/>
    </row>
    <row r="272" spans="1:16" s="2" customFormat="1" hidden="1" x14ac:dyDescent="0.25">
      <c r="A272" s="834" t="s">
        <v>187</v>
      </c>
      <c r="B272" s="835"/>
      <c r="C272" s="835"/>
      <c r="D272" s="836"/>
      <c r="E272" s="47"/>
      <c r="F272" s="25">
        <v>318120</v>
      </c>
      <c r="G272" s="942" t="s">
        <v>17</v>
      </c>
      <c r="H272" s="942"/>
      <c r="I272" s="51" t="s">
        <v>17</v>
      </c>
      <c r="J272" s="52"/>
      <c r="K272" s="868"/>
      <c r="L272" s="869"/>
      <c r="M272" s="870"/>
      <c r="N272" s="871"/>
      <c r="O272" s="870"/>
      <c r="P272" s="871"/>
    </row>
    <row r="273" spans="1:16" s="2" customFormat="1" hidden="1" x14ac:dyDescent="0.25">
      <c r="A273" s="834" t="s">
        <v>188</v>
      </c>
      <c r="B273" s="835"/>
      <c r="C273" s="835"/>
      <c r="D273" s="836"/>
      <c r="E273" s="47"/>
      <c r="F273" s="25">
        <v>319000</v>
      </c>
      <c r="G273" s="942" t="s">
        <v>17</v>
      </c>
      <c r="H273" s="942"/>
      <c r="I273" s="51" t="s">
        <v>17</v>
      </c>
      <c r="J273" s="52"/>
      <c r="K273" s="868"/>
      <c r="L273" s="869"/>
      <c r="M273" s="870"/>
      <c r="N273" s="871"/>
      <c r="O273" s="870"/>
      <c r="P273" s="871"/>
    </row>
    <row r="274" spans="1:16" s="2" customFormat="1" hidden="1" x14ac:dyDescent="0.25">
      <c r="A274" s="834" t="s">
        <v>189</v>
      </c>
      <c r="B274" s="835"/>
      <c r="C274" s="835"/>
      <c r="D274" s="836"/>
      <c r="E274" s="47"/>
      <c r="F274" s="25">
        <v>319100</v>
      </c>
      <c r="G274" s="942" t="s">
        <v>17</v>
      </c>
      <c r="H274" s="942"/>
      <c r="I274" s="51" t="s">
        <v>17</v>
      </c>
      <c r="J274" s="52"/>
      <c r="K274" s="868"/>
      <c r="L274" s="869"/>
      <c r="M274" s="870"/>
      <c r="N274" s="871"/>
      <c r="O274" s="870"/>
      <c r="P274" s="871"/>
    </row>
    <row r="275" spans="1:16" s="2" customFormat="1" hidden="1" x14ac:dyDescent="0.25">
      <c r="A275" s="834" t="s">
        <v>190</v>
      </c>
      <c r="B275" s="835"/>
      <c r="C275" s="835"/>
      <c r="D275" s="836"/>
      <c r="E275" s="47"/>
      <c r="F275" s="25">
        <v>319200</v>
      </c>
      <c r="G275" s="942" t="s">
        <v>17</v>
      </c>
      <c r="H275" s="942"/>
      <c r="I275" s="51" t="s">
        <v>17</v>
      </c>
      <c r="J275" s="52"/>
      <c r="K275" s="868"/>
      <c r="L275" s="869"/>
      <c r="M275" s="870"/>
      <c r="N275" s="871"/>
      <c r="O275" s="870"/>
      <c r="P275" s="871"/>
    </row>
    <row r="276" spans="1:16" s="2" customFormat="1" hidden="1" x14ac:dyDescent="0.25">
      <c r="A276" s="846" t="s">
        <v>191</v>
      </c>
      <c r="B276" s="847"/>
      <c r="C276" s="847"/>
      <c r="D276" s="848"/>
      <c r="E276" s="18"/>
      <c r="F276" s="45">
        <v>330000</v>
      </c>
      <c r="G276" s="943" t="s">
        <v>17</v>
      </c>
      <c r="H276" s="943"/>
      <c r="I276" s="57" t="s">
        <v>17</v>
      </c>
      <c r="J276" s="58">
        <f>SUM(J277:J296)</f>
        <v>0</v>
      </c>
      <c r="K276" s="876">
        <f>SUM(K277:L296)</f>
        <v>0</v>
      </c>
      <c r="L276" s="877"/>
      <c r="M276" s="876">
        <f t="shared" ref="M276" si="360">SUM(M277:N296)</f>
        <v>0</v>
      </c>
      <c r="N276" s="877"/>
      <c r="O276" s="876">
        <f t="shared" ref="O276" si="361">SUM(O277:P296)</f>
        <v>0</v>
      </c>
      <c r="P276" s="877"/>
    </row>
    <row r="277" spans="1:16" s="2" customFormat="1" hidden="1" x14ac:dyDescent="0.25">
      <c r="A277" s="834" t="s">
        <v>192</v>
      </c>
      <c r="B277" s="835"/>
      <c r="C277" s="835"/>
      <c r="D277" s="836"/>
      <c r="E277" s="47"/>
      <c r="F277" s="25">
        <v>331000</v>
      </c>
      <c r="G277" s="942" t="s">
        <v>17</v>
      </c>
      <c r="H277" s="942"/>
      <c r="I277" s="51" t="s">
        <v>17</v>
      </c>
      <c r="J277" s="52"/>
      <c r="K277" s="868"/>
      <c r="L277" s="869"/>
      <c r="M277" s="870"/>
      <c r="N277" s="871"/>
      <c r="O277" s="870"/>
      <c r="P277" s="871"/>
    </row>
    <row r="278" spans="1:16" s="2" customFormat="1" hidden="1" x14ac:dyDescent="0.25">
      <c r="A278" s="834" t="s">
        <v>193</v>
      </c>
      <c r="B278" s="835"/>
      <c r="C278" s="835"/>
      <c r="D278" s="836"/>
      <c r="E278" s="47"/>
      <c r="F278" s="25">
        <v>331110</v>
      </c>
      <c r="G278" s="942" t="s">
        <v>17</v>
      </c>
      <c r="H278" s="942"/>
      <c r="I278" s="51" t="s">
        <v>17</v>
      </c>
      <c r="J278" s="52"/>
      <c r="K278" s="868"/>
      <c r="L278" s="869"/>
      <c r="M278" s="870"/>
      <c r="N278" s="871"/>
      <c r="O278" s="870"/>
      <c r="P278" s="871"/>
    </row>
    <row r="279" spans="1:16" s="2" customFormat="1" hidden="1" x14ac:dyDescent="0.25">
      <c r="A279" s="834" t="s">
        <v>194</v>
      </c>
      <c r="B279" s="835"/>
      <c r="C279" s="835"/>
      <c r="D279" s="836"/>
      <c r="E279" s="47"/>
      <c r="F279" s="43">
        <v>331210</v>
      </c>
      <c r="G279" s="942" t="s">
        <v>17</v>
      </c>
      <c r="H279" s="942"/>
      <c r="I279" s="51" t="s">
        <v>17</v>
      </c>
      <c r="J279" s="52"/>
      <c r="K279" s="868"/>
      <c r="L279" s="869"/>
      <c r="M279" s="870"/>
      <c r="N279" s="871"/>
      <c r="O279" s="870"/>
      <c r="P279" s="871"/>
    </row>
    <row r="280" spans="1:16" s="2" customFormat="1" hidden="1" x14ac:dyDescent="0.25">
      <c r="A280" s="834" t="s">
        <v>195</v>
      </c>
      <c r="B280" s="835"/>
      <c r="C280" s="835"/>
      <c r="D280" s="836"/>
      <c r="E280" s="47"/>
      <c r="F280" s="43">
        <v>332000</v>
      </c>
      <c r="G280" s="942" t="s">
        <v>17</v>
      </c>
      <c r="H280" s="942"/>
      <c r="I280" s="51" t="s">
        <v>17</v>
      </c>
      <c r="J280" s="52"/>
      <c r="K280" s="868"/>
      <c r="L280" s="869"/>
      <c r="M280" s="870"/>
      <c r="N280" s="871"/>
      <c r="O280" s="870"/>
      <c r="P280" s="871"/>
    </row>
    <row r="281" spans="1:16" s="2" customFormat="1" hidden="1" x14ac:dyDescent="0.25">
      <c r="A281" s="834" t="s">
        <v>196</v>
      </c>
      <c r="B281" s="835"/>
      <c r="C281" s="835"/>
      <c r="D281" s="836"/>
      <c r="E281" s="47"/>
      <c r="F281" s="43">
        <v>332110</v>
      </c>
      <c r="G281" s="942" t="s">
        <v>17</v>
      </c>
      <c r="H281" s="942"/>
      <c r="I281" s="51" t="s">
        <v>17</v>
      </c>
      <c r="J281" s="52"/>
      <c r="K281" s="868"/>
      <c r="L281" s="869"/>
      <c r="M281" s="870"/>
      <c r="N281" s="871"/>
      <c r="O281" s="870"/>
      <c r="P281" s="871"/>
    </row>
    <row r="282" spans="1:16" s="2" customFormat="1" hidden="1" x14ac:dyDescent="0.25">
      <c r="A282" s="834" t="s">
        <v>197</v>
      </c>
      <c r="B282" s="835"/>
      <c r="C282" s="835"/>
      <c r="D282" s="836"/>
      <c r="E282" s="47"/>
      <c r="F282" s="25">
        <v>332210</v>
      </c>
      <c r="G282" s="942" t="s">
        <v>17</v>
      </c>
      <c r="H282" s="942"/>
      <c r="I282" s="51" t="s">
        <v>17</v>
      </c>
      <c r="J282" s="52"/>
      <c r="K282" s="868"/>
      <c r="L282" s="869"/>
      <c r="M282" s="870"/>
      <c r="N282" s="871"/>
      <c r="O282" s="870"/>
      <c r="P282" s="871"/>
    </row>
    <row r="283" spans="1:16" s="2" customFormat="1" hidden="1" x14ac:dyDescent="0.25">
      <c r="A283" s="834" t="s">
        <v>198</v>
      </c>
      <c r="B283" s="835"/>
      <c r="C283" s="835"/>
      <c r="D283" s="836"/>
      <c r="E283" s="47"/>
      <c r="F283" s="25">
        <v>333000</v>
      </c>
      <c r="G283" s="942" t="s">
        <v>17</v>
      </c>
      <c r="H283" s="942"/>
      <c r="I283" s="51" t="s">
        <v>17</v>
      </c>
      <c r="J283" s="52"/>
      <c r="K283" s="868"/>
      <c r="L283" s="869"/>
      <c r="M283" s="870"/>
      <c r="N283" s="871"/>
      <c r="O283" s="870"/>
      <c r="P283" s="871"/>
    </row>
    <row r="284" spans="1:16" s="2" customFormat="1" hidden="1" x14ac:dyDescent="0.25">
      <c r="A284" s="834" t="s">
        <v>199</v>
      </c>
      <c r="B284" s="835"/>
      <c r="C284" s="835"/>
      <c r="D284" s="836"/>
      <c r="E284" s="47"/>
      <c r="F284" s="25">
        <v>333100</v>
      </c>
      <c r="G284" s="942" t="s">
        <v>17</v>
      </c>
      <c r="H284" s="942"/>
      <c r="I284" s="51" t="s">
        <v>17</v>
      </c>
      <c r="J284" s="52"/>
      <c r="K284" s="868"/>
      <c r="L284" s="869"/>
      <c r="M284" s="870"/>
      <c r="N284" s="871"/>
      <c r="O284" s="870"/>
      <c r="P284" s="871"/>
    </row>
    <row r="285" spans="1:16" s="2" customFormat="1" hidden="1" x14ac:dyDescent="0.25">
      <c r="A285" s="834" t="s">
        <v>200</v>
      </c>
      <c r="B285" s="835"/>
      <c r="C285" s="835"/>
      <c r="D285" s="836"/>
      <c r="E285" s="47"/>
      <c r="F285" s="25">
        <v>333110</v>
      </c>
      <c r="G285" s="942" t="s">
        <v>17</v>
      </c>
      <c r="H285" s="942"/>
      <c r="I285" s="51" t="s">
        <v>17</v>
      </c>
      <c r="J285" s="52"/>
      <c r="K285" s="868"/>
      <c r="L285" s="869"/>
      <c r="M285" s="870"/>
      <c r="N285" s="871"/>
      <c r="O285" s="870"/>
      <c r="P285" s="871"/>
    </row>
    <row r="286" spans="1:16" s="2" customFormat="1" hidden="1" x14ac:dyDescent="0.25">
      <c r="A286" s="834" t="s">
        <v>201</v>
      </c>
      <c r="B286" s="835"/>
      <c r="C286" s="835"/>
      <c r="D286" s="836"/>
      <c r="E286" s="47"/>
      <c r="F286" s="25">
        <v>334000</v>
      </c>
      <c r="G286" s="942" t="s">
        <v>17</v>
      </c>
      <c r="H286" s="942"/>
      <c r="I286" s="51" t="s">
        <v>17</v>
      </c>
      <c r="J286" s="52"/>
      <c r="K286" s="868"/>
      <c r="L286" s="869"/>
      <c r="M286" s="870"/>
      <c r="N286" s="871"/>
      <c r="O286" s="870"/>
      <c r="P286" s="871"/>
    </row>
    <row r="287" spans="1:16" s="2" customFormat="1" hidden="1" x14ac:dyDescent="0.25">
      <c r="A287" s="834" t="s">
        <v>202</v>
      </c>
      <c r="B287" s="835"/>
      <c r="C287" s="835"/>
      <c r="D287" s="836"/>
      <c r="E287" s="47"/>
      <c r="F287" s="25">
        <v>334110</v>
      </c>
      <c r="G287" s="942" t="s">
        <v>17</v>
      </c>
      <c r="H287" s="942"/>
      <c r="I287" s="51" t="s">
        <v>17</v>
      </c>
      <c r="J287" s="52"/>
      <c r="K287" s="868"/>
      <c r="L287" s="869"/>
      <c r="M287" s="870"/>
      <c r="N287" s="871"/>
      <c r="O287" s="870"/>
      <c r="P287" s="871"/>
    </row>
    <row r="288" spans="1:16" s="2" customFormat="1" hidden="1" x14ac:dyDescent="0.25">
      <c r="A288" s="834" t="s">
        <v>203</v>
      </c>
      <c r="B288" s="835"/>
      <c r="C288" s="835"/>
      <c r="D288" s="836"/>
      <c r="E288" s="47"/>
      <c r="F288" s="25">
        <v>335000</v>
      </c>
      <c r="G288" s="942" t="s">
        <v>17</v>
      </c>
      <c r="H288" s="942"/>
      <c r="I288" s="51" t="s">
        <v>17</v>
      </c>
      <c r="J288" s="52"/>
      <c r="K288" s="868"/>
      <c r="L288" s="869"/>
      <c r="M288" s="870"/>
      <c r="N288" s="871"/>
      <c r="O288" s="870"/>
      <c r="P288" s="871"/>
    </row>
    <row r="289" spans="1:16" s="2" customFormat="1" hidden="1" x14ac:dyDescent="0.25">
      <c r="A289" s="834" t="s">
        <v>204</v>
      </c>
      <c r="B289" s="835"/>
      <c r="C289" s="835"/>
      <c r="D289" s="836"/>
      <c r="E289" s="47"/>
      <c r="F289" s="25">
        <v>335110</v>
      </c>
      <c r="G289" s="942" t="s">
        <v>17</v>
      </c>
      <c r="H289" s="942"/>
      <c r="I289" s="51" t="s">
        <v>17</v>
      </c>
      <c r="J289" s="52"/>
      <c r="K289" s="868"/>
      <c r="L289" s="869"/>
      <c r="M289" s="870"/>
      <c r="N289" s="871"/>
      <c r="O289" s="870"/>
      <c r="P289" s="871"/>
    </row>
    <row r="290" spans="1:16" s="2" customFormat="1" hidden="1" x14ac:dyDescent="0.25">
      <c r="A290" s="834" t="s">
        <v>205</v>
      </c>
      <c r="B290" s="835"/>
      <c r="C290" s="835"/>
      <c r="D290" s="836"/>
      <c r="E290" s="47"/>
      <c r="F290" s="25">
        <v>336000</v>
      </c>
      <c r="G290" s="942" t="s">
        <v>17</v>
      </c>
      <c r="H290" s="942"/>
      <c r="I290" s="51" t="s">
        <v>17</v>
      </c>
      <c r="J290" s="52"/>
      <c r="K290" s="868"/>
      <c r="L290" s="869"/>
      <c r="M290" s="870"/>
      <c r="N290" s="871"/>
      <c r="O290" s="870"/>
      <c r="P290" s="871"/>
    </row>
    <row r="291" spans="1:16" s="2" customFormat="1" hidden="1" x14ac:dyDescent="0.25">
      <c r="A291" s="834" t="s">
        <v>206</v>
      </c>
      <c r="B291" s="835"/>
      <c r="C291" s="835"/>
      <c r="D291" s="836"/>
      <c r="E291" s="47"/>
      <c r="F291" s="25">
        <v>336100</v>
      </c>
      <c r="G291" s="942" t="s">
        <v>17</v>
      </c>
      <c r="H291" s="942"/>
      <c r="I291" s="51" t="s">
        <v>17</v>
      </c>
      <c r="J291" s="52"/>
      <c r="K291" s="868"/>
      <c r="L291" s="869"/>
      <c r="M291" s="870"/>
      <c r="N291" s="871"/>
      <c r="O291" s="870"/>
      <c r="P291" s="871"/>
    </row>
    <row r="292" spans="1:16" s="2" customFormat="1" hidden="1" x14ac:dyDescent="0.25">
      <c r="A292" s="834" t="s">
        <v>207</v>
      </c>
      <c r="B292" s="835"/>
      <c r="C292" s="835"/>
      <c r="D292" s="836"/>
      <c r="E292" s="47"/>
      <c r="F292" s="25">
        <v>336110</v>
      </c>
      <c r="G292" s="942" t="s">
        <v>17</v>
      </c>
      <c r="H292" s="942"/>
      <c r="I292" s="51" t="s">
        <v>17</v>
      </c>
      <c r="J292" s="52"/>
      <c r="K292" s="868"/>
      <c r="L292" s="869"/>
      <c r="M292" s="870"/>
      <c r="N292" s="871"/>
      <c r="O292" s="870"/>
      <c r="P292" s="871"/>
    </row>
    <row r="293" spans="1:16" s="2" customFormat="1" hidden="1" x14ac:dyDescent="0.25">
      <c r="A293" s="834" t="s">
        <v>208</v>
      </c>
      <c r="B293" s="835"/>
      <c r="C293" s="835"/>
      <c r="D293" s="836"/>
      <c r="E293" s="47"/>
      <c r="F293" s="43">
        <v>337000</v>
      </c>
      <c r="G293" s="942" t="s">
        <v>17</v>
      </c>
      <c r="H293" s="942"/>
      <c r="I293" s="51" t="s">
        <v>17</v>
      </c>
      <c r="J293" s="52"/>
      <c r="K293" s="868"/>
      <c r="L293" s="869"/>
      <c r="M293" s="870"/>
      <c r="N293" s="871"/>
      <c r="O293" s="870"/>
      <c r="P293" s="871"/>
    </row>
    <row r="294" spans="1:16" s="2" customFormat="1" hidden="1" x14ac:dyDescent="0.25">
      <c r="A294" s="834" t="s">
        <v>209</v>
      </c>
      <c r="B294" s="835"/>
      <c r="C294" s="835"/>
      <c r="D294" s="836"/>
      <c r="E294" s="47"/>
      <c r="F294" s="25">
        <v>337110</v>
      </c>
      <c r="G294" s="942" t="s">
        <v>17</v>
      </c>
      <c r="H294" s="942"/>
      <c r="I294" s="51" t="s">
        <v>17</v>
      </c>
      <c r="J294" s="52"/>
      <c r="K294" s="868"/>
      <c r="L294" s="869"/>
      <c r="M294" s="870"/>
      <c r="N294" s="871"/>
      <c r="O294" s="870"/>
      <c r="P294" s="871"/>
    </row>
    <row r="295" spans="1:16" s="2" customFormat="1" hidden="1" x14ac:dyDescent="0.25">
      <c r="A295" s="834" t="s">
        <v>210</v>
      </c>
      <c r="B295" s="835"/>
      <c r="C295" s="835"/>
      <c r="D295" s="836"/>
      <c r="E295" s="47"/>
      <c r="F295" s="43">
        <v>338000</v>
      </c>
      <c r="G295" s="942" t="s">
        <v>17</v>
      </c>
      <c r="H295" s="942"/>
      <c r="I295" s="51" t="s">
        <v>17</v>
      </c>
      <c r="J295" s="52"/>
      <c r="K295" s="868"/>
      <c r="L295" s="869"/>
      <c r="M295" s="870"/>
      <c r="N295" s="871"/>
      <c r="O295" s="870"/>
      <c r="P295" s="871"/>
    </row>
    <row r="296" spans="1:16" s="2" customFormat="1" hidden="1" x14ac:dyDescent="0.25">
      <c r="A296" s="834" t="s">
        <v>211</v>
      </c>
      <c r="B296" s="835"/>
      <c r="C296" s="835"/>
      <c r="D296" s="836"/>
      <c r="E296" s="47"/>
      <c r="F296" s="25">
        <v>338110</v>
      </c>
      <c r="G296" s="942" t="s">
        <v>17</v>
      </c>
      <c r="H296" s="942"/>
      <c r="I296" s="51" t="s">
        <v>17</v>
      </c>
      <c r="J296" s="52"/>
      <c r="K296" s="868"/>
      <c r="L296" s="869"/>
      <c r="M296" s="870"/>
      <c r="N296" s="871"/>
      <c r="O296" s="870"/>
      <c r="P296" s="871"/>
    </row>
    <row r="297" spans="1:16" s="2" customFormat="1" hidden="1" x14ac:dyDescent="0.25">
      <c r="A297" s="878"/>
      <c r="B297" s="879"/>
      <c r="C297" s="879"/>
      <c r="D297" s="880"/>
      <c r="E297" s="59"/>
      <c r="F297" s="60"/>
      <c r="G297" s="944" t="s">
        <v>17</v>
      </c>
      <c r="H297" s="944"/>
      <c r="I297" s="62" t="s">
        <v>17</v>
      </c>
      <c r="J297" s="63">
        <f>J298</f>
        <v>0</v>
      </c>
      <c r="K297" s="883">
        <f>K298</f>
        <v>0</v>
      </c>
      <c r="L297" s="884"/>
      <c r="M297" s="885">
        <f>M298</f>
        <v>0</v>
      </c>
      <c r="N297" s="886"/>
      <c r="O297" s="885">
        <f>O298</f>
        <v>0</v>
      </c>
      <c r="P297" s="886"/>
    </row>
    <row r="298" spans="1:16" s="2" customFormat="1" hidden="1" x14ac:dyDescent="0.25">
      <c r="A298" s="846" t="s">
        <v>88</v>
      </c>
      <c r="B298" s="847"/>
      <c r="C298" s="847"/>
      <c r="D298" s="848"/>
      <c r="E298" s="18"/>
      <c r="F298" s="19">
        <v>200000</v>
      </c>
      <c r="G298" s="943" t="s">
        <v>17</v>
      </c>
      <c r="H298" s="943"/>
      <c r="I298" s="57" t="s">
        <v>17</v>
      </c>
      <c r="J298" s="58">
        <f>J299+J320+J351+J354+J368+J374+J405</f>
        <v>0</v>
      </c>
      <c r="K298" s="876">
        <f>K299+K320+K351+K354+K368+K374+K405</f>
        <v>0</v>
      </c>
      <c r="L298" s="877"/>
      <c r="M298" s="876">
        <f t="shared" ref="M298" si="362">M299+M320+M351+M354+M368+M374+M405</f>
        <v>0</v>
      </c>
      <c r="N298" s="877"/>
      <c r="O298" s="876">
        <f t="shared" ref="O298" si="363">O299+O320+O351+O354+O368+O374+O405</f>
        <v>0</v>
      </c>
      <c r="P298" s="877"/>
    </row>
    <row r="299" spans="1:16" s="2" customFormat="1" hidden="1" x14ac:dyDescent="0.25">
      <c r="A299" s="846" t="s">
        <v>89</v>
      </c>
      <c r="B299" s="847"/>
      <c r="C299" s="847"/>
      <c r="D299" s="848"/>
      <c r="E299" s="18"/>
      <c r="F299" s="19">
        <v>210000</v>
      </c>
      <c r="G299" s="943" t="s">
        <v>17</v>
      </c>
      <c r="H299" s="943"/>
      <c r="I299" s="57" t="s">
        <v>17</v>
      </c>
      <c r="J299" s="58">
        <f>J300+J316</f>
        <v>0</v>
      </c>
      <c r="K299" s="876">
        <f>K300+K316</f>
        <v>0</v>
      </c>
      <c r="L299" s="877"/>
      <c r="M299" s="876">
        <f t="shared" ref="M299" si="364">M300+M316</f>
        <v>0</v>
      </c>
      <c r="N299" s="877"/>
      <c r="O299" s="876">
        <f t="shared" ref="O299" si="365">O300+O316</f>
        <v>0</v>
      </c>
      <c r="P299" s="877"/>
    </row>
    <row r="300" spans="1:16" s="2" customFormat="1" hidden="1" x14ac:dyDescent="0.25">
      <c r="A300" s="846" t="s">
        <v>90</v>
      </c>
      <c r="B300" s="847"/>
      <c r="C300" s="847"/>
      <c r="D300" s="848"/>
      <c r="E300" s="18"/>
      <c r="F300" s="61">
        <v>211000</v>
      </c>
      <c r="G300" s="943" t="s">
        <v>17</v>
      </c>
      <c r="H300" s="943"/>
      <c r="I300" s="57" t="s">
        <v>17</v>
      </c>
      <c r="J300" s="58">
        <f>J301</f>
        <v>0</v>
      </c>
      <c r="K300" s="876">
        <f>K301</f>
        <v>0</v>
      </c>
      <c r="L300" s="877"/>
      <c r="M300" s="876">
        <f t="shared" ref="M300" si="366">M301</f>
        <v>0</v>
      </c>
      <c r="N300" s="877"/>
      <c r="O300" s="876">
        <f t="shared" ref="O300" si="367">O301</f>
        <v>0</v>
      </c>
      <c r="P300" s="877"/>
    </row>
    <row r="301" spans="1:16" s="2" customFormat="1" hidden="1" x14ac:dyDescent="0.25">
      <c r="A301" s="834" t="s">
        <v>91</v>
      </c>
      <c r="B301" s="835"/>
      <c r="C301" s="835"/>
      <c r="D301" s="836"/>
      <c r="E301" s="47"/>
      <c r="F301" s="26">
        <v>211100</v>
      </c>
      <c r="G301" s="942" t="s">
        <v>17</v>
      </c>
      <c r="H301" s="942"/>
      <c r="I301" s="51" t="s">
        <v>17</v>
      </c>
      <c r="J301" s="52"/>
      <c r="K301" s="868"/>
      <c r="L301" s="869"/>
      <c r="M301" s="868"/>
      <c r="N301" s="869"/>
      <c r="O301" s="868"/>
      <c r="P301" s="869"/>
    </row>
    <row r="302" spans="1:16" s="2" customFormat="1" hidden="1" x14ac:dyDescent="0.25">
      <c r="A302" s="834" t="s">
        <v>92</v>
      </c>
      <c r="B302" s="835"/>
      <c r="C302" s="835"/>
      <c r="D302" s="836"/>
      <c r="E302" s="47"/>
      <c r="F302" s="26">
        <v>211110</v>
      </c>
      <c r="G302" s="942" t="s">
        <v>17</v>
      </c>
      <c r="H302" s="942"/>
      <c r="I302" s="51" t="s">
        <v>17</v>
      </c>
      <c r="J302" s="52"/>
      <c r="K302" s="868"/>
      <c r="L302" s="869"/>
      <c r="M302" s="870"/>
      <c r="N302" s="871"/>
      <c r="O302" s="870"/>
      <c r="P302" s="871"/>
    </row>
    <row r="303" spans="1:16" s="2" customFormat="1" hidden="1" x14ac:dyDescent="0.25">
      <c r="A303" s="834" t="s">
        <v>93</v>
      </c>
      <c r="B303" s="835"/>
      <c r="C303" s="835"/>
      <c r="D303" s="836"/>
      <c r="E303" s="47"/>
      <c r="F303" s="26">
        <v>211120</v>
      </c>
      <c r="G303" s="942" t="s">
        <v>17</v>
      </c>
      <c r="H303" s="942"/>
      <c r="I303" s="51" t="s">
        <v>17</v>
      </c>
      <c r="J303" s="52"/>
      <c r="K303" s="868"/>
      <c r="L303" s="869"/>
      <c r="M303" s="870"/>
      <c r="N303" s="871"/>
      <c r="O303" s="870"/>
      <c r="P303" s="871"/>
    </row>
    <row r="304" spans="1:16" s="2" customFormat="1" hidden="1" x14ac:dyDescent="0.25">
      <c r="A304" s="834" t="s">
        <v>94</v>
      </c>
      <c r="B304" s="835"/>
      <c r="C304" s="835"/>
      <c r="D304" s="836"/>
      <c r="E304" s="47"/>
      <c r="F304" s="26">
        <v>211130</v>
      </c>
      <c r="G304" s="942" t="s">
        <v>17</v>
      </c>
      <c r="H304" s="942"/>
      <c r="I304" s="51" t="s">
        <v>17</v>
      </c>
      <c r="J304" s="52"/>
      <c r="K304" s="868"/>
      <c r="L304" s="869"/>
      <c r="M304" s="870"/>
      <c r="N304" s="871"/>
      <c r="O304" s="870"/>
      <c r="P304" s="871"/>
    </row>
    <row r="305" spans="1:16" s="2" customFormat="1" hidden="1" x14ac:dyDescent="0.25">
      <c r="A305" s="834" t="s">
        <v>95</v>
      </c>
      <c r="B305" s="835"/>
      <c r="C305" s="835"/>
      <c r="D305" s="836"/>
      <c r="E305" s="47"/>
      <c r="F305" s="26">
        <v>211140</v>
      </c>
      <c r="G305" s="942" t="s">
        <v>17</v>
      </c>
      <c r="H305" s="942"/>
      <c r="I305" s="51" t="s">
        <v>17</v>
      </c>
      <c r="J305" s="52"/>
      <c r="K305" s="868"/>
      <c r="L305" s="869"/>
      <c r="M305" s="870"/>
      <c r="N305" s="871"/>
      <c r="O305" s="870"/>
      <c r="P305" s="871"/>
    </row>
    <row r="306" spans="1:16" s="2" customFormat="1" hidden="1" x14ac:dyDescent="0.25">
      <c r="A306" s="834" t="s">
        <v>96</v>
      </c>
      <c r="B306" s="835"/>
      <c r="C306" s="835"/>
      <c r="D306" s="836"/>
      <c r="E306" s="47"/>
      <c r="F306" s="25">
        <v>211150</v>
      </c>
      <c r="G306" s="942" t="s">
        <v>17</v>
      </c>
      <c r="H306" s="942"/>
      <c r="I306" s="51" t="s">
        <v>17</v>
      </c>
      <c r="J306" s="52"/>
      <c r="K306" s="868"/>
      <c r="L306" s="869"/>
      <c r="M306" s="870"/>
      <c r="N306" s="871"/>
      <c r="O306" s="870"/>
      <c r="P306" s="871"/>
    </row>
    <row r="307" spans="1:16" s="2" customFormat="1" hidden="1" x14ac:dyDescent="0.25">
      <c r="A307" s="834" t="s">
        <v>97</v>
      </c>
      <c r="B307" s="835"/>
      <c r="C307" s="835"/>
      <c r="D307" s="836"/>
      <c r="E307" s="47"/>
      <c r="F307" s="25">
        <v>211190</v>
      </c>
      <c r="G307" s="942" t="s">
        <v>17</v>
      </c>
      <c r="H307" s="942"/>
      <c r="I307" s="51" t="s">
        <v>17</v>
      </c>
      <c r="J307" s="52"/>
      <c r="K307" s="868"/>
      <c r="L307" s="869"/>
      <c r="M307" s="870"/>
      <c r="N307" s="871"/>
      <c r="O307" s="870"/>
      <c r="P307" s="871"/>
    </row>
    <row r="308" spans="1:16" s="2" customFormat="1" hidden="1" x14ac:dyDescent="0.25">
      <c r="A308" s="834" t="s">
        <v>98</v>
      </c>
      <c r="B308" s="835"/>
      <c r="C308" s="835"/>
      <c r="D308" s="836"/>
      <c r="E308" s="47"/>
      <c r="F308" s="25">
        <v>211200</v>
      </c>
      <c r="G308" s="942" t="s">
        <v>17</v>
      </c>
      <c r="H308" s="942"/>
      <c r="I308" s="51" t="s">
        <v>17</v>
      </c>
      <c r="J308" s="52"/>
      <c r="K308" s="868"/>
      <c r="L308" s="869"/>
      <c r="M308" s="870"/>
      <c r="N308" s="871"/>
      <c r="O308" s="870"/>
      <c r="P308" s="871"/>
    </row>
    <row r="309" spans="1:16" s="2" customFormat="1" hidden="1" x14ac:dyDescent="0.25">
      <c r="A309" s="834" t="s">
        <v>99</v>
      </c>
      <c r="B309" s="835"/>
      <c r="C309" s="835"/>
      <c r="D309" s="836"/>
      <c r="E309" s="47"/>
      <c r="F309" s="25">
        <v>211300</v>
      </c>
      <c r="G309" s="942" t="s">
        <v>17</v>
      </c>
      <c r="H309" s="942"/>
      <c r="I309" s="51" t="s">
        <v>17</v>
      </c>
      <c r="J309" s="52"/>
      <c r="K309" s="868"/>
      <c r="L309" s="869"/>
      <c r="M309" s="870"/>
      <c r="N309" s="871"/>
      <c r="O309" s="870"/>
      <c r="P309" s="871"/>
    </row>
    <row r="310" spans="1:16" s="2" customFormat="1" hidden="1" x14ac:dyDescent="0.25">
      <c r="A310" s="834" t="s">
        <v>215</v>
      </c>
      <c r="B310" s="835"/>
      <c r="C310" s="835"/>
      <c r="D310" s="836"/>
      <c r="E310" s="47"/>
      <c r="F310" s="25">
        <v>211310</v>
      </c>
      <c r="G310" s="942" t="s">
        <v>17</v>
      </c>
      <c r="H310" s="942"/>
      <c r="I310" s="51" t="s">
        <v>17</v>
      </c>
      <c r="J310" s="52"/>
      <c r="K310" s="868"/>
      <c r="L310" s="869"/>
      <c r="M310" s="870"/>
      <c r="N310" s="871"/>
      <c r="O310" s="870"/>
      <c r="P310" s="871"/>
    </row>
    <row r="311" spans="1:16" s="2" customFormat="1" hidden="1" x14ac:dyDescent="0.25">
      <c r="A311" s="834" t="s">
        <v>216</v>
      </c>
      <c r="B311" s="835"/>
      <c r="C311" s="835"/>
      <c r="D311" s="836"/>
      <c r="E311" s="47"/>
      <c r="F311" s="25">
        <v>211320</v>
      </c>
      <c r="G311" s="942" t="s">
        <v>17</v>
      </c>
      <c r="H311" s="942"/>
      <c r="I311" s="51" t="s">
        <v>17</v>
      </c>
      <c r="J311" s="52"/>
      <c r="K311" s="868"/>
      <c r="L311" s="869"/>
      <c r="M311" s="870"/>
      <c r="N311" s="871"/>
      <c r="O311" s="870"/>
      <c r="P311" s="871"/>
    </row>
    <row r="312" spans="1:16" s="2" customFormat="1" hidden="1" x14ac:dyDescent="0.25">
      <c r="A312" s="834" t="s">
        <v>100</v>
      </c>
      <c r="B312" s="835"/>
      <c r="C312" s="835"/>
      <c r="D312" s="836"/>
      <c r="E312" s="47"/>
      <c r="F312" s="25">
        <v>211330</v>
      </c>
      <c r="G312" s="942" t="s">
        <v>17</v>
      </c>
      <c r="H312" s="942"/>
      <c r="I312" s="51" t="s">
        <v>17</v>
      </c>
      <c r="J312" s="52"/>
      <c r="K312" s="868"/>
      <c r="L312" s="869"/>
      <c r="M312" s="870"/>
      <c r="N312" s="871"/>
      <c r="O312" s="870"/>
      <c r="P312" s="871"/>
    </row>
    <row r="313" spans="1:16" s="2" customFormat="1" hidden="1" x14ac:dyDescent="0.25">
      <c r="A313" s="834" t="s">
        <v>101</v>
      </c>
      <c r="B313" s="835"/>
      <c r="C313" s="835"/>
      <c r="D313" s="836"/>
      <c r="E313" s="47"/>
      <c r="F313" s="25">
        <v>211340</v>
      </c>
      <c r="G313" s="942" t="s">
        <v>17</v>
      </c>
      <c r="H313" s="942"/>
      <c r="I313" s="51" t="s">
        <v>17</v>
      </c>
      <c r="J313" s="52"/>
      <c r="K313" s="868"/>
      <c r="L313" s="869"/>
      <c r="M313" s="870"/>
      <c r="N313" s="871"/>
      <c r="O313" s="870"/>
      <c r="P313" s="871"/>
    </row>
    <row r="314" spans="1:16" s="2" customFormat="1" hidden="1" x14ac:dyDescent="0.25">
      <c r="A314" s="834" t="s">
        <v>217</v>
      </c>
      <c r="B314" s="835"/>
      <c r="C314" s="835"/>
      <c r="D314" s="836"/>
      <c r="E314" s="47"/>
      <c r="F314" s="25">
        <v>211350</v>
      </c>
      <c r="G314" s="942" t="s">
        <v>17</v>
      </c>
      <c r="H314" s="942"/>
      <c r="I314" s="51" t="s">
        <v>17</v>
      </c>
      <c r="J314" s="52"/>
      <c r="K314" s="868"/>
      <c r="L314" s="869"/>
      <c r="M314" s="870"/>
      <c r="N314" s="871"/>
      <c r="O314" s="870"/>
      <c r="P314" s="871"/>
    </row>
    <row r="315" spans="1:16" s="2" customFormat="1" hidden="1" x14ac:dyDescent="0.25">
      <c r="A315" s="834" t="s">
        <v>102</v>
      </c>
      <c r="B315" s="835"/>
      <c r="C315" s="835"/>
      <c r="D315" s="836"/>
      <c r="E315" s="47"/>
      <c r="F315" s="25">
        <v>211390</v>
      </c>
      <c r="G315" s="942" t="s">
        <v>17</v>
      </c>
      <c r="H315" s="942"/>
      <c r="I315" s="51" t="s">
        <v>17</v>
      </c>
      <c r="J315" s="52"/>
      <c r="K315" s="868"/>
      <c r="L315" s="869"/>
      <c r="M315" s="870"/>
      <c r="N315" s="871"/>
      <c r="O315" s="870"/>
      <c r="P315" s="871"/>
    </row>
    <row r="316" spans="1:16" s="2" customFormat="1" hidden="1" x14ac:dyDescent="0.25">
      <c r="A316" s="834" t="s">
        <v>103</v>
      </c>
      <c r="B316" s="835"/>
      <c r="C316" s="835"/>
      <c r="D316" s="836"/>
      <c r="E316" s="47"/>
      <c r="F316" s="25">
        <v>212000</v>
      </c>
      <c r="G316" s="942" t="s">
        <v>17</v>
      </c>
      <c r="H316" s="942"/>
      <c r="I316" s="51" t="s">
        <v>17</v>
      </c>
      <c r="J316" s="52"/>
      <c r="K316" s="868"/>
      <c r="L316" s="869"/>
      <c r="M316" s="868"/>
      <c r="N316" s="869"/>
      <c r="O316" s="868"/>
      <c r="P316" s="869"/>
    </row>
    <row r="317" spans="1:16" s="2" customFormat="1" hidden="1" x14ac:dyDescent="0.25">
      <c r="A317" s="834" t="s">
        <v>104</v>
      </c>
      <c r="B317" s="835"/>
      <c r="C317" s="835"/>
      <c r="D317" s="836"/>
      <c r="E317" s="47"/>
      <c r="F317" s="25">
        <v>212100</v>
      </c>
      <c r="G317" s="942" t="s">
        <v>17</v>
      </c>
      <c r="H317" s="942"/>
      <c r="I317" s="51" t="s">
        <v>17</v>
      </c>
      <c r="J317" s="52"/>
      <c r="K317" s="868"/>
      <c r="L317" s="869"/>
      <c r="M317" s="870"/>
      <c r="N317" s="871"/>
      <c r="O317" s="870"/>
      <c r="P317" s="871"/>
    </row>
    <row r="318" spans="1:16" s="2" customFormat="1" hidden="1" x14ac:dyDescent="0.25">
      <c r="A318" s="834" t="s">
        <v>105</v>
      </c>
      <c r="B318" s="835"/>
      <c r="C318" s="835"/>
      <c r="D318" s="836"/>
      <c r="E318" s="47"/>
      <c r="F318" s="25">
        <v>212200</v>
      </c>
      <c r="G318" s="942" t="s">
        <v>17</v>
      </c>
      <c r="H318" s="942"/>
      <c r="I318" s="51" t="s">
        <v>17</v>
      </c>
      <c r="J318" s="52"/>
      <c r="K318" s="868"/>
      <c r="L318" s="869"/>
      <c r="M318" s="870"/>
      <c r="N318" s="871"/>
      <c r="O318" s="870"/>
      <c r="P318" s="871"/>
    </row>
    <row r="319" spans="1:16" s="2" customFormat="1" hidden="1" x14ac:dyDescent="0.25">
      <c r="A319" s="834" t="s">
        <v>106</v>
      </c>
      <c r="B319" s="835"/>
      <c r="C319" s="835"/>
      <c r="D319" s="836"/>
      <c r="E319" s="47"/>
      <c r="F319" s="25">
        <v>212210</v>
      </c>
      <c r="G319" s="942" t="s">
        <v>17</v>
      </c>
      <c r="H319" s="942"/>
      <c r="I319" s="51" t="s">
        <v>17</v>
      </c>
      <c r="J319" s="52"/>
      <c r="K319" s="868"/>
      <c r="L319" s="869"/>
      <c r="M319" s="870"/>
      <c r="N319" s="871"/>
      <c r="O319" s="870"/>
      <c r="P319" s="871"/>
    </row>
    <row r="320" spans="1:16" s="2" customFormat="1" hidden="1" x14ac:dyDescent="0.25">
      <c r="A320" s="846" t="s">
        <v>107</v>
      </c>
      <c r="B320" s="847"/>
      <c r="C320" s="847"/>
      <c r="D320" s="848"/>
      <c r="E320" s="18"/>
      <c r="F320" s="19">
        <v>220000</v>
      </c>
      <c r="G320" s="943" t="s">
        <v>17</v>
      </c>
      <c r="H320" s="943"/>
      <c r="I320" s="57" t="s">
        <v>17</v>
      </c>
      <c r="J320" s="58">
        <f>SUM(J321:J350)</f>
        <v>0</v>
      </c>
      <c r="K320" s="876">
        <f>SUM(K321:L350)</f>
        <v>0</v>
      </c>
      <c r="L320" s="877"/>
      <c r="M320" s="876">
        <f t="shared" ref="M320" si="368">SUM(M321:N350)</f>
        <v>0</v>
      </c>
      <c r="N320" s="877"/>
      <c r="O320" s="876">
        <f t="shared" ref="O320" si="369">SUM(O321:P350)</f>
        <v>0</v>
      </c>
      <c r="P320" s="877"/>
    </row>
    <row r="321" spans="1:16" s="2" customFormat="1" hidden="1" x14ac:dyDescent="0.25">
      <c r="A321" s="834" t="s">
        <v>108</v>
      </c>
      <c r="B321" s="835"/>
      <c r="C321" s="835"/>
      <c r="D321" s="836"/>
      <c r="E321" s="47"/>
      <c r="F321" s="25">
        <v>222000</v>
      </c>
      <c r="G321" s="942" t="s">
        <v>17</v>
      </c>
      <c r="H321" s="942"/>
      <c r="I321" s="51" t="s">
        <v>17</v>
      </c>
      <c r="J321" s="52"/>
      <c r="K321" s="868"/>
      <c r="L321" s="869"/>
      <c r="M321" s="870"/>
      <c r="N321" s="871"/>
      <c r="O321" s="870"/>
      <c r="P321" s="871"/>
    </row>
    <row r="322" spans="1:16" s="2" customFormat="1" hidden="1" x14ac:dyDescent="0.25">
      <c r="A322" s="834" t="s">
        <v>109</v>
      </c>
      <c r="B322" s="835"/>
      <c r="C322" s="835"/>
      <c r="D322" s="836"/>
      <c r="E322" s="47"/>
      <c r="F322" s="25">
        <v>222100</v>
      </c>
      <c r="G322" s="942" t="s">
        <v>17</v>
      </c>
      <c r="H322" s="942"/>
      <c r="I322" s="51" t="s">
        <v>17</v>
      </c>
      <c r="J322" s="52"/>
      <c r="K322" s="868"/>
      <c r="L322" s="869"/>
      <c r="M322" s="870"/>
      <c r="N322" s="871"/>
      <c r="O322" s="870"/>
      <c r="P322" s="871"/>
    </row>
    <row r="323" spans="1:16" s="2" customFormat="1" hidden="1" x14ac:dyDescent="0.25">
      <c r="A323" s="834" t="s">
        <v>110</v>
      </c>
      <c r="B323" s="835"/>
      <c r="C323" s="835"/>
      <c r="D323" s="836"/>
      <c r="E323" s="47"/>
      <c r="F323" s="25">
        <v>222110</v>
      </c>
      <c r="G323" s="942" t="s">
        <v>17</v>
      </c>
      <c r="H323" s="942"/>
      <c r="I323" s="51" t="s">
        <v>17</v>
      </c>
      <c r="J323" s="52"/>
      <c r="K323" s="868"/>
      <c r="L323" s="869"/>
      <c r="M323" s="870"/>
      <c r="N323" s="871"/>
      <c r="O323" s="870"/>
      <c r="P323" s="871"/>
    </row>
    <row r="324" spans="1:16" s="2" customFormat="1" hidden="1" x14ac:dyDescent="0.25">
      <c r="A324" s="834" t="s">
        <v>111</v>
      </c>
      <c r="B324" s="835"/>
      <c r="C324" s="835"/>
      <c r="D324" s="836"/>
      <c r="E324" s="47"/>
      <c r="F324" s="25">
        <v>222120</v>
      </c>
      <c r="G324" s="942" t="s">
        <v>17</v>
      </c>
      <c r="H324" s="942"/>
      <c r="I324" s="51" t="s">
        <v>17</v>
      </c>
      <c r="J324" s="52"/>
      <c r="K324" s="868"/>
      <c r="L324" s="869"/>
      <c r="M324" s="870"/>
      <c r="N324" s="871"/>
      <c r="O324" s="870"/>
      <c r="P324" s="871"/>
    </row>
    <row r="325" spans="1:16" s="2" customFormat="1" hidden="1" x14ac:dyDescent="0.25">
      <c r="A325" s="834" t="s">
        <v>112</v>
      </c>
      <c r="B325" s="835"/>
      <c r="C325" s="835"/>
      <c r="D325" s="836"/>
      <c r="E325" s="47"/>
      <c r="F325" s="25">
        <v>222130</v>
      </c>
      <c r="G325" s="942" t="s">
        <v>17</v>
      </c>
      <c r="H325" s="942"/>
      <c r="I325" s="51" t="s">
        <v>17</v>
      </c>
      <c r="J325" s="52"/>
      <c r="K325" s="868"/>
      <c r="L325" s="869"/>
      <c r="M325" s="870"/>
      <c r="N325" s="871"/>
      <c r="O325" s="870"/>
      <c r="P325" s="871"/>
    </row>
    <row r="326" spans="1:16" s="2" customFormat="1" hidden="1" x14ac:dyDescent="0.25">
      <c r="A326" s="834" t="s">
        <v>113</v>
      </c>
      <c r="B326" s="835"/>
      <c r="C326" s="835"/>
      <c r="D326" s="836"/>
      <c r="E326" s="47"/>
      <c r="F326" s="25">
        <v>222140</v>
      </c>
      <c r="G326" s="942" t="s">
        <v>17</v>
      </c>
      <c r="H326" s="942"/>
      <c r="I326" s="51" t="s">
        <v>17</v>
      </c>
      <c r="J326" s="52"/>
      <c r="K326" s="868"/>
      <c r="L326" s="869"/>
      <c r="M326" s="870"/>
      <c r="N326" s="871"/>
      <c r="O326" s="870"/>
      <c r="P326" s="871"/>
    </row>
    <row r="327" spans="1:16" s="2" customFormat="1" hidden="1" x14ac:dyDescent="0.25">
      <c r="A327" s="834" t="s">
        <v>114</v>
      </c>
      <c r="B327" s="835"/>
      <c r="C327" s="835"/>
      <c r="D327" s="836"/>
      <c r="E327" s="47"/>
      <c r="F327" s="25">
        <v>222190</v>
      </c>
      <c r="G327" s="942" t="s">
        <v>17</v>
      </c>
      <c r="H327" s="942"/>
      <c r="I327" s="51" t="s">
        <v>17</v>
      </c>
      <c r="J327" s="52"/>
      <c r="K327" s="868"/>
      <c r="L327" s="869"/>
      <c r="M327" s="870"/>
      <c r="N327" s="871"/>
      <c r="O327" s="870"/>
      <c r="P327" s="871"/>
    </row>
    <row r="328" spans="1:16" s="2" customFormat="1" hidden="1" x14ac:dyDescent="0.25">
      <c r="A328" s="834" t="s">
        <v>115</v>
      </c>
      <c r="B328" s="835"/>
      <c r="C328" s="835"/>
      <c r="D328" s="836"/>
      <c r="E328" s="47"/>
      <c r="F328" s="25">
        <v>222200</v>
      </c>
      <c r="G328" s="942" t="s">
        <v>17</v>
      </c>
      <c r="H328" s="942"/>
      <c r="I328" s="51" t="s">
        <v>17</v>
      </c>
      <c r="J328" s="52"/>
      <c r="K328" s="868"/>
      <c r="L328" s="869"/>
      <c r="M328" s="870"/>
      <c r="N328" s="871"/>
      <c r="O328" s="870"/>
      <c r="P328" s="871"/>
    </row>
    <row r="329" spans="1:16" s="2" customFormat="1" hidden="1" x14ac:dyDescent="0.25">
      <c r="A329" s="834" t="s">
        <v>116</v>
      </c>
      <c r="B329" s="835"/>
      <c r="C329" s="835"/>
      <c r="D329" s="836"/>
      <c r="E329" s="47"/>
      <c r="F329" s="25">
        <v>222210</v>
      </c>
      <c r="G329" s="942" t="s">
        <v>17</v>
      </c>
      <c r="H329" s="942"/>
      <c r="I329" s="51" t="s">
        <v>17</v>
      </c>
      <c r="J329" s="52"/>
      <c r="K329" s="868"/>
      <c r="L329" s="869"/>
      <c r="M329" s="870"/>
      <c r="N329" s="871"/>
      <c r="O329" s="870"/>
      <c r="P329" s="871"/>
    </row>
    <row r="330" spans="1:16" s="2" customFormat="1" hidden="1" x14ac:dyDescent="0.25">
      <c r="A330" s="834" t="s">
        <v>117</v>
      </c>
      <c r="B330" s="835"/>
      <c r="C330" s="835"/>
      <c r="D330" s="836"/>
      <c r="E330" s="47"/>
      <c r="F330" s="25">
        <v>222220</v>
      </c>
      <c r="G330" s="942" t="s">
        <v>17</v>
      </c>
      <c r="H330" s="942"/>
      <c r="I330" s="51" t="s">
        <v>17</v>
      </c>
      <c r="J330" s="52"/>
      <c r="K330" s="868"/>
      <c r="L330" s="869"/>
      <c r="M330" s="870"/>
      <c r="N330" s="871"/>
      <c r="O330" s="870"/>
      <c r="P330" s="871"/>
    </row>
    <row r="331" spans="1:16" s="2" customFormat="1" hidden="1" x14ac:dyDescent="0.25">
      <c r="A331" s="834" t="s">
        <v>118</v>
      </c>
      <c r="B331" s="835"/>
      <c r="C331" s="835"/>
      <c r="D331" s="836"/>
      <c r="E331" s="47"/>
      <c r="F331" s="25">
        <v>222300</v>
      </c>
      <c r="G331" s="942" t="s">
        <v>17</v>
      </c>
      <c r="H331" s="942"/>
      <c r="I331" s="51" t="s">
        <v>17</v>
      </c>
      <c r="J331" s="52"/>
      <c r="K331" s="868"/>
      <c r="L331" s="869"/>
      <c r="M331" s="870"/>
      <c r="N331" s="871"/>
      <c r="O331" s="870"/>
      <c r="P331" s="871"/>
    </row>
    <row r="332" spans="1:16" s="2" customFormat="1" hidden="1" x14ac:dyDescent="0.25">
      <c r="A332" s="834" t="s">
        <v>119</v>
      </c>
      <c r="B332" s="835"/>
      <c r="C332" s="835"/>
      <c r="D332" s="836"/>
      <c r="E332" s="47"/>
      <c r="F332" s="25">
        <v>222400</v>
      </c>
      <c r="G332" s="942" t="s">
        <v>17</v>
      </c>
      <c r="H332" s="942"/>
      <c r="I332" s="51" t="s">
        <v>17</v>
      </c>
      <c r="J332" s="52"/>
      <c r="K332" s="868"/>
      <c r="L332" s="869"/>
      <c r="M332" s="870"/>
      <c r="N332" s="871"/>
      <c r="O332" s="870"/>
      <c r="P332" s="871"/>
    </row>
    <row r="333" spans="1:16" s="2" customFormat="1" hidden="1" x14ac:dyDescent="0.25">
      <c r="A333" s="834" t="s">
        <v>120</v>
      </c>
      <c r="B333" s="835"/>
      <c r="C333" s="835"/>
      <c r="D333" s="836"/>
      <c r="E333" s="47"/>
      <c r="F333" s="25">
        <v>222500</v>
      </c>
      <c r="G333" s="942" t="s">
        <v>17</v>
      </c>
      <c r="H333" s="942"/>
      <c r="I333" s="51" t="s">
        <v>17</v>
      </c>
      <c r="J333" s="52"/>
      <c r="K333" s="868"/>
      <c r="L333" s="869"/>
      <c r="M333" s="870"/>
      <c r="N333" s="871"/>
      <c r="O333" s="870"/>
      <c r="P333" s="871"/>
    </row>
    <row r="334" spans="1:16" s="2" customFormat="1" hidden="1" x14ac:dyDescent="0.25">
      <c r="A334" s="834" t="s">
        <v>121</v>
      </c>
      <c r="B334" s="835"/>
      <c r="C334" s="835"/>
      <c r="D334" s="836"/>
      <c r="E334" s="47"/>
      <c r="F334" s="25">
        <v>222600</v>
      </c>
      <c r="G334" s="942" t="s">
        <v>17</v>
      </c>
      <c r="H334" s="942"/>
      <c r="I334" s="51" t="s">
        <v>17</v>
      </c>
      <c r="J334" s="52"/>
      <c r="K334" s="868"/>
      <c r="L334" s="869"/>
      <c r="M334" s="870"/>
      <c r="N334" s="871"/>
      <c r="O334" s="870"/>
      <c r="P334" s="871"/>
    </row>
    <row r="335" spans="1:16" s="2" customFormat="1" hidden="1" x14ac:dyDescent="0.25">
      <c r="A335" s="834" t="s">
        <v>122</v>
      </c>
      <c r="B335" s="835"/>
      <c r="C335" s="835"/>
      <c r="D335" s="836"/>
      <c r="E335" s="47"/>
      <c r="F335" s="25">
        <v>222700</v>
      </c>
      <c r="G335" s="942" t="s">
        <v>17</v>
      </c>
      <c r="H335" s="942"/>
      <c r="I335" s="51" t="s">
        <v>17</v>
      </c>
      <c r="J335" s="52"/>
      <c r="K335" s="868"/>
      <c r="L335" s="869"/>
      <c r="M335" s="870"/>
      <c r="N335" s="871"/>
      <c r="O335" s="870"/>
      <c r="P335" s="871"/>
    </row>
    <row r="336" spans="1:16" s="2" customFormat="1" hidden="1" x14ac:dyDescent="0.25">
      <c r="A336" s="834" t="s">
        <v>123</v>
      </c>
      <c r="B336" s="835"/>
      <c r="C336" s="835"/>
      <c r="D336" s="836"/>
      <c r="E336" s="47"/>
      <c r="F336" s="25">
        <v>222710</v>
      </c>
      <c r="G336" s="942" t="s">
        <v>17</v>
      </c>
      <c r="H336" s="942"/>
      <c r="I336" s="51" t="s">
        <v>17</v>
      </c>
      <c r="J336" s="52"/>
      <c r="K336" s="868"/>
      <c r="L336" s="869"/>
      <c r="M336" s="870"/>
      <c r="N336" s="871"/>
      <c r="O336" s="870"/>
      <c r="P336" s="871"/>
    </row>
    <row r="337" spans="1:16" s="2" customFormat="1" hidden="1" x14ac:dyDescent="0.25">
      <c r="A337" s="834" t="s">
        <v>124</v>
      </c>
      <c r="B337" s="835"/>
      <c r="C337" s="835"/>
      <c r="D337" s="836"/>
      <c r="E337" s="47"/>
      <c r="F337" s="25">
        <v>222720</v>
      </c>
      <c r="G337" s="942" t="s">
        <v>17</v>
      </c>
      <c r="H337" s="942"/>
      <c r="I337" s="51" t="s">
        <v>17</v>
      </c>
      <c r="J337" s="52"/>
      <c r="K337" s="868"/>
      <c r="L337" s="869"/>
      <c r="M337" s="870"/>
      <c r="N337" s="871"/>
      <c r="O337" s="870"/>
      <c r="P337" s="871"/>
    </row>
    <row r="338" spans="1:16" s="2" customFormat="1" hidden="1" x14ac:dyDescent="0.25">
      <c r="A338" s="834" t="s">
        <v>125</v>
      </c>
      <c r="B338" s="835"/>
      <c r="C338" s="835"/>
      <c r="D338" s="836"/>
      <c r="E338" s="47"/>
      <c r="F338" s="25">
        <v>222800</v>
      </c>
      <c r="G338" s="942" t="s">
        <v>17</v>
      </c>
      <c r="H338" s="942"/>
      <c r="I338" s="51" t="s">
        <v>17</v>
      </c>
      <c r="J338" s="52"/>
      <c r="K338" s="868"/>
      <c r="L338" s="869"/>
      <c r="M338" s="870"/>
      <c r="N338" s="871"/>
      <c r="O338" s="870"/>
      <c r="P338" s="871"/>
    </row>
    <row r="339" spans="1:16" s="2" customFormat="1" hidden="1" x14ac:dyDescent="0.25">
      <c r="A339" s="834" t="s">
        <v>125</v>
      </c>
      <c r="B339" s="835"/>
      <c r="C339" s="835"/>
      <c r="D339" s="836"/>
      <c r="E339" s="47"/>
      <c r="F339" s="25">
        <v>222810</v>
      </c>
      <c r="G339" s="942" t="s">
        <v>17</v>
      </c>
      <c r="H339" s="942"/>
      <c r="I339" s="51" t="s">
        <v>17</v>
      </c>
      <c r="J339" s="52"/>
      <c r="K339" s="868"/>
      <c r="L339" s="869"/>
      <c r="M339" s="870"/>
      <c r="N339" s="871"/>
      <c r="O339" s="870"/>
      <c r="P339" s="871"/>
    </row>
    <row r="340" spans="1:16" s="2" customFormat="1" hidden="1" x14ac:dyDescent="0.25">
      <c r="A340" s="834" t="s">
        <v>126</v>
      </c>
      <c r="B340" s="835"/>
      <c r="C340" s="835"/>
      <c r="D340" s="836"/>
      <c r="E340" s="47"/>
      <c r="F340" s="25">
        <v>222820</v>
      </c>
      <c r="G340" s="942" t="s">
        <v>17</v>
      </c>
      <c r="H340" s="942"/>
      <c r="I340" s="51" t="s">
        <v>17</v>
      </c>
      <c r="J340" s="52"/>
      <c r="K340" s="868"/>
      <c r="L340" s="869"/>
      <c r="M340" s="870"/>
      <c r="N340" s="871"/>
      <c r="O340" s="870"/>
      <c r="P340" s="871"/>
    </row>
    <row r="341" spans="1:16" s="2" customFormat="1" hidden="1" x14ac:dyDescent="0.25">
      <c r="A341" s="834" t="s">
        <v>127</v>
      </c>
      <c r="B341" s="835"/>
      <c r="C341" s="835"/>
      <c r="D341" s="836"/>
      <c r="E341" s="47"/>
      <c r="F341" s="25">
        <v>222900</v>
      </c>
      <c r="G341" s="942" t="s">
        <v>17</v>
      </c>
      <c r="H341" s="942"/>
      <c r="I341" s="51" t="s">
        <v>17</v>
      </c>
      <c r="J341" s="52"/>
      <c r="K341" s="868"/>
      <c r="L341" s="869"/>
      <c r="M341" s="870"/>
      <c r="N341" s="871"/>
      <c r="O341" s="870"/>
      <c r="P341" s="871"/>
    </row>
    <row r="342" spans="1:16" s="2" customFormat="1" hidden="1" x14ac:dyDescent="0.25">
      <c r="A342" s="834" t="s">
        <v>128</v>
      </c>
      <c r="B342" s="835"/>
      <c r="C342" s="835"/>
      <c r="D342" s="836"/>
      <c r="E342" s="47"/>
      <c r="F342" s="25">
        <v>222910</v>
      </c>
      <c r="G342" s="942" t="s">
        <v>17</v>
      </c>
      <c r="H342" s="942"/>
      <c r="I342" s="51" t="s">
        <v>17</v>
      </c>
      <c r="J342" s="52"/>
      <c r="K342" s="868"/>
      <c r="L342" s="869"/>
      <c r="M342" s="870"/>
      <c r="N342" s="871"/>
      <c r="O342" s="870"/>
      <c r="P342" s="871"/>
    </row>
    <row r="343" spans="1:16" s="2" customFormat="1" hidden="1" x14ac:dyDescent="0.25">
      <c r="A343" s="834" t="s">
        <v>129</v>
      </c>
      <c r="B343" s="835"/>
      <c r="C343" s="835"/>
      <c r="D343" s="836"/>
      <c r="E343" s="47"/>
      <c r="F343" s="25">
        <v>222920</v>
      </c>
      <c r="G343" s="942" t="s">
        <v>17</v>
      </c>
      <c r="H343" s="942"/>
      <c r="I343" s="51" t="s">
        <v>17</v>
      </c>
      <c r="J343" s="52"/>
      <c r="K343" s="868"/>
      <c r="L343" s="869"/>
      <c r="M343" s="870"/>
      <c r="N343" s="871"/>
      <c r="O343" s="870"/>
      <c r="P343" s="871"/>
    </row>
    <row r="344" spans="1:16" s="2" customFormat="1" hidden="1" x14ac:dyDescent="0.25">
      <c r="A344" s="834" t="s">
        <v>130</v>
      </c>
      <c r="B344" s="835"/>
      <c r="C344" s="835"/>
      <c r="D344" s="836"/>
      <c r="E344" s="47"/>
      <c r="F344" s="25">
        <v>222930</v>
      </c>
      <c r="G344" s="942" t="s">
        <v>17</v>
      </c>
      <c r="H344" s="942"/>
      <c r="I344" s="51" t="s">
        <v>17</v>
      </c>
      <c r="J344" s="52"/>
      <c r="K344" s="868"/>
      <c r="L344" s="869"/>
      <c r="M344" s="870"/>
      <c r="N344" s="871"/>
      <c r="O344" s="870"/>
      <c r="P344" s="871"/>
    </row>
    <row r="345" spans="1:16" s="2" customFormat="1" hidden="1" x14ac:dyDescent="0.25">
      <c r="A345" s="834" t="s">
        <v>131</v>
      </c>
      <c r="B345" s="835"/>
      <c r="C345" s="835"/>
      <c r="D345" s="836"/>
      <c r="E345" s="47"/>
      <c r="F345" s="25">
        <v>222940</v>
      </c>
      <c r="G345" s="942" t="s">
        <v>17</v>
      </c>
      <c r="H345" s="942"/>
      <c r="I345" s="51" t="s">
        <v>17</v>
      </c>
      <c r="J345" s="52"/>
      <c r="K345" s="868"/>
      <c r="L345" s="869"/>
      <c r="M345" s="870"/>
      <c r="N345" s="871"/>
      <c r="O345" s="870"/>
      <c r="P345" s="871"/>
    </row>
    <row r="346" spans="1:16" s="2" customFormat="1" hidden="1" x14ac:dyDescent="0.25">
      <c r="A346" s="834" t="s">
        <v>132</v>
      </c>
      <c r="B346" s="835"/>
      <c r="C346" s="835"/>
      <c r="D346" s="836"/>
      <c r="E346" s="47" t="s">
        <v>219</v>
      </c>
      <c r="F346" s="25">
        <v>222950</v>
      </c>
      <c r="G346" s="942" t="s">
        <v>17</v>
      </c>
      <c r="H346" s="942"/>
      <c r="I346" s="51" t="s">
        <v>17</v>
      </c>
      <c r="J346" s="52"/>
      <c r="K346" s="868"/>
      <c r="L346" s="869"/>
      <c r="M346" s="870"/>
      <c r="N346" s="871"/>
      <c r="O346" s="870"/>
      <c r="P346" s="871"/>
    </row>
    <row r="347" spans="1:16" s="2" customFormat="1" hidden="1" x14ac:dyDescent="0.25">
      <c r="A347" s="834" t="s">
        <v>133</v>
      </c>
      <c r="B347" s="835"/>
      <c r="C347" s="835"/>
      <c r="D347" s="836"/>
      <c r="E347" s="47" t="s">
        <v>219</v>
      </c>
      <c r="F347" s="25">
        <v>222960</v>
      </c>
      <c r="G347" s="942" t="s">
        <v>17</v>
      </c>
      <c r="H347" s="942"/>
      <c r="I347" s="51" t="s">
        <v>17</v>
      </c>
      <c r="J347" s="52"/>
      <c r="K347" s="868"/>
      <c r="L347" s="869"/>
      <c r="M347" s="870"/>
      <c r="N347" s="871"/>
      <c r="O347" s="870"/>
      <c r="P347" s="871"/>
    </row>
    <row r="348" spans="1:16" s="2" customFormat="1" hidden="1" x14ac:dyDescent="0.25">
      <c r="A348" s="834" t="s">
        <v>134</v>
      </c>
      <c r="B348" s="835"/>
      <c r="C348" s="835"/>
      <c r="D348" s="836"/>
      <c r="E348" s="47" t="s">
        <v>219</v>
      </c>
      <c r="F348" s="25">
        <v>222970</v>
      </c>
      <c r="G348" s="942" t="s">
        <v>17</v>
      </c>
      <c r="H348" s="942"/>
      <c r="I348" s="51" t="s">
        <v>17</v>
      </c>
      <c r="J348" s="52"/>
      <c r="K348" s="868"/>
      <c r="L348" s="869"/>
      <c r="M348" s="870"/>
      <c r="N348" s="871"/>
      <c r="O348" s="870"/>
      <c r="P348" s="871"/>
    </row>
    <row r="349" spans="1:16" s="2" customFormat="1" hidden="1" x14ac:dyDescent="0.25">
      <c r="A349" s="834" t="s">
        <v>135</v>
      </c>
      <c r="B349" s="835"/>
      <c r="C349" s="835"/>
      <c r="D349" s="836"/>
      <c r="E349" s="47" t="s">
        <v>219</v>
      </c>
      <c r="F349" s="25">
        <v>222980</v>
      </c>
      <c r="G349" s="942" t="s">
        <v>17</v>
      </c>
      <c r="H349" s="942"/>
      <c r="I349" s="51" t="s">
        <v>17</v>
      </c>
      <c r="J349" s="52"/>
      <c r="K349" s="868"/>
      <c r="L349" s="869"/>
      <c r="M349" s="870"/>
      <c r="N349" s="871"/>
      <c r="O349" s="870"/>
      <c r="P349" s="871"/>
    </row>
    <row r="350" spans="1:16" s="2" customFormat="1" hidden="1" x14ac:dyDescent="0.25">
      <c r="A350" s="834" t="s">
        <v>136</v>
      </c>
      <c r="B350" s="835"/>
      <c r="C350" s="835"/>
      <c r="D350" s="836"/>
      <c r="E350" s="47"/>
      <c r="F350" s="25">
        <v>222990</v>
      </c>
      <c r="G350" s="942" t="s">
        <v>17</v>
      </c>
      <c r="H350" s="942"/>
      <c r="I350" s="51" t="s">
        <v>17</v>
      </c>
      <c r="J350" s="52"/>
      <c r="K350" s="868"/>
      <c r="L350" s="869"/>
      <c r="M350" s="870"/>
      <c r="N350" s="871"/>
      <c r="O350" s="870"/>
      <c r="P350" s="871"/>
    </row>
    <row r="351" spans="1:16" s="2" customFormat="1" hidden="1" x14ac:dyDescent="0.25">
      <c r="A351" s="846" t="s">
        <v>137</v>
      </c>
      <c r="B351" s="847"/>
      <c r="C351" s="847"/>
      <c r="D351" s="848"/>
      <c r="E351" s="18"/>
      <c r="F351" s="19">
        <v>270000</v>
      </c>
      <c r="G351" s="943" t="s">
        <v>17</v>
      </c>
      <c r="H351" s="943"/>
      <c r="I351" s="57" t="s">
        <v>17</v>
      </c>
      <c r="J351" s="58">
        <f>SUM(J352:J353)</f>
        <v>0</v>
      </c>
      <c r="K351" s="876">
        <f>SUM(K352:L353)</f>
        <v>0</v>
      </c>
      <c r="L351" s="877"/>
      <c r="M351" s="876">
        <f t="shared" ref="M351" si="370">SUM(M352:N353)</f>
        <v>0</v>
      </c>
      <c r="N351" s="877"/>
      <c r="O351" s="876">
        <f t="shared" ref="O351" si="371">SUM(O352:P353)</f>
        <v>0</v>
      </c>
      <c r="P351" s="877"/>
    </row>
    <row r="352" spans="1:16" s="2" customFormat="1" hidden="1" x14ac:dyDescent="0.25">
      <c r="A352" s="834" t="s">
        <v>138</v>
      </c>
      <c r="B352" s="835"/>
      <c r="C352" s="835"/>
      <c r="D352" s="836"/>
      <c r="E352" s="47"/>
      <c r="F352" s="25">
        <v>271000</v>
      </c>
      <c r="G352" s="942" t="s">
        <v>17</v>
      </c>
      <c r="H352" s="942"/>
      <c r="I352" s="51" t="s">
        <v>17</v>
      </c>
      <c r="J352" s="52"/>
      <c r="K352" s="868"/>
      <c r="L352" s="869"/>
      <c r="M352" s="870"/>
      <c r="N352" s="871"/>
      <c r="O352" s="870"/>
      <c r="P352" s="871"/>
    </row>
    <row r="353" spans="1:16" s="2" customFormat="1" hidden="1" x14ac:dyDescent="0.25">
      <c r="A353" s="834" t="s">
        <v>139</v>
      </c>
      <c r="B353" s="835"/>
      <c r="C353" s="835"/>
      <c r="D353" s="836"/>
      <c r="E353" s="47"/>
      <c r="F353" s="43">
        <v>273500</v>
      </c>
      <c r="G353" s="942" t="s">
        <v>17</v>
      </c>
      <c r="H353" s="942"/>
      <c r="I353" s="51" t="s">
        <v>17</v>
      </c>
      <c r="J353" s="64"/>
      <c r="K353" s="868"/>
      <c r="L353" s="869"/>
      <c r="M353" s="870"/>
      <c r="N353" s="871"/>
      <c r="O353" s="870"/>
      <c r="P353" s="871"/>
    </row>
    <row r="354" spans="1:16" s="2" customFormat="1" hidden="1" x14ac:dyDescent="0.25">
      <c r="A354" s="846" t="s">
        <v>140</v>
      </c>
      <c r="B354" s="847"/>
      <c r="C354" s="847"/>
      <c r="D354" s="848"/>
      <c r="E354" s="18"/>
      <c r="F354" s="45">
        <v>280000</v>
      </c>
      <c r="G354" s="943" t="s">
        <v>17</v>
      </c>
      <c r="H354" s="943"/>
      <c r="I354" s="57" t="s">
        <v>17</v>
      </c>
      <c r="J354" s="65"/>
      <c r="K354" s="876"/>
      <c r="L354" s="877"/>
      <c r="M354" s="876"/>
      <c r="N354" s="877"/>
      <c r="O354" s="876"/>
      <c r="P354" s="877"/>
    </row>
    <row r="355" spans="1:16" s="2" customFormat="1" hidden="1" x14ac:dyDescent="0.25">
      <c r="A355" s="834" t="s">
        <v>141</v>
      </c>
      <c r="B355" s="835"/>
      <c r="C355" s="835"/>
      <c r="D355" s="836"/>
      <c r="E355" s="47"/>
      <c r="F355" s="25">
        <v>281000</v>
      </c>
      <c r="G355" s="942" t="s">
        <v>17</v>
      </c>
      <c r="H355" s="942"/>
      <c r="I355" s="51" t="s">
        <v>17</v>
      </c>
      <c r="J355" s="52"/>
      <c r="K355" s="868"/>
      <c r="L355" s="869"/>
      <c r="M355" s="870"/>
      <c r="N355" s="871"/>
      <c r="O355" s="870"/>
      <c r="P355" s="871"/>
    </row>
    <row r="356" spans="1:16" s="2" customFormat="1" hidden="1" x14ac:dyDescent="0.25">
      <c r="A356" s="834" t="s">
        <v>142</v>
      </c>
      <c r="B356" s="835"/>
      <c r="C356" s="835"/>
      <c r="D356" s="836"/>
      <c r="E356" s="47"/>
      <c r="F356" s="25">
        <v>281200</v>
      </c>
      <c r="G356" s="942" t="s">
        <v>17</v>
      </c>
      <c r="H356" s="942"/>
      <c r="I356" s="51" t="s">
        <v>17</v>
      </c>
      <c r="J356" s="52"/>
      <c r="K356" s="868"/>
      <c r="L356" s="869"/>
      <c r="M356" s="870"/>
      <c r="N356" s="871"/>
      <c r="O356" s="870"/>
      <c r="P356" s="871"/>
    </row>
    <row r="357" spans="1:16" s="2" customFormat="1" hidden="1" x14ac:dyDescent="0.25">
      <c r="A357" s="834" t="s">
        <v>143</v>
      </c>
      <c r="B357" s="835"/>
      <c r="C357" s="835"/>
      <c r="D357" s="836"/>
      <c r="E357" s="47"/>
      <c r="F357" s="25">
        <v>281210</v>
      </c>
      <c r="G357" s="942" t="s">
        <v>17</v>
      </c>
      <c r="H357" s="942"/>
      <c r="I357" s="51" t="s">
        <v>17</v>
      </c>
      <c r="J357" s="52"/>
      <c r="K357" s="868"/>
      <c r="L357" s="869"/>
      <c r="M357" s="870"/>
      <c r="N357" s="871"/>
      <c r="O357" s="870"/>
      <c r="P357" s="871"/>
    </row>
    <row r="358" spans="1:16" s="2" customFormat="1" hidden="1" x14ac:dyDescent="0.25">
      <c r="A358" s="834" t="s">
        <v>144</v>
      </c>
      <c r="B358" s="835"/>
      <c r="C358" s="835"/>
      <c r="D358" s="836"/>
      <c r="E358" s="47"/>
      <c r="F358" s="25">
        <v>281211</v>
      </c>
      <c r="G358" s="942" t="s">
        <v>17</v>
      </c>
      <c r="H358" s="942"/>
      <c r="I358" s="51" t="s">
        <v>17</v>
      </c>
      <c r="J358" s="52"/>
      <c r="K358" s="868"/>
      <c r="L358" s="869"/>
      <c r="M358" s="870"/>
      <c r="N358" s="871"/>
      <c r="O358" s="870"/>
      <c r="P358" s="871"/>
    </row>
    <row r="359" spans="1:16" s="2" customFormat="1" hidden="1" x14ac:dyDescent="0.25">
      <c r="A359" s="834" t="s">
        <v>145</v>
      </c>
      <c r="B359" s="835"/>
      <c r="C359" s="835"/>
      <c r="D359" s="836"/>
      <c r="E359" s="47"/>
      <c r="F359" s="25">
        <v>281212</v>
      </c>
      <c r="G359" s="942" t="s">
        <v>17</v>
      </c>
      <c r="H359" s="942"/>
      <c r="I359" s="51" t="s">
        <v>17</v>
      </c>
      <c r="J359" s="52"/>
      <c r="K359" s="868"/>
      <c r="L359" s="869"/>
      <c r="M359" s="870"/>
      <c r="N359" s="871"/>
      <c r="O359" s="870"/>
      <c r="P359" s="871"/>
    </row>
    <row r="360" spans="1:16" s="2" customFormat="1" hidden="1" x14ac:dyDescent="0.25">
      <c r="A360" s="834" t="s">
        <v>146</v>
      </c>
      <c r="B360" s="835"/>
      <c r="C360" s="835"/>
      <c r="D360" s="836"/>
      <c r="E360" s="47"/>
      <c r="F360" s="25">
        <v>281220</v>
      </c>
      <c r="G360" s="942" t="s">
        <v>17</v>
      </c>
      <c r="H360" s="942"/>
      <c r="I360" s="51" t="s">
        <v>17</v>
      </c>
      <c r="J360" s="52"/>
      <c r="K360" s="868"/>
      <c r="L360" s="869"/>
      <c r="M360" s="870"/>
      <c r="N360" s="871"/>
      <c r="O360" s="870"/>
      <c r="P360" s="871"/>
    </row>
    <row r="361" spans="1:16" s="2" customFormat="1" hidden="1" x14ac:dyDescent="0.25">
      <c r="A361" s="834" t="s">
        <v>147</v>
      </c>
      <c r="B361" s="835"/>
      <c r="C361" s="835"/>
      <c r="D361" s="836"/>
      <c r="E361" s="47"/>
      <c r="F361" s="25">
        <v>281221</v>
      </c>
      <c r="G361" s="942" t="s">
        <v>17</v>
      </c>
      <c r="H361" s="942"/>
      <c r="I361" s="51" t="s">
        <v>17</v>
      </c>
      <c r="J361" s="52"/>
      <c r="K361" s="868"/>
      <c r="L361" s="869"/>
      <c r="M361" s="870"/>
      <c r="N361" s="871"/>
      <c r="O361" s="870"/>
      <c r="P361" s="871"/>
    </row>
    <row r="362" spans="1:16" s="2" customFormat="1" hidden="1" x14ac:dyDescent="0.25">
      <c r="A362" s="834" t="s">
        <v>148</v>
      </c>
      <c r="B362" s="835"/>
      <c r="C362" s="835"/>
      <c r="D362" s="836"/>
      <c r="E362" s="47"/>
      <c r="F362" s="25">
        <v>281222</v>
      </c>
      <c r="G362" s="942" t="s">
        <v>17</v>
      </c>
      <c r="H362" s="942"/>
      <c r="I362" s="51" t="s">
        <v>17</v>
      </c>
      <c r="J362" s="52"/>
      <c r="K362" s="868"/>
      <c r="L362" s="869"/>
      <c r="M362" s="870"/>
      <c r="N362" s="871"/>
      <c r="O362" s="870"/>
      <c r="P362" s="871"/>
    </row>
    <row r="363" spans="1:16" s="2" customFormat="1" hidden="1" x14ac:dyDescent="0.25">
      <c r="A363" s="834" t="s">
        <v>149</v>
      </c>
      <c r="B363" s="835"/>
      <c r="C363" s="835"/>
      <c r="D363" s="836"/>
      <c r="E363" s="47"/>
      <c r="F363" s="25">
        <v>281230</v>
      </c>
      <c r="G363" s="942" t="s">
        <v>17</v>
      </c>
      <c r="H363" s="942"/>
      <c r="I363" s="51" t="s">
        <v>17</v>
      </c>
      <c r="J363" s="52"/>
      <c r="K363" s="868"/>
      <c r="L363" s="869"/>
      <c r="M363" s="870"/>
      <c r="N363" s="871"/>
      <c r="O363" s="870"/>
      <c r="P363" s="871"/>
    </row>
    <row r="364" spans="1:16" s="2" customFormat="1" hidden="1" x14ac:dyDescent="0.25">
      <c r="A364" s="834" t="s">
        <v>150</v>
      </c>
      <c r="B364" s="835"/>
      <c r="C364" s="835"/>
      <c r="D364" s="836"/>
      <c r="E364" s="47"/>
      <c r="F364" s="25">
        <v>281800</v>
      </c>
      <c r="G364" s="942" t="s">
        <v>17</v>
      </c>
      <c r="H364" s="942"/>
      <c r="I364" s="51" t="s">
        <v>17</v>
      </c>
      <c r="J364" s="52"/>
      <c r="K364" s="868"/>
      <c r="L364" s="869"/>
      <c r="M364" s="870"/>
      <c r="N364" s="871"/>
      <c r="O364" s="870"/>
      <c r="P364" s="871"/>
    </row>
    <row r="365" spans="1:16" s="2" customFormat="1" hidden="1" x14ac:dyDescent="0.25">
      <c r="A365" s="834" t="s">
        <v>151</v>
      </c>
      <c r="B365" s="835"/>
      <c r="C365" s="835"/>
      <c r="D365" s="836"/>
      <c r="E365" s="47"/>
      <c r="F365" s="25">
        <v>281900</v>
      </c>
      <c r="G365" s="942" t="s">
        <v>17</v>
      </c>
      <c r="H365" s="942"/>
      <c r="I365" s="51" t="s">
        <v>17</v>
      </c>
      <c r="J365" s="52"/>
      <c r="K365" s="868"/>
      <c r="L365" s="869"/>
      <c r="M365" s="870"/>
      <c r="N365" s="871"/>
      <c r="O365" s="870"/>
      <c r="P365" s="871"/>
    </row>
    <row r="366" spans="1:16" s="2" customFormat="1" hidden="1" x14ac:dyDescent="0.25">
      <c r="A366" s="834" t="s">
        <v>152</v>
      </c>
      <c r="B366" s="835"/>
      <c r="C366" s="835"/>
      <c r="D366" s="836"/>
      <c r="E366" s="47"/>
      <c r="F366" s="25">
        <v>282000</v>
      </c>
      <c r="G366" s="942" t="s">
        <v>17</v>
      </c>
      <c r="H366" s="942"/>
      <c r="I366" s="51" t="s">
        <v>17</v>
      </c>
      <c r="J366" s="52"/>
      <c r="K366" s="868"/>
      <c r="L366" s="869"/>
      <c r="M366" s="870"/>
      <c r="N366" s="871"/>
      <c r="O366" s="870"/>
      <c r="P366" s="871"/>
    </row>
    <row r="367" spans="1:16" s="2" customFormat="1" hidden="1" x14ac:dyDescent="0.25">
      <c r="A367" s="834" t="s">
        <v>153</v>
      </c>
      <c r="B367" s="835"/>
      <c r="C367" s="835"/>
      <c r="D367" s="836"/>
      <c r="E367" s="47"/>
      <c r="F367" s="25">
        <v>282100</v>
      </c>
      <c r="G367" s="942" t="s">
        <v>17</v>
      </c>
      <c r="H367" s="942"/>
      <c r="I367" s="51" t="s">
        <v>17</v>
      </c>
      <c r="J367" s="52"/>
      <c r="K367" s="868"/>
      <c r="L367" s="869"/>
      <c r="M367" s="870"/>
      <c r="N367" s="871"/>
      <c r="O367" s="870"/>
      <c r="P367" s="871"/>
    </row>
    <row r="368" spans="1:16" s="2" customFormat="1" hidden="1" x14ac:dyDescent="0.25">
      <c r="A368" s="846" t="s">
        <v>154</v>
      </c>
      <c r="B368" s="847"/>
      <c r="C368" s="847"/>
      <c r="D368" s="848"/>
      <c r="E368" s="18"/>
      <c r="F368" s="19">
        <v>290000</v>
      </c>
      <c r="G368" s="943" t="s">
        <v>17</v>
      </c>
      <c r="H368" s="943"/>
      <c r="I368" s="57" t="s">
        <v>17</v>
      </c>
      <c r="J368" s="58"/>
      <c r="K368" s="876"/>
      <c r="L368" s="877"/>
      <c r="M368" s="874"/>
      <c r="N368" s="875"/>
      <c r="O368" s="874"/>
      <c r="P368" s="875"/>
    </row>
    <row r="369" spans="1:16" s="2" customFormat="1" hidden="1" x14ac:dyDescent="0.25">
      <c r="A369" s="834" t="s">
        <v>155</v>
      </c>
      <c r="B369" s="835"/>
      <c r="C369" s="835"/>
      <c r="D369" s="836"/>
      <c r="E369" s="47"/>
      <c r="F369" s="25">
        <v>292220</v>
      </c>
      <c r="G369" s="942" t="s">
        <v>17</v>
      </c>
      <c r="H369" s="942"/>
      <c r="I369" s="51" t="s">
        <v>17</v>
      </c>
      <c r="J369" s="52"/>
      <c r="K369" s="868"/>
      <c r="L369" s="869"/>
      <c r="M369" s="870"/>
      <c r="N369" s="871"/>
      <c r="O369" s="870"/>
      <c r="P369" s="871"/>
    </row>
    <row r="370" spans="1:16" s="2" customFormat="1" hidden="1" x14ac:dyDescent="0.25">
      <c r="A370" s="834" t="s">
        <v>156</v>
      </c>
      <c r="B370" s="835"/>
      <c r="C370" s="835"/>
      <c r="D370" s="836"/>
      <c r="E370" s="47"/>
      <c r="F370" s="25">
        <v>300000</v>
      </c>
      <c r="G370" s="942" t="s">
        <v>17</v>
      </c>
      <c r="H370" s="942"/>
      <c r="I370" s="51" t="s">
        <v>17</v>
      </c>
      <c r="J370" s="52"/>
      <c r="K370" s="868"/>
      <c r="L370" s="869"/>
      <c r="M370" s="870"/>
      <c r="N370" s="871"/>
      <c r="O370" s="870"/>
      <c r="P370" s="871"/>
    </row>
    <row r="371" spans="1:16" s="2" customFormat="1" hidden="1" x14ac:dyDescent="0.25">
      <c r="A371" s="834" t="s">
        <v>157</v>
      </c>
      <c r="B371" s="835"/>
      <c r="C371" s="835"/>
      <c r="D371" s="836"/>
      <c r="E371" s="47"/>
      <c r="F371" s="25">
        <v>300000</v>
      </c>
      <c r="G371" s="942" t="s">
        <v>17</v>
      </c>
      <c r="H371" s="942"/>
      <c r="I371" s="51" t="s">
        <v>17</v>
      </c>
      <c r="J371" s="52"/>
      <c r="K371" s="868"/>
      <c r="L371" s="869"/>
      <c r="M371" s="870"/>
      <c r="N371" s="871"/>
      <c r="O371" s="870"/>
      <c r="P371" s="871"/>
    </row>
    <row r="372" spans="1:16" s="2" customFormat="1" hidden="1" x14ac:dyDescent="0.25">
      <c r="A372" s="834" t="s">
        <v>158</v>
      </c>
      <c r="B372" s="835"/>
      <c r="C372" s="835"/>
      <c r="D372" s="836"/>
      <c r="E372" s="47"/>
      <c r="F372" s="25">
        <v>319000</v>
      </c>
      <c r="G372" s="942" t="s">
        <v>17</v>
      </c>
      <c r="H372" s="942"/>
      <c r="I372" s="51" t="s">
        <v>17</v>
      </c>
      <c r="J372" s="52"/>
      <c r="K372" s="868"/>
      <c r="L372" s="869"/>
      <c r="M372" s="870"/>
      <c r="N372" s="871"/>
      <c r="O372" s="870"/>
      <c r="P372" s="871"/>
    </row>
    <row r="373" spans="1:16" s="2" customFormat="1" hidden="1" x14ac:dyDescent="0.25">
      <c r="A373" s="834" t="s">
        <v>159</v>
      </c>
      <c r="B373" s="835"/>
      <c r="C373" s="835"/>
      <c r="D373" s="836"/>
      <c r="E373" s="47"/>
      <c r="F373" s="25">
        <v>350000</v>
      </c>
      <c r="G373" s="942" t="s">
        <v>17</v>
      </c>
      <c r="H373" s="942"/>
      <c r="I373" s="51" t="s">
        <v>17</v>
      </c>
      <c r="J373" s="52"/>
      <c r="K373" s="868"/>
      <c r="L373" s="869"/>
      <c r="M373" s="870"/>
      <c r="N373" s="871"/>
      <c r="O373" s="870"/>
      <c r="P373" s="871"/>
    </row>
    <row r="374" spans="1:16" s="2" customFormat="1" hidden="1" x14ac:dyDescent="0.25">
      <c r="A374" s="846" t="s">
        <v>218</v>
      </c>
      <c r="B374" s="847"/>
      <c r="C374" s="847"/>
      <c r="D374" s="848"/>
      <c r="E374" s="18"/>
      <c r="F374" s="19">
        <v>310000</v>
      </c>
      <c r="G374" s="943" t="s">
        <v>17</v>
      </c>
      <c r="H374" s="943"/>
      <c r="I374" s="57" t="s">
        <v>17</v>
      </c>
      <c r="J374" s="58"/>
      <c r="K374" s="876"/>
      <c r="L374" s="877"/>
      <c r="M374" s="876"/>
      <c r="N374" s="877"/>
      <c r="O374" s="876"/>
      <c r="P374" s="877"/>
    </row>
    <row r="375" spans="1:16" s="2" customFormat="1" hidden="1" x14ac:dyDescent="0.25">
      <c r="A375" s="834" t="s">
        <v>161</v>
      </c>
      <c r="B375" s="835"/>
      <c r="C375" s="835"/>
      <c r="D375" s="836"/>
      <c r="E375" s="47"/>
      <c r="F375" s="25">
        <v>311000</v>
      </c>
      <c r="G375" s="942" t="s">
        <v>17</v>
      </c>
      <c r="H375" s="942"/>
      <c r="I375" s="51" t="s">
        <v>17</v>
      </c>
      <c r="J375" s="52"/>
      <c r="K375" s="868"/>
      <c r="L375" s="869"/>
      <c r="M375" s="870"/>
      <c r="N375" s="871"/>
      <c r="O375" s="870"/>
      <c r="P375" s="871"/>
    </row>
    <row r="376" spans="1:16" s="2" customFormat="1" hidden="1" x14ac:dyDescent="0.25">
      <c r="A376" s="834" t="s">
        <v>162</v>
      </c>
      <c r="B376" s="835"/>
      <c r="C376" s="835"/>
      <c r="D376" s="836"/>
      <c r="E376" s="47"/>
      <c r="F376" s="25">
        <v>311100</v>
      </c>
      <c r="G376" s="942" t="s">
        <v>17</v>
      </c>
      <c r="H376" s="942"/>
      <c r="I376" s="51" t="s">
        <v>17</v>
      </c>
      <c r="J376" s="52"/>
      <c r="K376" s="868"/>
      <c r="L376" s="869"/>
      <c r="M376" s="870"/>
      <c r="N376" s="871"/>
      <c r="O376" s="870"/>
      <c r="P376" s="871"/>
    </row>
    <row r="377" spans="1:16" s="2" customFormat="1" hidden="1" x14ac:dyDescent="0.25">
      <c r="A377" s="834" t="s">
        <v>163</v>
      </c>
      <c r="B377" s="835"/>
      <c r="C377" s="835"/>
      <c r="D377" s="836"/>
      <c r="E377" s="47"/>
      <c r="F377" s="25">
        <v>311110</v>
      </c>
      <c r="G377" s="942" t="s">
        <v>17</v>
      </c>
      <c r="H377" s="942"/>
      <c r="I377" s="51" t="s">
        <v>17</v>
      </c>
      <c r="J377" s="52"/>
      <c r="K377" s="868"/>
      <c r="L377" s="869"/>
      <c r="M377" s="870"/>
      <c r="N377" s="871"/>
      <c r="O377" s="870"/>
      <c r="P377" s="871"/>
    </row>
    <row r="378" spans="1:16" s="2" customFormat="1" hidden="1" x14ac:dyDescent="0.25">
      <c r="A378" s="834" t="s">
        <v>164</v>
      </c>
      <c r="B378" s="835"/>
      <c r="C378" s="835"/>
      <c r="D378" s="836"/>
      <c r="E378" s="47"/>
      <c r="F378" s="25">
        <v>311120</v>
      </c>
      <c r="G378" s="942" t="s">
        <v>17</v>
      </c>
      <c r="H378" s="942"/>
      <c r="I378" s="51" t="s">
        <v>17</v>
      </c>
      <c r="J378" s="52"/>
      <c r="K378" s="868"/>
      <c r="L378" s="869"/>
      <c r="M378" s="870"/>
      <c r="N378" s="871"/>
      <c r="O378" s="870"/>
      <c r="P378" s="871"/>
    </row>
    <row r="379" spans="1:16" s="2" customFormat="1" hidden="1" x14ac:dyDescent="0.25">
      <c r="A379" s="834" t="s">
        <v>165</v>
      </c>
      <c r="B379" s="835"/>
      <c r="C379" s="835"/>
      <c r="D379" s="836"/>
      <c r="E379" s="47"/>
      <c r="F379" s="25">
        <v>311210</v>
      </c>
      <c r="G379" s="942" t="s">
        <v>17</v>
      </c>
      <c r="H379" s="942"/>
      <c r="I379" s="51" t="s">
        <v>17</v>
      </c>
      <c r="J379" s="52"/>
      <c r="K379" s="868"/>
      <c r="L379" s="869"/>
      <c r="M379" s="870"/>
      <c r="N379" s="871"/>
      <c r="O379" s="870"/>
      <c r="P379" s="871"/>
    </row>
    <row r="380" spans="1:16" s="2" customFormat="1" hidden="1" x14ac:dyDescent="0.25">
      <c r="A380" s="834" t="s">
        <v>166</v>
      </c>
      <c r="B380" s="835"/>
      <c r="C380" s="835"/>
      <c r="D380" s="836"/>
      <c r="E380" s="47"/>
      <c r="F380" s="25">
        <v>312120</v>
      </c>
      <c r="G380" s="942" t="s">
        <v>17</v>
      </c>
      <c r="H380" s="942"/>
      <c r="I380" s="51" t="s">
        <v>17</v>
      </c>
      <c r="J380" s="52"/>
      <c r="K380" s="868"/>
      <c r="L380" s="869"/>
      <c r="M380" s="870"/>
      <c r="N380" s="871"/>
      <c r="O380" s="870"/>
      <c r="P380" s="871"/>
    </row>
    <row r="381" spans="1:16" s="2" customFormat="1" hidden="1" x14ac:dyDescent="0.25">
      <c r="A381" s="834" t="s">
        <v>167</v>
      </c>
      <c r="B381" s="835"/>
      <c r="C381" s="835"/>
      <c r="D381" s="836"/>
      <c r="E381" s="47"/>
      <c r="F381" s="25">
        <v>313000</v>
      </c>
      <c r="G381" s="942" t="s">
        <v>17</v>
      </c>
      <c r="H381" s="942"/>
      <c r="I381" s="51" t="s">
        <v>17</v>
      </c>
      <c r="J381" s="52"/>
      <c r="K381" s="868"/>
      <c r="L381" s="869"/>
      <c r="M381" s="870"/>
      <c r="N381" s="871"/>
      <c r="O381" s="870"/>
      <c r="P381" s="871"/>
    </row>
    <row r="382" spans="1:16" s="2" customFormat="1" hidden="1" x14ac:dyDescent="0.25">
      <c r="A382" s="834" t="s">
        <v>168</v>
      </c>
      <c r="B382" s="835"/>
      <c r="C382" s="835"/>
      <c r="D382" s="836"/>
      <c r="E382" s="47"/>
      <c r="F382" s="25">
        <v>313100</v>
      </c>
      <c r="G382" s="942" t="s">
        <v>17</v>
      </c>
      <c r="H382" s="942"/>
      <c r="I382" s="51" t="s">
        <v>17</v>
      </c>
      <c r="J382" s="52"/>
      <c r="K382" s="868"/>
      <c r="L382" s="869"/>
      <c r="M382" s="870"/>
      <c r="N382" s="871"/>
      <c r="O382" s="870"/>
      <c r="P382" s="871"/>
    </row>
    <row r="383" spans="1:16" s="2" customFormat="1" hidden="1" x14ac:dyDescent="0.25">
      <c r="A383" s="834" t="s">
        <v>169</v>
      </c>
      <c r="B383" s="835"/>
      <c r="C383" s="835"/>
      <c r="D383" s="836"/>
      <c r="E383" s="47"/>
      <c r="F383" s="25">
        <v>313110</v>
      </c>
      <c r="G383" s="942" t="s">
        <v>17</v>
      </c>
      <c r="H383" s="942"/>
      <c r="I383" s="51" t="s">
        <v>17</v>
      </c>
      <c r="J383" s="52"/>
      <c r="K383" s="868"/>
      <c r="L383" s="869"/>
      <c r="M383" s="870"/>
      <c r="N383" s="871"/>
      <c r="O383" s="870"/>
      <c r="P383" s="871"/>
    </row>
    <row r="384" spans="1:16" s="2" customFormat="1" hidden="1" x14ac:dyDescent="0.25">
      <c r="A384" s="834" t="s">
        <v>170</v>
      </c>
      <c r="B384" s="835"/>
      <c r="C384" s="835"/>
      <c r="D384" s="836"/>
      <c r="E384" s="47"/>
      <c r="F384" s="25">
        <v>313120</v>
      </c>
      <c r="G384" s="942" t="s">
        <v>17</v>
      </c>
      <c r="H384" s="942"/>
      <c r="I384" s="51" t="s">
        <v>17</v>
      </c>
      <c r="J384" s="52"/>
      <c r="K384" s="868"/>
      <c r="L384" s="869"/>
      <c r="M384" s="870"/>
      <c r="N384" s="871"/>
      <c r="O384" s="870"/>
      <c r="P384" s="871"/>
    </row>
    <row r="385" spans="1:16" s="2" customFormat="1" hidden="1" x14ac:dyDescent="0.25">
      <c r="A385" s="834" t="s">
        <v>171</v>
      </c>
      <c r="B385" s="835"/>
      <c r="C385" s="835"/>
      <c r="D385" s="836"/>
      <c r="E385" s="47"/>
      <c r="F385" s="25">
        <v>313200</v>
      </c>
      <c r="G385" s="942" t="s">
        <v>17</v>
      </c>
      <c r="H385" s="942"/>
      <c r="I385" s="51" t="s">
        <v>17</v>
      </c>
      <c r="J385" s="52"/>
      <c r="K385" s="868"/>
      <c r="L385" s="869"/>
      <c r="M385" s="870"/>
      <c r="N385" s="871"/>
      <c r="O385" s="870"/>
      <c r="P385" s="871"/>
    </row>
    <row r="386" spans="1:16" s="2" customFormat="1" hidden="1" x14ac:dyDescent="0.25">
      <c r="A386" s="834" t="s">
        <v>172</v>
      </c>
      <c r="B386" s="835"/>
      <c r="C386" s="835"/>
      <c r="D386" s="836"/>
      <c r="E386" s="47"/>
      <c r="F386" s="25">
        <v>313210</v>
      </c>
      <c r="G386" s="942" t="s">
        <v>17</v>
      </c>
      <c r="H386" s="942"/>
      <c r="I386" s="51" t="s">
        <v>17</v>
      </c>
      <c r="J386" s="52"/>
      <c r="K386" s="868"/>
      <c r="L386" s="869"/>
      <c r="M386" s="870"/>
      <c r="N386" s="871"/>
      <c r="O386" s="870"/>
      <c r="P386" s="871"/>
    </row>
    <row r="387" spans="1:16" s="2" customFormat="1" hidden="1" x14ac:dyDescent="0.25">
      <c r="A387" s="834" t="s">
        <v>173</v>
      </c>
      <c r="B387" s="835"/>
      <c r="C387" s="835"/>
      <c r="D387" s="836"/>
      <c r="E387" s="47"/>
      <c r="F387" s="25">
        <v>314000</v>
      </c>
      <c r="G387" s="942" t="s">
        <v>17</v>
      </c>
      <c r="H387" s="942"/>
      <c r="I387" s="51" t="s">
        <v>17</v>
      </c>
      <c r="J387" s="52"/>
      <c r="K387" s="868"/>
      <c r="L387" s="869"/>
      <c r="M387" s="870"/>
      <c r="N387" s="871"/>
      <c r="O387" s="870"/>
      <c r="P387" s="871"/>
    </row>
    <row r="388" spans="1:16" s="2" customFormat="1" hidden="1" x14ac:dyDescent="0.25">
      <c r="A388" s="834" t="s">
        <v>174</v>
      </c>
      <c r="B388" s="835"/>
      <c r="C388" s="835"/>
      <c r="D388" s="836"/>
      <c r="E388" s="47"/>
      <c r="F388" s="25">
        <v>314110</v>
      </c>
      <c r="G388" s="942" t="s">
        <v>17</v>
      </c>
      <c r="H388" s="942"/>
      <c r="I388" s="51" t="s">
        <v>17</v>
      </c>
      <c r="J388" s="52"/>
      <c r="K388" s="868"/>
      <c r="L388" s="869"/>
      <c r="M388" s="870"/>
      <c r="N388" s="871"/>
      <c r="O388" s="870"/>
      <c r="P388" s="871"/>
    </row>
    <row r="389" spans="1:16" s="2" customFormat="1" hidden="1" x14ac:dyDescent="0.25">
      <c r="A389" s="834" t="s">
        <v>175</v>
      </c>
      <c r="B389" s="835"/>
      <c r="C389" s="835"/>
      <c r="D389" s="836"/>
      <c r="E389" s="47"/>
      <c r="F389" s="25">
        <v>314120</v>
      </c>
      <c r="G389" s="942" t="s">
        <v>17</v>
      </c>
      <c r="H389" s="942"/>
      <c r="I389" s="51" t="s">
        <v>17</v>
      </c>
      <c r="J389" s="52"/>
      <c r="K389" s="868"/>
      <c r="L389" s="869"/>
      <c r="M389" s="870"/>
      <c r="N389" s="871"/>
      <c r="O389" s="870"/>
      <c r="P389" s="871"/>
    </row>
    <row r="390" spans="1:16" s="2" customFormat="1" hidden="1" x14ac:dyDescent="0.25">
      <c r="A390" s="834" t="s">
        <v>176</v>
      </c>
      <c r="B390" s="835"/>
      <c r="C390" s="835"/>
      <c r="D390" s="836"/>
      <c r="E390" s="47"/>
      <c r="F390" s="25">
        <v>314200</v>
      </c>
      <c r="G390" s="942" t="s">
        <v>17</v>
      </c>
      <c r="H390" s="942"/>
      <c r="I390" s="51" t="s">
        <v>17</v>
      </c>
      <c r="J390" s="52"/>
      <c r="K390" s="868"/>
      <c r="L390" s="869"/>
      <c r="M390" s="870"/>
      <c r="N390" s="871"/>
      <c r="O390" s="870"/>
      <c r="P390" s="871"/>
    </row>
    <row r="391" spans="1:16" s="2" customFormat="1" hidden="1" x14ac:dyDescent="0.25">
      <c r="A391" s="834" t="s">
        <v>177</v>
      </c>
      <c r="B391" s="835"/>
      <c r="C391" s="835"/>
      <c r="D391" s="836"/>
      <c r="E391" s="47"/>
      <c r="F391" s="25">
        <v>315000</v>
      </c>
      <c r="G391" s="942" t="s">
        <v>17</v>
      </c>
      <c r="H391" s="942"/>
      <c r="I391" s="51" t="s">
        <v>17</v>
      </c>
      <c r="J391" s="52"/>
      <c r="K391" s="868"/>
      <c r="L391" s="869"/>
      <c r="M391" s="870"/>
      <c r="N391" s="871"/>
      <c r="O391" s="870"/>
      <c r="P391" s="871"/>
    </row>
    <row r="392" spans="1:16" s="2" customFormat="1" hidden="1" x14ac:dyDescent="0.25">
      <c r="A392" s="834" t="s">
        <v>178</v>
      </c>
      <c r="B392" s="835"/>
      <c r="C392" s="835"/>
      <c r="D392" s="836"/>
      <c r="E392" s="47"/>
      <c r="F392" s="43">
        <v>315110</v>
      </c>
      <c r="G392" s="942" t="s">
        <v>17</v>
      </c>
      <c r="H392" s="942"/>
      <c r="I392" s="51" t="s">
        <v>17</v>
      </c>
      <c r="J392" s="64"/>
      <c r="K392" s="868"/>
      <c r="L392" s="869"/>
      <c r="M392" s="870"/>
      <c r="N392" s="871"/>
      <c r="O392" s="870"/>
      <c r="P392" s="871"/>
    </row>
    <row r="393" spans="1:16" s="2" customFormat="1" hidden="1" x14ac:dyDescent="0.25">
      <c r="A393" s="834" t="s">
        <v>179</v>
      </c>
      <c r="B393" s="835"/>
      <c r="C393" s="835"/>
      <c r="D393" s="836"/>
      <c r="E393" s="47"/>
      <c r="F393" s="43">
        <v>315120</v>
      </c>
      <c r="G393" s="942" t="s">
        <v>17</v>
      </c>
      <c r="H393" s="942"/>
      <c r="I393" s="51" t="s">
        <v>17</v>
      </c>
      <c r="J393" s="64"/>
      <c r="K393" s="868"/>
      <c r="L393" s="869"/>
      <c r="M393" s="870"/>
      <c r="N393" s="871"/>
      <c r="O393" s="870"/>
      <c r="P393" s="871"/>
    </row>
    <row r="394" spans="1:16" s="2" customFormat="1" hidden="1" x14ac:dyDescent="0.25">
      <c r="A394" s="834" t="s">
        <v>180</v>
      </c>
      <c r="B394" s="835"/>
      <c r="C394" s="835"/>
      <c r="D394" s="836"/>
      <c r="E394" s="47"/>
      <c r="F394" s="43">
        <v>316000</v>
      </c>
      <c r="G394" s="942" t="s">
        <v>17</v>
      </c>
      <c r="H394" s="942"/>
      <c r="I394" s="51" t="s">
        <v>17</v>
      </c>
      <c r="J394" s="64"/>
      <c r="K394" s="868"/>
      <c r="L394" s="869"/>
      <c r="M394" s="870"/>
      <c r="N394" s="871"/>
      <c r="O394" s="870"/>
      <c r="P394" s="871"/>
    </row>
    <row r="395" spans="1:16" s="2" customFormat="1" hidden="1" x14ac:dyDescent="0.25">
      <c r="A395" s="834" t="s">
        <v>181</v>
      </c>
      <c r="B395" s="835"/>
      <c r="C395" s="835"/>
      <c r="D395" s="836"/>
      <c r="E395" s="47"/>
      <c r="F395" s="25">
        <v>316110</v>
      </c>
      <c r="G395" s="942" t="s">
        <v>17</v>
      </c>
      <c r="H395" s="942"/>
      <c r="I395" s="51" t="s">
        <v>17</v>
      </c>
      <c r="J395" s="52"/>
      <c r="K395" s="868"/>
      <c r="L395" s="869"/>
      <c r="M395" s="870"/>
      <c r="N395" s="871"/>
      <c r="O395" s="870"/>
      <c r="P395" s="871"/>
    </row>
    <row r="396" spans="1:16" s="2" customFormat="1" hidden="1" x14ac:dyDescent="0.25">
      <c r="A396" s="834" t="s">
        <v>182</v>
      </c>
      <c r="B396" s="835"/>
      <c r="C396" s="835"/>
      <c r="D396" s="836"/>
      <c r="E396" s="47"/>
      <c r="F396" s="43">
        <v>316120</v>
      </c>
      <c r="G396" s="942" t="s">
        <v>17</v>
      </c>
      <c r="H396" s="942"/>
      <c r="I396" s="51" t="s">
        <v>17</v>
      </c>
      <c r="J396" s="64"/>
      <c r="K396" s="868"/>
      <c r="L396" s="869"/>
      <c r="M396" s="870"/>
      <c r="N396" s="871"/>
      <c r="O396" s="870"/>
      <c r="P396" s="871"/>
    </row>
    <row r="397" spans="1:16" s="2" customFormat="1" hidden="1" x14ac:dyDescent="0.25">
      <c r="A397" s="834" t="s">
        <v>183</v>
      </c>
      <c r="B397" s="835"/>
      <c r="C397" s="835"/>
      <c r="D397" s="836"/>
      <c r="E397" s="47"/>
      <c r="F397" s="25">
        <v>316210</v>
      </c>
      <c r="G397" s="942" t="s">
        <v>17</v>
      </c>
      <c r="H397" s="942"/>
      <c r="I397" s="51" t="s">
        <v>17</v>
      </c>
      <c r="J397" s="52"/>
      <c r="K397" s="868"/>
      <c r="L397" s="869"/>
      <c r="M397" s="870"/>
      <c r="N397" s="871"/>
      <c r="O397" s="870"/>
      <c r="P397" s="871"/>
    </row>
    <row r="398" spans="1:16" s="2" customFormat="1" hidden="1" x14ac:dyDescent="0.25">
      <c r="A398" s="834" t="s">
        <v>184</v>
      </c>
      <c r="B398" s="835"/>
      <c r="C398" s="835"/>
      <c r="D398" s="836"/>
      <c r="E398" s="47"/>
      <c r="F398" s="25">
        <v>317000</v>
      </c>
      <c r="G398" s="942" t="s">
        <v>17</v>
      </c>
      <c r="H398" s="942"/>
      <c r="I398" s="51" t="s">
        <v>17</v>
      </c>
      <c r="J398" s="52"/>
      <c r="K398" s="868"/>
      <c r="L398" s="869"/>
      <c r="M398" s="870"/>
      <c r="N398" s="871"/>
      <c r="O398" s="870"/>
      <c r="P398" s="871"/>
    </row>
    <row r="399" spans="1:16" s="2" customFormat="1" hidden="1" x14ac:dyDescent="0.25">
      <c r="A399" s="834" t="s">
        <v>185</v>
      </c>
      <c r="B399" s="835"/>
      <c r="C399" s="835"/>
      <c r="D399" s="836"/>
      <c r="E399" s="47"/>
      <c r="F399" s="25">
        <v>318000</v>
      </c>
      <c r="G399" s="942" t="s">
        <v>17</v>
      </c>
      <c r="H399" s="942"/>
      <c r="I399" s="51" t="s">
        <v>17</v>
      </c>
      <c r="J399" s="52"/>
      <c r="K399" s="868"/>
      <c r="L399" s="869"/>
      <c r="M399" s="870"/>
      <c r="N399" s="871"/>
      <c r="O399" s="870"/>
      <c r="P399" s="871"/>
    </row>
    <row r="400" spans="1:16" s="2" customFormat="1" hidden="1" x14ac:dyDescent="0.25">
      <c r="A400" s="834" t="s">
        <v>186</v>
      </c>
      <c r="B400" s="835"/>
      <c r="C400" s="835"/>
      <c r="D400" s="836"/>
      <c r="E400" s="47"/>
      <c r="F400" s="43">
        <v>318110</v>
      </c>
      <c r="G400" s="942" t="s">
        <v>17</v>
      </c>
      <c r="H400" s="942"/>
      <c r="I400" s="51" t="s">
        <v>17</v>
      </c>
      <c r="J400" s="64"/>
      <c r="K400" s="868"/>
      <c r="L400" s="869"/>
      <c r="M400" s="870"/>
      <c r="N400" s="871"/>
      <c r="O400" s="870"/>
      <c r="P400" s="871"/>
    </row>
    <row r="401" spans="1:16" s="2" customFormat="1" hidden="1" x14ac:dyDescent="0.25">
      <c r="A401" s="834" t="s">
        <v>187</v>
      </c>
      <c r="B401" s="835"/>
      <c r="C401" s="835"/>
      <c r="D401" s="836"/>
      <c r="E401" s="47"/>
      <c r="F401" s="25">
        <v>318120</v>
      </c>
      <c r="G401" s="942" t="s">
        <v>17</v>
      </c>
      <c r="H401" s="942"/>
      <c r="I401" s="51" t="s">
        <v>17</v>
      </c>
      <c r="J401" s="52"/>
      <c r="K401" s="868"/>
      <c r="L401" s="869"/>
      <c r="M401" s="870"/>
      <c r="N401" s="871"/>
      <c r="O401" s="870"/>
      <c r="P401" s="871"/>
    </row>
    <row r="402" spans="1:16" s="2" customFormat="1" hidden="1" x14ac:dyDescent="0.25">
      <c r="A402" s="834" t="s">
        <v>188</v>
      </c>
      <c r="B402" s="835"/>
      <c r="C402" s="835"/>
      <c r="D402" s="836"/>
      <c r="E402" s="47"/>
      <c r="F402" s="25">
        <v>319000</v>
      </c>
      <c r="G402" s="942" t="s">
        <v>17</v>
      </c>
      <c r="H402" s="942"/>
      <c r="I402" s="51" t="s">
        <v>17</v>
      </c>
      <c r="J402" s="52"/>
      <c r="K402" s="868"/>
      <c r="L402" s="869"/>
      <c r="M402" s="870"/>
      <c r="N402" s="871"/>
      <c r="O402" s="870"/>
      <c r="P402" s="871"/>
    </row>
    <row r="403" spans="1:16" s="2" customFormat="1" hidden="1" x14ac:dyDescent="0.25">
      <c r="A403" s="834" t="s">
        <v>189</v>
      </c>
      <c r="B403" s="835"/>
      <c r="C403" s="835"/>
      <c r="D403" s="836"/>
      <c r="E403" s="47"/>
      <c r="F403" s="25">
        <v>319100</v>
      </c>
      <c r="G403" s="942" t="s">
        <v>17</v>
      </c>
      <c r="H403" s="942"/>
      <c r="I403" s="51" t="s">
        <v>17</v>
      </c>
      <c r="J403" s="52"/>
      <c r="K403" s="868"/>
      <c r="L403" s="869"/>
      <c r="M403" s="870"/>
      <c r="N403" s="871"/>
      <c r="O403" s="870"/>
      <c r="P403" s="871"/>
    </row>
    <row r="404" spans="1:16" s="2" customFormat="1" hidden="1" x14ac:dyDescent="0.25">
      <c r="A404" s="834" t="s">
        <v>190</v>
      </c>
      <c r="B404" s="835"/>
      <c r="C404" s="835"/>
      <c r="D404" s="836"/>
      <c r="E404" s="47"/>
      <c r="F404" s="25">
        <v>319200</v>
      </c>
      <c r="G404" s="942" t="s">
        <v>17</v>
      </c>
      <c r="H404" s="942"/>
      <c r="I404" s="51" t="s">
        <v>17</v>
      </c>
      <c r="J404" s="52"/>
      <c r="K404" s="868"/>
      <c r="L404" s="869"/>
      <c r="M404" s="870"/>
      <c r="N404" s="871"/>
      <c r="O404" s="870"/>
      <c r="P404" s="871"/>
    </row>
    <row r="405" spans="1:16" s="2" customFormat="1" hidden="1" x14ac:dyDescent="0.25">
      <c r="A405" s="846" t="s">
        <v>191</v>
      </c>
      <c r="B405" s="847"/>
      <c r="C405" s="847"/>
      <c r="D405" s="848"/>
      <c r="E405" s="18"/>
      <c r="F405" s="45">
        <v>330000</v>
      </c>
      <c r="G405" s="943" t="s">
        <v>17</v>
      </c>
      <c r="H405" s="943"/>
      <c r="I405" s="57" t="s">
        <v>17</v>
      </c>
      <c r="J405" s="65">
        <f>SUM(J406:J425)</f>
        <v>0</v>
      </c>
      <c r="K405" s="876">
        <f>SUM(K406:L425)</f>
        <v>0</v>
      </c>
      <c r="L405" s="877"/>
      <c r="M405" s="876">
        <f t="shared" ref="M405" si="372">SUM(M406:N425)</f>
        <v>0</v>
      </c>
      <c r="N405" s="877"/>
      <c r="O405" s="876">
        <f t="shared" ref="O405" si="373">SUM(O406:P425)</f>
        <v>0</v>
      </c>
      <c r="P405" s="877"/>
    </row>
    <row r="406" spans="1:16" s="2" customFormat="1" hidden="1" x14ac:dyDescent="0.25">
      <c r="A406" s="834" t="s">
        <v>192</v>
      </c>
      <c r="B406" s="835"/>
      <c r="C406" s="835"/>
      <c r="D406" s="836"/>
      <c r="E406" s="47"/>
      <c r="F406" s="25">
        <v>331000</v>
      </c>
      <c r="G406" s="942" t="s">
        <v>17</v>
      </c>
      <c r="H406" s="942"/>
      <c r="I406" s="51" t="s">
        <v>17</v>
      </c>
      <c r="J406" s="52"/>
      <c r="K406" s="868"/>
      <c r="L406" s="869"/>
      <c r="M406" s="870"/>
      <c r="N406" s="871"/>
      <c r="O406" s="870"/>
      <c r="P406" s="871"/>
    </row>
    <row r="407" spans="1:16" s="2" customFormat="1" hidden="1" x14ac:dyDescent="0.25">
      <c r="A407" s="834" t="s">
        <v>193</v>
      </c>
      <c r="B407" s="835"/>
      <c r="C407" s="835"/>
      <c r="D407" s="836"/>
      <c r="E407" s="47"/>
      <c r="F407" s="25">
        <v>331110</v>
      </c>
      <c r="G407" s="942" t="s">
        <v>17</v>
      </c>
      <c r="H407" s="942"/>
      <c r="I407" s="51" t="s">
        <v>17</v>
      </c>
      <c r="J407" s="52"/>
      <c r="K407" s="868"/>
      <c r="L407" s="869"/>
      <c r="M407" s="870"/>
      <c r="N407" s="871"/>
      <c r="O407" s="870"/>
      <c r="P407" s="871"/>
    </row>
    <row r="408" spans="1:16" s="2" customFormat="1" hidden="1" x14ac:dyDescent="0.25">
      <c r="A408" s="834" t="s">
        <v>194</v>
      </c>
      <c r="B408" s="835"/>
      <c r="C408" s="835"/>
      <c r="D408" s="836"/>
      <c r="E408" s="47"/>
      <c r="F408" s="43">
        <v>331210</v>
      </c>
      <c r="G408" s="942" t="s">
        <v>17</v>
      </c>
      <c r="H408" s="942"/>
      <c r="I408" s="51" t="s">
        <v>17</v>
      </c>
      <c r="J408" s="64"/>
      <c r="K408" s="868"/>
      <c r="L408" s="869"/>
      <c r="M408" s="870"/>
      <c r="N408" s="871"/>
      <c r="O408" s="870"/>
      <c r="P408" s="871"/>
    </row>
    <row r="409" spans="1:16" s="2" customFormat="1" hidden="1" x14ac:dyDescent="0.25">
      <c r="A409" s="834" t="s">
        <v>195</v>
      </c>
      <c r="B409" s="835"/>
      <c r="C409" s="835"/>
      <c r="D409" s="836"/>
      <c r="E409" s="47"/>
      <c r="F409" s="43">
        <v>332000</v>
      </c>
      <c r="G409" s="942" t="s">
        <v>17</v>
      </c>
      <c r="H409" s="942"/>
      <c r="I409" s="51" t="s">
        <v>17</v>
      </c>
      <c r="J409" s="64"/>
      <c r="K409" s="868"/>
      <c r="L409" s="869"/>
      <c r="M409" s="870"/>
      <c r="N409" s="871"/>
      <c r="O409" s="870"/>
      <c r="P409" s="871"/>
    </row>
    <row r="410" spans="1:16" s="2" customFormat="1" hidden="1" x14ac:dyDescent="0.25">
      <c r="A410" s="834" t="s">
        <v>196</v>
      </c>
      <c r="B410" s="835"/>
      <c r="C410" s="835"/>
      <c r="D410" s="836"/>
      <c r="E410" s="47"/>
      <c r="F410" s="43">
        <v>332110</v>
      </c>
      <c r="G410" s="942" t="s">
        <v>17</v>
      </c>
      <c r="H410" s="942"/>
      <c r="I410" s="51" t="s">
        <v>17</v>
      </c>
      <c r="J410" s="64"/>
      <c r="K410" s="868"/>
      <c r="L410" s="869"/>
      <c r="M410" s="870"/>
      <c r="N410" s="871"/>
      <c r="O410" s="870"/>
      <c r="P410" s="871"/>
    </row>
    <row r="411" spans="1:16" s="2" customFormat="1" hidden="1" x14ac:dyDescent="0.25">
      <c r="A411" s="834" t="s">
        <v>197</v>
      </c>
      <c r="B411" s="835"/>
      <c r="C411" s="835"/>
      <c r="D411" s="836"/>
      <c r="E411" s="47"/>
      <c r="F411" s="25">
        <v>332210</v>
      </c>
      <c r="G411" s="942" t="s">
        <v>17</v>
      </c>
      <c r="H411" s="942"/>
      <c r="I411" s="51" t="s">
        <v>17</v>
      </c>
      <c r="J411" s="52"/>
      <c r="K411" s="868"/>
      <c r="L411" s="869"/>
      <c r="M411" s="870"/>
      <c r="N411" s="871"/>
      <c r="O411" s="870"/>
      <c r="P411" s="871"/>
    </row>
    <row r="412" spans="1:16" s="2" customFormat="1" hidden="1" x14ac:dyDescent="0.25">
      <c r="A412" s="834" t="s">
        <v>198</v>
      </c>
      <c r="B412" s="835"/>
      <c r="C412" s="835"/>
      <c r="D412" s="836"/>
      <c r="E412" s="47"/>
      <c r="F412" s="25">
        <v>333000</v>
      </c>
      <c r="G412" s="942" t="s">
        <v>17</v>
      </c>
      <c r="H412" s="942"/>
      <c r="I412" s="51" t="s">
        <v>17</v>
      </c>
      <c r="J412" s="52"/>
      <c r="K412" s="868"/>
      <c r="L412" s="869"/>
      <c r="M412" s="870"/>
      <c r="N412" s="871"/>
      <c r="O412" s="870"/>
      <c r="P412" s="871"/>
    </row>
    <row r="413" spans="1:16" s="2" customFormat="1" hidden="1" x14ac:dyDescent="0.25">
      <c r="A413" s="834" t="s">
        <v>199</v>
      </c>
      <c r="B413" s="835"/>
      <c r="C413" s="835"/>
      <c r="D413" s="836"/>
      <c r="E413" s="47"/>
      <c r="F413" s="25">
        <v>333100</v>
      </c>
      <c r="G413" s="942" t="s">
        <v>17</v>
      </c>
      <c r="H413" s="942"/>
      <c r="I413" s="51" t="s">
        <v>17</v>
      </c>
      <c r="J413" s="52"/>
      <c r="K413" s="868"/>
      <c r="L413" s="869"/>
      <c r="M413" s="870"/>
      <c r="N413" s="871"/>
      <c r="O413" s="870"/>
      <c r="P413" s="871"/>
    </row>
    <row r="414" spans="1:16" s="2" customFormat="1" hidden="1" x14ac:dyDescent="0.25">
      <c r="A414" s="834" t="s">
        <v>200</v>
      </c>
      <c r="B414" s="835"/>
      <c r="C414" s="835"/>
      <c r="D414" s="836"/>
      <c r="E414" s="47"/>
      <c r="F414" s="25">
        <v>333110</v>
      </c>
      <c r="G414" s="942" t="s">
        <v>17</v>
      </c>
      <c r="H414" s="942"/>
      <c r="I414" s="51" t="s">
        <v>17</v>
      </c>
      <c r="J414" s="52"/>
      <c r="K414" s="868"/>
      <c r="L414" s="869"/>
      <c r="M414" s="870"/>
      <c r="N414" s="871"/>
      <c r="O414" s="870"/>
      <c r="P414" s="871"/>
    </row>
    <row r="415" spans="1:16" s="2" customFormat="1" hidden="1" x14ac:dyDescent="0.25">
      <c r="A415" s="834" t="s">
        <v>201</v>
      </c>
      <c r="B415" s="835"/>
      <c r="C415" s="835"/>
      <c r="D415" s="836"/>
      <c r="E415" s="47"/>
      <c r="F415" s="25">
        <v>334000</v>
      </c>
      <c r="G415" s="942" t="s">
        <v>17</v>
      </c>
      <c r="H415" s="942"/>
      <c r="I415" s="51" t="s">
        <v>17</v>
      </c>
      <c r="J415" s="52"/>
      <c r="K415" s="868"/>
      <c r="L415" s="869"/>
      <c r="M415" s="870"/>
      <c r="N415" s="871"/>
      <c r="O415" s="870"/>
      <c r="P415" s="871"/>
    </row>
    <row r="416" spans="1:16" s="2" customFormat="1" hidden="1" x14ac:dyDescent="0.25">
      <c r="A416" s="834" t="s">
        <v>202</v>
      </c>
      <c r="B416" s="835"/>
      <c r="C416" s="835"/>
      <c r="D416" s="836"/>
      <c r="E416" s="47"/>
      <c r="F416" s="25">
        <v>334110</v>
      </c>
      <c r="G416" s="942" t="s">
        <v>17</v>
      </c>
      <c r="H416" s="942"/>
      <c r="I416" s="51" t="s">
        <v>17</v>
      </c>
      <c r="J416" s="52"/>
      <c r="K416" s="868"/>
      <c r="L416" s="869"/>
      <c r="M416" s="870"/>
      <c r="N416" s="871"/>
      <c r="O416" s="870"/>
      <c r="P416" s="871"/>
    </row>
    <row r="417" spans="1:16" s="2" customFormat="1" hidden="1" x14ac:dyDescent="0.25">
      <c r="A417" s="834" t="s">
        <v>203</v>
      </c>
      <c r="B417" s="835"/>
      <c r="C417" s="835"/>
      <c r="D417" s="836"/>
      <c r="E417" s="47"/>
      <c r="F417" s="25">
        <v>335000</v>
      </c>
      <c r="G417" s="942" t="s">
        <v>17</v>
      </c>
      <c r="H417" s="942"/>
      <c r="I417" s="51" t="s">
        <v>17</v>
      </c>
      <c r="J417" s="52"/>
      <c r="K417" s="868"/>
      <c r="L417" s="869"/>
      <c r="M417" s="870"/>
      <c r="N417" s="871"/>
      <c r="O417" s="870"/>
      <c r="P417" s="871"/>
    </row>
    <row r="418" spans="1:16" s="2" customFormat="1" hidden="1" x14ac:dyDescent="0.25">
      <c r="A418" s="834" t="s">
        <v>204</v>
      </c>
      <c r="B418" s="835"/>
      <c r="C418" s="835"/>
      <c r="D418" s="836"/>
      <c r="E418" s="47"/>
      <c r="F418" s="25">
        <v>335110</v>
      </c>
      <c r="G418" s="942" t="s">
        <v>17</v>
      </c>
      <c r="H418" s="942"/>
      <c r="I418" s="51" t="s">
        <v>17</v>
      </c>
      <c r="J418" s="52"/>
      <c r="K418" s="868"/>
      <c r="L418" s="869"/>
      <c r="M418" s="870"/>
      <c r="N418" s="871"/>
      <c r="O418" s="870"/>
      <c r="P418" s="871"/>
    </row>
    <row r="419" spans="1:16" s="2" customFormat="1" hidden="1" x14ac:dyDescent="0.25">
      <c r="A419" s="834" t="s">
        <v>205</v>
      </c>
      <c r="B419" s="835"/>
      <c r="C419" s="835"/>
      <c r="D419" s="836"/>
      <c r="E419" s="47"/>
      <c r="F419" s="25">
        <v>336000</v>
      </c>
      <c r="G419" s="942" t="s">
        <v>17</v>
      </c>
      <c r="H419" s="942"/>
      <c r="I419" s="51" t="s">
        <v>17</v>
      </c>
      <c r="J419" s="52"/>
      <c r="K419" s="868"/>
      <c r="L419" s="869"/>
      <c r="M419" s="870"/>
      <c r="N419" s="871"/>
      <c r="O419" s="870"/>
      <c r="P419" s="871"/>
    </row>
    <row r="420" spans="1:16" s="2" customFormat="1" hidden="1" x14ac:dyDescent="0.25">
      <c r="A420" s="834" t="s">
        <v>206</v>
      </c>
      <c r="B420" s="835"/>
      <c r="C420" s="835"/>
      <c r="D420" s="836"/>
      <c r="E420" s="47"/>
      <c r="F420" s="25">
        <v>336100</v>
      </c>
      <c r="G420" s="942" t="s">
        <v>17</v>
      </c>
      <c r="H420" s="942"/>
      <c r="I420" s="51" t="s">
        <v>17</v>
      </c>
      <c r="J420" s="52"/>
      <c r="K420" s="868"/>
      <c r="L420" s="869"/>
      <c r="M420" s="870"/>
      <c r="N420" s="871"/>
      <c r="O420" s="870"/>
      <c r="P420" s="871"/>
    </row>
    <row r="421" spans="1:16" s="2" customFormat="1" hidden="1" x14ac:dyDescent="0.25">
      <c r="A421" s="834" t="s">
        <v>207</v>
      </c>
      <c r="B421" s="835"/>
      <c r="C421" s="835"/>
      <c r="D421" s="836"/>
      <c r="E421" s="47"/>
      <c r="F421" s="25">
        <v>336110</v>
      </c>
      <c r="G421" s="942" t="s">
        <v>17</v>
      </c>
      <c r="H421" s="942"/>
      <c r="I421" s="51" t="s">
        <v>17</v>
      </c>
      <c r="J421" s="52"/>
      <c r="K421" s="868"/>
      <c r="L421" s="869"/>
      <c r="M421" s="870"/>
      <c r="N421" s="871"/>
      <c r="O421" s="870"/>
      <c r="P421" s="871"/>
    </row>
    <row r="422" spans="1:16" s="2" customFormat="1" hidden="1" x14ac:dyDescent="0.25">
      <c r="A422" s="834" t="s">
        <v>208</v>
      </c>
      <c r="B422" s="835"/>
      <c r="C422" s="835"/>
      <c r="D422" s="836"/>
      <c r="E422" s="47"/>
      <c r="F422" s="43">
        <v>337000</v>
      </c>
      <c r="G422" s="942" t="s">
        <v>17</v>
      </c>
      <c r="H422" s="942"/>
      <c r="I422" s="51" t="s">
        <v>17</v>
      </c>
      <c r="J422" s="64"/>
      <c r="K422" s="868"/>
      <c r="L422" s="869"/>
      <c r="M422" s="870"/>
      <c r="N422" s="871"/>
      <c r="O422" s="870"/>
      <c r="P422" s="871"/>
    </row>
    <row r="423" spans="1:16" s="2" customFormat="1" hidden="1" x14ac:dyDescent="0.25">
      <c r="A423" s="834" t="s">
        <v>209</v>
      </c>
      <c r="B423" s="835"/>
      <c r="C423" s="835"/>
      <c r="D423" s="836"/>
      <c r="E423" s="47"/>
      <c r="F423" s="25">
        <v>337110</v>
      </c>
      <c r="G423" s="942" t="s">
        <v>17</v>
      </c>
      <c r="H423" s="942"/>
      <c r="I423" s="51" t="s">
        <v>17</v>
      </c>
      <c r="J423" s="52"/>
      <c r="K423" s="868"/>
      <c r="L423" s="869"/>
      <c r="M423" s="870"/>
      <c r="N423" s="871"/>
      <c r="O423" s="870"/>
      <c r="P423" s="871"/>
    </row>
    <row r="424" spans="1:16" s="2" customFormat="1" hidden="1" x14ac:dyDescent="0.25">
      <c r="A424" s="834" t="s">
        <v>210</v>
      </c>
      <c r="B424" s="835"/>
      <c r="C424" s="835"/>
      <c r="D424" s="836"/>
      <c r="E424" s="47"/>
      <c r="F424" s="43">
        <v>338000</v>
      </c>
      <c r="G424" s="942" t="s">
        <v>17</v>
      </c>
      <c r="H424" s="942"/>
      <c r="I424" s="51" t="s">
        <v>17</v>
      </c>
      <c r="J424" s="64"/>
      <c r="K424" s="868"/>
      <c r="L424" s="869"/>
      <c r="M424" s="870"/>
      <c r="N424" s="871"/>
      <c r="O424" s="870"/>
      <c r="P424" s="871"/>
    </row>
    <row r="425" spans="1:16" s="2" customFormat="1" ht="4.5" hidden="1" customHeight="1" x14ac:dyDescent="0.25">
      <c r="A425" s="834" t="s">
        <v>211</v>
      </c>
      <c r="B425" s="835"/>
      <c r="C425" s="835"/>
      <c r="D425" s="836"/>
      <c r="E425" s="47"/>
      <c r="F425" s="25">
        <v>338110</v>
      </c>
      <c r="G425" s="942" t="s">
        <v>17</v>
      </c>
      <c r="H425" s="942"/>
      <c r="I425" s="51" t="s">
        <v>17</v>
      </c>
      <c r="J425" s="52"/>
      <c r="K425" s="868"/>
      <c r="L425" s="869"/>
      <c r="M425" s="870"/>
      <c r="N425" s="871"/>
      <c r="O425" s="870"/>
      <c r="P425" s="871"/>
    </row>
    <row r="426" spans="1:16" s="2" customFormat="1" hidden="1" x14ac:dyDescent="0.25">
      <c r="A426" s="22"/>
      <c r="B426" s="23"/>
      <c r="C426" s="23"/>
      <c r="D426" s="24"/>
      <c r="E426" s="28"/>
      <c r="F426" s="26"/>
      <c r="G426" s="866"/>
      <c r="H426" s="867"/>
      <c r="I426" s="51"/>
      <c r="J426" s="52"/>
      <c r="K426" s="53"/>
      <c r="L426" s="54"/>
      <c r="M426" s="55"/>
      <c r="N426" s="56"/>
      <c r="O426" s="55"/>
      <c r="P426" s="56"/>
    </row>
    <row r="427" spans="1:16" s="2" customFormat="1" hidden="1" x14ac:dyDescent="0.25">
      <c r="A427" s="793" t="s">
        <v>220</v>
      </c>
      <c r="B427" s="793"/>
      <c r="C427" s="793"/>
      <c r="D427" s="793"/>
      <c r="E427" s="793"/>
      <c r="F427" s="793"/>
      <c r="G427" s="793"/>
      <c r="H427" s="793"/>
      <c r="I427" s="793"/>
      <c r="J427" s="793"/>
      <c r="K427" s="793"/>
      <c r="L427" s="793"/>
      <c r="M427" s="793"/>
      <c r="N427" s="793"/>
      <c r="O427" s="793"/>
      <c r="P427" s="793"/>
    </row>
    <row r="428" spans="1:16" s="2" customFormat="1" ht="15.75" hidden="1" customHeight="1" x14ac:dyDescent="0.25">
      <c r="A428" s="794" t="s">
        <v>9</v>
      </c>
      <c r="B428" s="794"/>
      <c r="C428" s="794"/>
      <c r="D428" s="794"/>
      <c r="E428" s="794" t="s">
        <v>2</v>
      </c>
      <c r="F428" s="794"/>
      <c r="G428" s="794"/>
      <c r="H428" s="794"/>
      <c r="I428" s="953" t="s">
        <v>221</v>
      </c>
      <c r="J428" s="953" t="s">
        <v>222</v>
      </c>
      <c r="K428" s="953" t="s">
        <v>223</v>
      </c>
      <c r="L428" s="31">
        <v>2015</v>
      </c>
      <c r="M428" s="953" t="s">
        <v>224</v>
      </c>
      <c r="N428" s="66">
        <v>2016</v>
      </c>
      <c r="O428" s="66">
        <v>2017</v>
      </c>
      <c r="P428" s="66">
        <v>2018</v>
      </c>
    </row>
    <row r="429" spans="1:16" s="2" customFormat="1" ht="47.25" hidden="1" x14ac:dyDescent="0.25">
      <c r="A429" s="794"/>
      <c r="B429" s="794"/>
      <c r="C429" s="794"/>
      <c r="D429" s="794"/>
      <c r="E429" s="66" t="s">
        <v>225</v>
      </c>
      <c r="F429" s="66" t="s">
        <v>86</v>
      </c>
      <c r="G429" s="67" t="s">
        <v>14</v>
      </c>
      <c r="H429" s="68" t="s">
        <v>87</v>
      </c>
      <c r="I429" s="953"/>
      <c r="J429" s="953"/>
      <c r="K429" s="953"/>
      <c r="L429" s="74" t="s">
        <v>226</v>
      </c>
      <c r="M429" s="953"/>
      <c r="N429" s="67" t="s">
        <v>14</v>
      </c>
      <c r="O429" s="67" t="s">
        <v>15</v>
      </c>
      <c r="P429" s="67" t="s">
        <v>15</v>
      </c>
    </row>
    <row r="430" spans="1:16" s="2" customFormat="1" hidden="1" x14ac:dyDescent="0.25">
      <c r="A430" s="909">
        <v>1</v>
      </c>
      <c r="B430" s="910"/>
      <c r="C430" s="910"/>
      <c r="D430" s="911"/>
      <c r="E430" s="66">
        <v>2</v>
      </c>
      <c r="F430" s="66">
        <v>3</v>
      </c>
      <c r="G430" s="66">
        <v>4</v>
      </c>
      <c r="H430" s="66">
        <v>5</v>
      </c>
      <c r="I430" s="66">
        <v>6</v>
      </c>
      <c r="J430" s="66">
        <v>7</v>
      </c>
      <c r="K430" s="66">
        <v>8</v>
      </c>
      <c r="L430" s="66">
        <v>9</v>
      </c>
      <c r="M430" s="66" t="s">
        <v>227</v>
      </c>
      <c r="N430" s="66">
        <v>11</v>
      </c>
      <c r="O430" s="66">
        <v>12</v>
      </c>
      <c r="P430" s="66">
        <v>13</v>
      </c>
    </row>
    <row r="431" spans="1:16" s="2" customFormat="1" hidden="1" x14ac:dyDescent="0.25">
      <c r="A431" s="887"/>
      <c r="B431" s="888"/>
      <c r="C431" s="888"/>
      <c r="D431" s="889"/>
      <c r="E431" s="69"/>
      <c r="F431" s="69"/>
      <c r="G431" s="69"/>
      <c r="H431" s="69"/>
      <c r="I431" s="69"/>
      <c r="J431" s="69"/>
      <c r="K431" s="69"/>
      <c r="L431" s="69"/>
      <c r="M431" s="69"/>
      <c r="N431" s="69"/>
      <c r="O431" s="69"/>
      <c r="P431" s="69"/>
    </row>
    <row r="432" spans="1:16" s="2" customFormat="1" hidden="1" x14ac:dyDescent="0.25">
      <c r="A432" s="887"/>
      <c r="B432" s="888"/>
      <c r="C432" s="888"/>
      <c r="D432" s="889"/>
      <c r="E432" s="69"/>
      <c r="F432" s="69"/>
      <c r="G432" s="69"/>
      <c r="H432" s="69"/>
      <c r="I432" s="69"/>
      <c r="J432" s="69"/>
      <c r="K432" s="69"/>
      <c r="L432" s="69"/>
      <c r="M432" s="69"/>
      <c r="N432" s="69"/>
      <c r="O432" s="69"/>
      <c r="P432" s="69"/>
    </row>
    <row r="433" spans="1:17" s="2" customFormat="1" hidden="1" x14ac:dyDescent="0.25">
      <c r="A433" s="887"/>
      <c r="B433" s="888"/>
      <c r="C433" s="888"/>
      <c r="D433" s="889"/>
      <c r="E433" s="69"/>
      <c r="F433" s="69"/>
      <c r="G433" s="69"/>
      <c r="H433" s="69"/>
      <c r="I433" s="69"/>
      <c r="J433" s="69"/>
      <c r="K433" s="69"/>
      <c r="L433" s="69"/>
      <c r="M433" s="69"/>
      <c r="N433" s="69"/>
      <c r="O433" s="69"/>
      <c r="P433" s="69"/>
    </row>
    <row r="434" spans="1:17" s="2" customFormat="1" hidden="1" x14ac:dyDescent="0.25">
      <c r="A434" s="887"/>
      <c r="B434" s="888"/>
      <c r="C434" s="888"/>
      <c r="D434" s="889"/>
      <c r="E434" s="69"/>
      <c r="F434" s="69"/>
      <c r="G434" s="69"/>
      <c r="H434" s="69"/>
      <c r="I434" s="69"/>
      <c r="J434" s="69"/>
      <c r="K434" s="69"/>
      <c r="L434" s="69"/>
      <c r="M434" s="69"/>
      <c r="N434" s="69"/>
      <c r="O434" s="69"/>
      <c r="P434" s="69"/>
    </row>
    <row r="435" spans="1:17" s="2" customFormat="1" hidden="1" x14ac:dyDescent="0.25">
      <c r="A435" s="887"/>
      <c r="B435" s="888"/>
      <c r="C435" s="888"/>
      <c r="D435" s="889"/>
      <c r="E435" s="69"/>
      <c r="F435" s="69"/>
      <c r="G435" s="69"/>
      <c r="H435" s="69"/>
      <c r="I435" s="69"/>
      <c r="J435" s="69"/>
      <c r="K435" s="69"/>
      <c r="L435" s="69"/>
      <c r="M435" s="69"/>
      <c r="N435" s="69"/>
      <c r="O435" s="69"/>
      <c r="P435" s="69"/>
    </row>
    <row r="436" spans="1:17" s="2" customFormat="1" hidden="1" x14ac:dyDescent="0.25">
      <c r="A436" s="887"/>
      <c r="B436" s="888"/>
      <c r="C436" s="888"/>
      <c r="D436" s="889"/>
      <c r="E436" s="69"/>
      <c r="F436" s="69"/>
      <c r="G436" s="69"/>
      <c r="H436" s="69"/>
      <c r="I436" s="69"/>
      <c r="J436" s="69"/>
      <c r="K436" s="69"/>
      <c r="L436" s="69"/>
      <c r="M436" s="69"/>
      <c r="N436" s="69"/>
      <c r="O436" s="69"/>
      <c r="P436" s="69"/>
    </row>
    <row r="437" spans="1:17" s="2" customFormat="1" hidden="1" x14ac:dyDescent="0.25">
      <c r="A437" s="887"/>
      <c r="B437" s="888"/>
      <c r="C437" s="888"/>
      <c r="D437" s="889"/>
      <c r="E437" s="69"/>
      <c r="F437" s="69"/>
      <c r="G437" s="69"/>
      <c r="H437" s="69"/>
      <c r="I437" s="69"/>
      <c r="J437" s="69"/>
      <c r="K437" s="69"/>
      <c r="L437" s="69"/>
      <c r="M437" s="69"/>
      <c r="N437" s="69"/>
      <c r="O437" s="69"/>
      <c r="P437" s="69"/>
    </row>
    <row r="438" spans="1:17" s="2" customFormat="1" x14ac:dyDescent="0.25">
      <c r="A438" s="1"/>
      <c r="B438" s="1"/>
      <c r="C438" s="1"/>
      <c r="D438" s="1"/>
      <c r="E438" s="1"/>
      <c r="F438" s="1"/>
      <c r="G438" s="1"/>
      <c r="H438" s="1"/>
      <c r="I438" s="1"/>
      <c r="J438" s="1"/>
      <c r="K438" s="1"/>
      <c r="L438" s="1"/>
      <c r="M438" s="1"/>
      <c r="N438" s="1"/>
      <c r="O438" s="1"/>
      <c r="P438" s="1"/>
    </row>
    <row r="439" spans="1:17" ht="15.75" customHeight="1" x14ac:dyDescent="0.25">
      <c r="A439" s="957"/>
      <c r="B439" s="957"/>
      <c r="C439" s="957"/>
      <c r="D439" s="957"/>
      <c r="E439" s="957"/>
      <c r="F439" s="957"/>
      <c r="G439" s="957"/>
      <c r="H439" s="957"/>
      <c r="I439" s="957"/>
      <c r="J439" s="957"/>
      <c r="K439" s="957"/>
      <c r="L439" s="957"/>
      <c r="M439" s="957"/>
      <c r="N439" s="957"/>
      <c r="O439" s="957"/>
      <c r="P439" s="957"/>
    </row>
    <row r="440" spans="1:17" ht="15.75" customHeight="1" x14ac:dyDescent="0.25">
      <c r="A440" s="957"/>
      <c r="B440" s="957"/>
      <c r="C440" s="957"/>
      <c r="D440" s="957"/>
      <c r="E440" s="957"/>
      <c r="F440" s="957"/>
      <c r="G440" s="957"/>
      <c r="H440" s="957"/>
      <c r="I440" s="957"/>
      <c r="J440" s="957"/>
      <c r="K440" s="957"/>
      <c r="L440" s="957"/>
      <c r="M440" s="957"/>
      <c r="N440" s="957"/>
      <c r="O440" s="957"/>
      <c r="P440" s="957"/>
    </row>
    <row r="441" spans="1:17" ht="15.75" hidden="1" customHeight="1" x14ac:dyDescent="0.25">
      <c r="A441" s="957"/>
      <c r="B441" s="957"/>
      <c r="C441" s="957"/>
      <c r="D441" s="957"/>
      <c r="E441" s="957"/>
      <c r="F441" s="957"/>
      <c r="G441" s="957"/>
      <c r="H441" s="957"/>
      <c r="I441" s="957"/>
      <c r="J441" s="957"/>
      <c r="K441" s="957"/>
      <c r="L441" s="957"/>
      <c r="M441" s="957"/>
      <c r="N441" s="957"/>
      <c r="O441" s="957"/>
      <c r="P441" s="957"/>
    </row>
    <row r="442" spans="1:17" hidden="1" x14ac:dyDescent="0.25">
      <c r="A442" s="957"/>
      <c r="B442" s="957"/>
      <c r="C442" s="957"/>
      <c r="D442" s="957"/>
      <c r="E442" s="957"/>
      <c r="F442" s="957"/>
      <c r="G442" s="957"/>
      <c r="H442" s="957"/>
      <c r="I442" s="957"/>
      <c r="J442" s="957"/>
      <c r="K442" s="957"/>
      <c r="L442" s="957"/>
      <c r="M442" s="957"/>
      <c r="N442" s="957"/>
      <c r="O442" s="957"/>
      <c r="P442" s="957"/>
    </row>
    <row r="443" spans="1:17" hidden="1" x14ac:dyDescent="0.25">
      <c r="G443" s="75"/>
      <c r="H443" s="75"/>
      <c r="I443" s="75"/>
      <c r="J443" s="75"/>
      <c r="K443" s="75"/>
      <c r="L443" s="75"/>
      <c r="M443" s="75"/>
      <c r="N443" s="75"/>
      <c r="O443" s="75"/>
      <c r="P443" s="75"/>
    </row>
    <row r="444" spans="1:17" hidden="1" x14ac:dyDescent="0.25">
      <c r="G444" s="965">
        <v>2015</v>
      </c>
      <c r="H444" s="965"/>
      <c r="I444" s="75">
        <v>2016</v>
      </c>
      <c r="J444" s="75">
        <v>2017</v>
      </c>
      <c r="K444" s="965">
        <v>2018</v>
      </c>
      <c r="L444" s="965"/>
      <c r="M444" s="75">
        <v>2019</v>
      </c>
      <c r="N444" s="75">
        <v>2020</v>
      </c>
      <c r="O444" s="75">
        <v>2021</v>
      </c>
      <c r="P444" s="75">
        <v>2022</v>
      </c>
    </row>
    <row r="445" spans="1:17" ht="48" hidden="1" customHeight="1" x14ac:dyDescent="0.25">
      <c r="A445" s="966" t="s">
        <v>259</v>
      </c>
      <c r="B445" s="966"/>
      <c r="C445" s="966"/>
      <c r="D445" s="966"/>
      <c r="E445" s="966"/>
      <c r="F445" s="966"/>
      <c r="G445" s="949">
        <v>7902.9</v>
      </c>
      <c r="H445" s="949"/>
      <c r="I445" s="1">
        <v>8697.2000000000007</v>
      </c>
      <c r="J445" s="1">
        <v>9220.6</v>
      </c>
      <c r="K445" s="949">
        <v>56768.5</v>
      </c>
      <c r="L445" s="949"/>
      <c r="M445" s="86">
        <v>65031.4</v>
      </c>
      <c r="N445" s="86">
        <f>K210</f>
        <v>39088.800000000003</v>
      </c>
      <c r="O445" s="86">
        <f>M210</f>
        <v>41981.1</v>
      </c>
      <c r="P445" s="86">
        <f>O210</f>
        <v>44975.5</v>
      </c>
    </row>
    <row r="446" spans="1:17" ht="38.25" hidden="1" customHeight="1" x14ac:dyDescent="0.25">
      <c r="A446" s="966" t="s">
        <v>260</v>
      </c>
      <c r="B446" s="966"/>
      <c r="C446" s="966"/>
      <c r="D446" s="966"/>
      <c r="E446" s="966"/>
      <c r="F446" s="966"/>
      <c r="G446" s="949">
        <v>7902.9</v>
      </c>
      <c r="H446" s="949"/>
      <c r="I446" s="1">
        <v>8697.2000000000007</v>
      </c>
      <c r="J446" s="1">
        <v>9220.6</v>
      </c>
      <c r="K446" s="967">
        <f>K445-K447</f>
        <v>9806</v>
      </c>
      <c r="L446" s="949"/>
      <c r="M446" s="86">
        <f t="shared" ref="M446:P446" si="374">M445-M447</f>
        <v>15767.700000000004</v>
      </c>
      <c r="N446" s="86">
        <f t="shared" si="374"/>
        <v>-22983.461999999992</v>
      </c>
      <c r="O446" s="86">
        <f t="shared" si="374"/>
        <v>-22698.197004000001</v>
      </c>
      <c r="P446" s="86">
        <f t="shared" si="374"/>
        <v>-22420.327478168008</v>
      </c>
    </row>
    <row r="447" spans="1:17" hidden="1" x14ac:dyDescent="0.25">
      <c r="A447" s="3" t="s">
        <v>261</v>
      </c>
      <c r="K447" s="967">
        <v>46962.5</v>
      </c>
      <c r="L447" s="967"/>
      <c r="M447" s="1">
        <v>49263.7</v>
      </c>
      <c r="N447" s="1">
        <f>M447*1.26</f>
        <v>62072.261999999995</v>
      </c>
      <c r="O447" s="1">
        <f>N447*1.042</f>
        <v>64679.297004</v>
      </c>
      <c r="P447" s="1">
        <f>O447*1.042</f>
        <v>67395.827478168008</v>
      </c>
      <c r="Q447" s="89"/>
    </row>
    <row r="448" spans="1:17" hidden="1" x14ac:dyDescent="0.25"/>
    <row r="449" spans="10:19" hidden="1" x14ac:dyDescent="0.25">
      <c r="L449" s="1">
        <f>K210*80/100</f>
        <v>31271.040000000001</v>
      </c>
      <c r="N449" s="1">
        <f>M210*80/100</f>
        <v>33584.879999999997</v>
      </c>
      <c r="P449" s="1">
        <f>O210*80/100</f>
        <v>35980.400000000001</v>
      </c>
      <c r="S449" s="552"/>
    </row>
    <row r="450" spans="10:19" hidden="1" x14ac:dyDescent="0.25">
      <c r="L450" s="86">
        <f t="shared" ref="L450:M450" si="375">K167-L449</f>
        <v>7817.760000000002</v>
      </c>
      <c r="M450" s="86">
        <f t="shared" si="375"/>
        <v>0</v>
      </c>
      <c r="N450" s="86">
        <f>M167-N449</f>
        <v>8396.2200000000012</v>
      </c>
      <c r="P450" s="86">
        <f>O167-P449</f>
        <v>8995.0999999999985</v>
      </c>
    </row>
    <row r="451" spans="10:19" hidden="1" x14ac:dyDescent="0.25"/>
    <row r="452" spans="10:19" hidden="1" x14ac:dyDescent="0.25">
      <c r="L452" s="1">
        <f>L449+L450</f>
        <v>39088.800000000003</v>
      </c>
      <c r="M452" s="1">
        <f t="shared" ref="M452:P452" si="376">M449+M450</f>
        <v>0</v>
      </c>
      <c r="N452" s="1">
        <f t="shared" si="376"/>
        <v>41981.1</v>
      </c>
      <c r="O452" s="1">
        <f t="shared" si="376"/>
        <v>0</v>
      </c>
      <c r="P452" s="1">
        <f t="shared" si="376"/>
        <v>44975.5</v>
      </c>
    </row>
    <row r="453" spans="10:19" hidden="1" x14ac:dyDescent="0.25">
      <c r="J453" s="147"/>
      <c r="K453" s="147"/>
      <c r="L453" s="147"/>
      <c r="M453" s="147"/>
      <c r="N453" s="147"/>
      <c r="O453" s="147"/>
      <c r="P453" s="147"/>
    </row>
    <row r="454" spans="10:19" hidden="1" x14ac:dyDescent="0.25">
      <c r="J454" s="89"/>
      <c r="K454" s="89"/>
      <c r="L454" s="89"/>
      <c r="M454" s="89"/>
      <c r="N454" s="89"/>
      <c r="O454" s="89"/>
      <c r="P454" s="89"/>
    </row>
    <row r="455" spans="10:19" hidden="1" x14ac:dyDescent="0.25">
      <c r="N455" s="89"/>
      <c r="O455" s="89"/>
      <c r="P455" s="89"/>
    </row>
    <row r="456" spans="10:19" hidden="1" x14ac:dyDescent="0.25"/>
  </sheetData>
  <mergeCells count="1855">
    <mergeCell ref="C75:I75"/>
    <mergeCell ref="A434:D434"/>
    <mergeCell ref="A435:D435"/>
    <mergeCell ref="A436:D436"/>
    <mergeCell ref="A437:D437"/>
    <mergeCell ref="G444:H444"/>
    <mergeCell ref="K444:L444"/>
    <mergeCell ref="A445:F445"/>
    <mergeCell ref="G445:H445"/>
    <mergeCell ref="K445:L445"/>
    <mergeCell ref="A446:F446"/>
    <mergeCell ref="G446:H446"/>
    <mergeCell ref="K446:L446"/>
    <mergeCell ref="K447:L447"/>
    <mergeCell ref="A66:A67"/>
    <mergeCell ref="A68:A70"/>
    <mergeCell ref="A74:A76"/>
    <mergeCell ref="B66:B67"/>
    <mergeCell ref="I428:I429"/>
    <mergeCell ref="J66:J67"/>
    <mergeCell ref="J428:J429"/>
    <mergeCell ref="K428:K429"/>
    <mergeCell ref="C66:I67"/>
    <mergeCell ref="A79:D80"/>
    <mergeCell ref="A439:P442"/>
    <mergeCell ref="A428:D429"/>
    <mergeCell ref="A424:D424"/>
    <mergeCell ref="G424:H424"/>
    <mergeCell ref="K424:L424"/>
    <mergeCell ref="M424:N424"/>
    <mergeCell ref="O424:P424"/>
    <mergeCell ref="A425:D425"/>
    <mergeCell ref="G425:H425"/>
    <mergeCell ref="K425:L425"/>
    <mergeCell ref="M425:N425"/>
    <mergeCell ref="O425:P425"/>
    <mergeCell ref="G426:H426"/>
    <mergeCell ref="A427:P427"/>
    <mergeCell ref="E428:H428"/>
    <mergeCell ref="A430:D430"/>
    <mergeCell ref="A431:D431"/>
    <mergeCell ref="A432:D432"/>
    <mergeCell ref="A433:D433"/>
    <mergeCell ref="M428:M429"/>
    <mergeCell ref="A420:D420"/>
    <mergeCell ref="G420:H420"/>
    <mergeCell ref="K420:L420"/>
    <mergeCell ref="M420:N420"/>
    <mergeCell ref="O420:P420"/>
    <mergeCell ref="A421:D421"/>
    <mergeCell ref="G421:H421"/>
    <mergeCell ref="K421:L421"/>
    <mergeCell ref="M421:N421"/>
    <mergeCell ref="O421:P421"/>
    <mergeCell ref="A422:D422"/>
    <mergeCell ref="G422:H422"/>
    <mergeCell ref="K422:L422"/>
    <mergeCell ref="M422:N422"/>
    <mergeCell ref="O422:P422"/>
    <mergeCell ref="A423:D423"/>
    <mergeCell ref="G423:H423"/>
    <mergeCell ref="K423:L423"/>
    <mergeCell ref="M423:N423"/>
    <mergeCell ref="O423:P423"/>
    <mergeCell ref="A416:D416"/>
    <mergeCell ref="G416:H416"/>
    <mergeCell ref="K416:L416"/>
    <mergeCell ref="M416:N416"/>
    <mergeCell ref="O416:P416"/>
    <mergeCell ref="A417:D417"/>
    <mergeCell ref="G417:H417"/>
    <mergeCell ref="K417:L417"/>
    <mergeCell ref="M417:N417"/>
    <mergeCell ref="O417:P417"/>
    <mergeCell ref="A418:D418"/>
    <mergeCell ref="G418:H418"/>
    <mergeCell ref="K418:L418"/>
    <mergeCell ref="M418:N418"/>
    <mergeCell ref="O418:P418"/>
    <mergeCell ref="A419:D419"/>
    <mergeCell ref="G419:H419"/>
    <mergeCell ref="K419:L419"/>
    <mergeCell ref="M419:N419"/>
    <mergeCell ref="O419:P419"/>
    <mergeCell ref="A412:D412"/>
    <mergeCell ref="G412:H412"/>
    <mergeCell ref="K412:L412"/>
    <mergeCell ref="M412:N412"/>
    <mergeCell ref="O412:P412"/>
    <mergeCell ref="A413:D413"/>
    <mergeCell ref="G413:H413"/>
    <mergeCell ref="K413:L413"/>
    <mergeCell ref="M413:N413"/>
    <mergeCell ref="O413:P413"/>
    <mergeCell ref="A414:D414"/>
    <mergeCell ref="G414:H414"/>
    <mergeCell ref="K414:L414"/>
    <mergeCell ref="M414:N414"/>
    <mergeCell ref="O414:P414"/>
    <mergeCell ref="A415:D415"/>
    <mergeCell ref="G415:H415"/>
    <mergeCell ref="K415:L415"/>
    <mergeCell ref="M415:N415"/>
    <mergeCell ref="O415:P415"/>
    <mergeCell ref="A408:D408"/>
    <mergeCell ref="G408:H408"/>
    <mergeCell ref="K408:L408"/>
    <mergeCell ref="M408:N408"/>
    <mergeCell ref="O408:P408"/>
    <mergeCell ref="A409:D409"/>
    <mergeCell ref="G409:H409"/>
    <mergeCell ref="K409:L409"/>
    <mergeCell ref="M409:N409"/>
    <mergeCell ref="O409:P409"/>
    <mergeCell ref="A410:D410"/>
    <mergeCell ref="G410:H410"/>
    <mergeCell ref="K410:L410"/>
    <mergeCell ref="M410:N410"/>
    <mergeCell ref="O410:P410"/>
    <mergeCell ref="A411:D411"/>
    <mergeCell ref="G411:H411"/>
    <mergeCell ref="K411:L411"/>
    <mergeCell ref="M411:N411"/>
    <mergeCell ref="O411:P411"/>
    <mergeCell ref="A404:D404"/>
    <mergeCell ref="G404:H404"/>
    <mergeCell ref="K404:L404"/>
    <mergeCell ref="M404:N404"/>
    <mergeCell ref="O404:P404"/>
    <mergeCell ref="A405:D405"/>
    <mergeCell ref="G405:H405"/>
    <mergeCell ref="K405:L405"/>
    <mergeCell ref="M405:N405"/>
    <mergeCell ref="O405:P405"/>
    <mergeCell ref="A406:D406"/>
    <mergeCell ref="G406:H406"/>
    <mergeCell ref="K406:L406"/>
    <mergeCell ref="M406:N406"/>
    <mergeCell ref="O406:P406"/>
    <mergeCell ref="A407:D407"/>
    <mergeCell ref="G407:H407"/>
    <mergeCell ref="K407:L407"/>
    <mergeCell ref="M407:N407"/>
    <mergeCell ref="O407:P407"/>
    <mergeCell ref="A400:D400"/>
    <mergeCell ref="G400:H400"/>
    <mergeCell ref="K400:L400"/>
    <mergeCell ref="M400:N400"/>
    <mergeCell ref="O400:P400"/>
    <mergeCell ref="A401:D401"/>
    <mergeCell ref="G401:H401"/>
    <mergeCell ref="K401:L401"/>
    <mergeCell ref="M401:N401"/>
    <mergeCell ref="O401:P401"/>
    <mergeCell ref="A402:D402"/>
    <mergeCell ref="G402:H402"/>
    <mergeCell ref="K402:L402"/>
    <mergeCell ref="M402:N402"/>
    <mergeCell ref="O402:P402"/>
    <mergeCell ref="A403:D403"/>
    <mergeCell ref="G403:H403"/>
    <mergeCell ref="K403:L403"/>
    <mergeCell ref="M403:N403"/>
    <mergeCell ref="O403:P403"/>
    <mergeCell ref="A396:D396"/>
    <mergeCell ref="G396:H396"/>
    <mergeCell ref="K396:L396"/>
    <mergeCell ref="M396:N396"/>
    <mergeCell ref="O396:P396"/>
    <mergeCell ref="A397:D397"/>
    <mergeCell ref="G397:H397"/>
    <mergeCell ref="K397:L397"/>
    <mergeCell ref="M397:N397"/>
    <mergeCell ref="O397:P397"/>
    <mergeCell ref="A398:D398"/>
    <mergeCell ref="G398:H398"/>
    <mergeCell ref="K398:L398"/>
    <mergeCell ref="M398:N398"/>
    <mergeCell ref="O398:P398"/>
    <mergeCell ref="A399:D399"/>
    <mergeCell ref="G399:H399"/>
    <mergeCell ref="K399:L399"/>
    <mergeCell ref="M399:N399"/>
    <mergeCell ref="O399:P399"/>
    <mergeCell ref="A392:D392"/>
    <mergeCell ref="G392:H392"/>
    <mergeCell ref="K392:L392"/>
    <mergeCell ref="M392:N392"/>
    <mergeCell ref="O392:P392"/>
    <mergeCell ref="A393:D393"/>
    <mergeCell ref="G393:H393"/>
    <mergeCell ref="K393:L393"/>
    <mergeCell ref="M393:N393"/>
    <mergeCell ref="O393:P393"/>
    <mergeCell ref="A394:D394"/>
    <mergeCell ref="G394:H394"/>
    <mergeCell ref="K394:L394"/>
    <mergeCell ref="M394:N394"/>
    <mergeCell ref="O394:P394"/>
    <mergeCell ref="A395:D395"/>
    <mergeCell ref="G395:H395"/>
    <mergeCell ref="K395:L395"/>
    <mergeCell ref="M395:N395"/>
    <mergeCell ref="O395:P395"/>
    <mergeCell ref="A388:D388"/>
    <mergeCell ref="G388:H388"/>
    <mergeCell ref="K388:L388"/>
    <mergeCell ref="M388:N388"/>
    <mergeCell ref="O388:P388"/>
    <mergeCell ref="A389:D389"/>
    <mergeCell ref="G389:H389"/>
    <mergeCell ref="K389:L389"/>
    <mergeCell ref="M389:N389"/>
    <mergeCell ref="O389:P389"/>
    <mergeCell ref="A390:D390"/>
    <mergeCell ref="G390:H390"/>
    <mergeCell ref="K390:L390"/>
    <mergeCell ref="M390:N390"/>
    <mergeCell ref="O390:P390"/>
    <mergeCell ref="A391:D391"/>
    <mergeCell ref="G391:H391"/>
    <mergeCell ref="K391:L391"/>
    <mergeCell ref="M391:N391"/>
    <mergeCell ref="O391:P391"/>
    <mergeCell ref="A384:D384"/>
    <mergeCell ref="G384:H384"/>
    <mergeCell ref="K384:L384"/>
    <mergeCell ref="M384:N384"/>
    <mergeCell ref="O384:P384"/>
    <mergeCell ref="A385:D385"/>
    <mergeCell ref="G385:H385"/>
    <mergeCell ref="K385:L385"/>
    <mergeCell ref="M385:N385"/>
    <mergeCell ref="O385:P385"/>
    <mergeCell ref="A386:D386"/>
    <mergeCell ref="G386:H386"/>
    <mergeCell ref="K386:L386"/>
    <mergeCell ref="M386:N386"/>
    <mergeCell ref="O386:P386"/>
    <mergeCell ref="A387:D387"/>
    <mergeCell ref="G387:H387"/>
    <mergeCell ref="K387:L387"/>
    <mergeCell ref="M387:N387"/>
    <mergeCell ref="O387:P387"/>
    <mergeCell ref="A380:D380"/>
    <mergeCell ref="G380:H380"/>
    <mergeCell ref="K380:L380"/>
    <mergeCell ref="M380:N380"/>
    <mergeCell ref="O380:P380"/>
    <mergeCell ref="A381:D381"/>
    <mergeCell ref="G381:H381"/>
    <mergeCell ref="K381:L381"/>
    <mergeCell ref="M381:N381"/>
    <mergeCell ref="O381:P381"/>
    <mergeCell ref="A382:D382"/>
    <mergeCell ref="G382:H382"/>
    <mergeCell ref="K382:L382"/>
    <mergeCell ref="M382:N382"/>
    <mergeCell ref="O382:P382"/>
    <mergeCell ref="A383:D383"/>
    <mergeCell ref="G383:H383"/>
    <mergeCell ref="K383:L383"/>
    <mergeCell ref="M383:N383"/>
    <mergeCell ref="O383:P383"/>
    <mergeCell ref="A376:D376"/>
    <mergeCell ref="G376:H376"/>
    <mergeCell ref="K376:L376"/>
    <mergeCell ref="M376:N376"/>
    <mergeCell ref="O376:P376"/>
    <mergeCell ref="A377:D377"/>
    <mergeCell ref="G377:H377"/>
    <mergeCell ref="K377:L377"/>
    <mergeCell ref="M377:N377"/>
    <mergeCell ref="O377:P377"/>
    <mergeCell ref="A378:D378"/>
    <mergeCell ref="G378:H378"/>
    <mergeCell ref="K378:L378"/>
    <mergeCell ref="M378:N378"/>
    <mergeCell ref="O378:P378"/>
    <mergeCell ref="A379:D379"/>
    <mergeCell ref="G379:H379"/>
    <mergeCell ref="K379:L379"/>
    <mergeCell ref="M379:N379"/>
    <mergeCell ref="O379:P379"/>
    <mergeCell ref="A372:D372"/>
    <mergeCell ref="G372:H372"/>
    <mergeCell ref="K372:L372"/>
    <mergeCell ref="M372:N372"/>
    <mergeCell ref="O372:P372"/>
    <mergeCell ref="A373:D373"/>
    <mergeCell ref="G373:H373"/>
    <mergeCell ref="K373:L373"/>
    <mergeCell ref="M373:N373"/>
    <mergeCell ref="O373:P373"/>
    <mergeCell ref="A374:D374"/>
    <mergeCell ref="G374:H374"/>
    <mergeCell ref="K374:L374"/>
    <mergeCell ref="M374:N374"/>
    <mergeCell ref="O374:P374"/>
    <mergeCell ref="A375:D375"/>
    <mergeCell ref="G375:H375"/>
    <mergeCell ref="K375:L375"/>
    <mergeCell ref="M375:N375"/>
    <mergeCell ref="O375:P375"/>
    <mergeCell ref="A368:D368"/>
    <mergeCell ref="G368:H368"/>
    <mergeCell ref="K368:L368"/>
    <mergeCell ref="M368:N368"/>
    <mergeCell ref="O368:P368"/>
    <mergeCell ref="A369:D369"/>
    <mergeCell ref="G369:H369"/>
    <mergeCell ref="K369:L369"/>
    <mergeCell ref="M369:N369"/>
    <mergeCell ref="O369:P369"/>
    <mergeCell ref="A370:D370"/>
    <mergeCell ref="G370:H370"/>
    <mergeCell ref="K370:L370"/>
    <mergeCell ref="M370:N370"/>
    <mergeCell ref="O370:P370"/>
    <mergeCell ref="A371:D371"/>
    <mergeCell ref="G371:H371"/>
    <mergeCell ref="K371:L371"/>
    <mergeCell ref="M371:N371"/>
    <mergeCell ref="O371:P371"/>
    <mergeCell ref="A364:D364"/>
    <mergeCell ref="G364:H364"/>
    <mergeCell ref="K364:L364"/>
    <mergeCell ref="M364:N364"/>
    <mergeCell ref="O364:P364"/>
    <mergeCell ref="A365:D365"/>
    <mergeCell ref="G365:H365"/>
    <mergeCell ref="K365:L365"/>
    <mergeCell ref="M365:N365"/>
    <mergeCell ref="O365:P365"/>
    <mergeCell ref="A366:D366"/>
    <mergeCell ref="G366:H366"/>
    <mergeCell ref="K366:L366"/>
    <mergeCell ref="M366:N366"/>
    <mergeCell ref="O366:P366"/>
    <mergeCell ref="A367:D367"/>
    <mergeCell ref="G367:H367"/>
    <mergeCell ref="K367:L367"/>
    <mergeCell ref="M367:N367"/>
    <mergeCell ref="O367:P367"/>
    <mergeCell ref="A360:D360"/>
    <mergeCell ref="G360:H360"/>
    <mergeCell ref="K360:L360"/>
    <mergeCell ref="M360:N360"/>
    <mergeCell ref="O360:P360"/>
    <mergeCell ref="A361:D361"/>
    <mergeCell ref="G361:H361"/>
    <mergeCell ref="K361:L361"/>
    <mergeCell ref="M361:N361"/>
    <mergeCell ref="O361:P361"/>
    <mergeCell ref="A362:D362"/>
    <mergeCell ref="G362:H362"/>
    <mergeCell ref="K362:L362"/>
    <mergeCell ref="M362:N362"/>
    <mergeCell ref="O362:P362"/>
    <mergeCell ref="A363:D363"/>
    <mergeCell ref="G363:H363"/>
    <mergeCell ref="K363:L363"/>
    <mergeCell ref="M363:N363"/>
    <mergeCell ref="O363:P363"/>
    <mergeCell ref="A356:D356"/>
    <mergeCell ref="G356:H356"/>
    <mergeCell ref="K356:L356"/>
    <mergeCell ref="M356:N356"/>
    <mergeCell ref="O356:P356"/>
    <mergeCell ref="A357:D357"/>
    <mergeCell ref="G357:H357"/>
    <mergeCell ref="K357:L357"/>
    <mergeCell ref="M357:N357"/>
    <mergeCell ref="O357:P357"/>
    <mergeCell ref="A358:D358"/>
    <mergeCell ref="G358:H358"/>
    <mergeCell ref="K358:L358"/>
    <mergeCell ref="M358:N358"/>
    <mergeCell ref="O358:P358"/>
    <mergeCell ref="A359:D359"/>
    <mergeCell ref="G359:H359"/>
    <mergeCell ref="K359:L359"/>
    <mergeCell ref="M359:N359"/>
    <mergeCell ref="O359:P359"/>
    <mergeCell ref="A352:D352"/>
    <mergeCell ref="G352:H352"/>
    <mergeCell ref="K352:L352"/>
    <mergeCell ref="M352:N352"/>
    <mergeCell ref="O352:P352"/>
    <mergeCell ref="A353:D353"/>
    <mergeCell ref="G353:H353"/>
    <mergeCell ref="K353:L353"/>
    <mergeCell ref="M353:N353"/>
    <mergeCell ref="O353:P353"/>
    <mergeCell ref="A354:D354"/>
    <mergeCell ref="G354:H354"/>
    <mergeCell ref="K354:L354"/>
    <mergeCell ref="M354:N354"/>
    <mergeCell ref="O354:P354"/>
    <mergeCell ref="A355:D355"/>
    <mergeCell ref="G355:H355"/>
    <mergeCell ref="K355:L355"/>
    <mergeCell ref="M355:N355"/>
    <mergeCell ref="O355:P355"/>
    <mergeCell ref="A348:D348"/>
    <mergeCell ref="G348:H348"/>
    <mergeCell ref="K348:L348"/>
    <mergeCell ref="M348:N348"/>
    <mergeCell ref="O348:P348"/>
    <mergeCell ref="A349:D349"/>
    <mergeCell ref="G349:H349"/>
    <mergeCell ref="K349:L349"/>
    <mergeCell ref="M349:N349"/>
    <mergeCell ref="O349:P349"/>
    <mergeCell ref="A350:D350"/>
    <mergeCell ref="G350:H350"/>
    <mergeCell ref="K350:L350"/>
    <mergeCell ref="M350:N350"/>
    <mergeCell ref="O350:P350"/>
    <mergeCell ref="A351:D351"/>
    <mergeCell ref="G351:H351"/>
    <mergeCell ref="K351:L351"/>
    <mergeCell ref="M351:N351"/>
    <mergeCell ref="O351:P351"/>
    <mergeCell ref="A344:D344"/>
    <mergeCell ref="G344:H344"/>
    <mergeCell ref="K344:L344"/>
    <mergeCell ref="M344:N344"/>
    <mergeCell ref="O344:P344"/>
    <mergeCell ref="A345:D345"/>
    <mergeCell ref="G345:H345"/>
    <mergeCell ref="K345:L345"/>
    <mergeCell ref="M345:N345"/>
    <mergeCell ref="O345:P345"/>
    <mergeCell ref="A346:D346"/>
    <mergeCell ref="G346:H346"/>
    <mergeCell ref="K346:L346"/>
    <mergeCell ref="M346:N346"/>
    <mergeCell ref="O346:P346"/>
    <mergeCell ref="A347:D347"/>
    <mergeCell ref="G347:H347"/>
    <mergeCell ref="K347:L347"/>
    <mergeCell ref="M347:N347"/>
    <mergeCell ref="O347:P347"/>
    <mergeCell ref="A340:D340"/>
    <mergeCell ref="G340:H340"/>
    <mergeCell ref="K340:L340"/>
    <mergeCell ref="M340:N340"/>
    <mergeCell ref="O340:P340"/>
    <mergeCell ref="A341:D341"/>
    <mergeCell ref="G341:H341"/>
    <mergeCell ref="K341:L341"/>
    <mergeCell ref="M341:N341"/>
    <mergeCell ref="O341:P341"/>
    <mergeCell ref="A342:D342"/>
    <mergeCell ref="G342:H342"/>
    <mergeCell ref="K342:L342"/>
    <mergeCell ref="M342:N342"/>
    <mergeCell ref="O342:P342"/>
    <mergeCell ref="A343:D343"/>
    <mergeCell ref="G343:H343"/>
    <mergeCell ref="K343:L343"/>
    <mergeCell ref="M343:N343"/>
    <mergeCell ref="O343:P343"/>
    <mergeCell ref="A336:D336"/>
    <mergeCell ref="G336:H336"/>
    <mergeCell ref="K336:L336"/>
    <mergeCell ref="M336:N336"/>
    <mergeCell ref="O336:P336"/>
    <mergeCell ref="A337:D337"/>
    <mergeCell ref="G337:H337"/>
    <mergeCell ref="K337:L337"/>
    <mergeCell ref="M337:N337"/>
    <mergeCell ref="O337:P337"/>
    <mergeCell ref="A338:D338"/>
    <mergeCell ref="G338:H338"/>
    <mergeCell ref="K338:L338"/>
    <mergeCell ref="M338:N338"/>
    <mergeCell ref="O338:P338"/>
    <mergeCell ref="A339:D339"/>
    <mergeCell ref="G339:H339"/>
    <mergeCell ref="K339:L339"/>
    <mergeCell ref="M339:N339"/>
    <mergeCell ref="O339:P339"/>
    <mergeCell ref="A332:D332"/>
    <mergeCell ref="G332:H332"/>
    <mergeCell ref="K332:L332"/>
    <mergeCell ref="M332:N332"/>
    <mergeCell ref="O332:P332"/>
    <mergeCell ref="A333:D333"/>
    <mergeCell ref="G333:H333"/>
    <mergeCell ref="K333:L333"/>
    <mergeCell ref="M333:N333"/>
    <mergeCell ref="O333:P333"/>
    <mergeCell ref="A334:D334"/>
    <mergeCell ref="G334:H334"/>
    <mergeCell ref="K334:L334"/>
    <mergeCell ref="M334:N334"/>
    <mergeCell ref="O334:P334"/>
    <mergeCell ref="A335:D335"/>
    <mergeCell ref="G335:H335"/>
    <mergeCell ref="K335:L335"/>
    <mergeCell ref="M335:N335"/>
    <mergeCell ref="O335:P335"/>
    <mergeCell ref="A328:D328"/>
    <mergeCell ref="G328:H328"/>
    <mergeCell ref="K328:L328"/>
    <mergeCell ref="M328:N328"/>
    <mergeCell ref="O328:P328"/>
    <mergeCell ref="A329:D329"/>
    <mergeCell ref="G329:H329"/>
    <mergeCell ref="K329:L329"/>
    <mergeCell ref="M329:N329"/>
    <mergeCell ref="O329:P329"/>
    <mergeCell ref="A330:D330"/>
    <mergeCell ref="G330:H330"/>
    <mergeCell ref="K330:L330"/>
    <mergeCell ref="M330:N330"/>
    <mergeCell ref="O330:P330"/>
    <mergeCell ref="A331:D331"/>
    <mergeCell ref="G331:H331"/>
    <mergeCell ref="K331:L331"/>
    <mergeCell ref="M331:N331"/>
    <mergeCell ref="O331:P331"/>
    <mergeCell ref="A324:D324"/>
    <mergeCell ref="G324:H324"/>
    <mergeCell ref="K324:L324"/>
    <mergeCell ref="M324:N324"/>
    <mergeCell ref="O324:P324"/>
    <mergeCell ref="A325:D325"/>
    <mergeCell ref="G325:H325"/>
    <mergeCell ref="K325:L325"/>
    <mergeCell ref="M325:N325"/>
    <mergeCell ref="O325:P325"/>
    <mergeCell ref="A326:D326"/>
    <mergeCell ref="G326:H326"/>
    <mergeCell ref="K326:L326"/>
    <mergeCell ref="M326:N326"/>
    <mergeCell ref="O326:P326"/>
    <mergeCell ref="A327:D327"/>
    <mergeCell ref="G327:H327"/>
    <mergeCell ref="K327:L327"/>
    <mergeCell ref="M327:N327"/>
    <mergeCell ref="O327:P327"/>
    <mergeCell ref="A320:D320"/>
    <mergeCell ref="G320:H320"/>
    <mergeCell ref="K320:L320"/>
    <mergeCell ref="M320:N320"/>
    <mergeCell ref="O320:P320"/>
    <mergeCell ref="A321:D321"/>
    <mergeCell ref="G321:H321"/>
    <mergeCell ref="K321:L321"/>
    <mergeCell ref="M321:N321"/>
    <mergeCell ref="O321:P321"/>
    <mergeCell ref="A322:D322"/>
    <mergeCell ref="G322:H322"/>
    <mergeCell ref="K322:L322"/>
    <mergeCell ref="M322:N322"/>
    <mergeCell ref="O322:P322"/>
    <mergeCell ref="A323:D323"/>
    <mergeCell ref="G323:H323"/>
    <mergeCell ref="K323:L323"/>
    <mergeCell ref="M323:N323"/>
    <mergeCell ref="O323:P323"/>
    <mergeCell ref="A316:D316"/>
    <mergeCell ref="G316:H316"/>
    <mergeCell ref="K316:L316"/>
    <mergeCell ref="M316:N316"/>
    <mergeCell ref="O316:P316"/>
    <mergeCell ref="A317:D317"/>
    <mergeCell ref="G317:H317"/>
    <mergeCell ref="K317:L317"/>
    <mergeCell ref="M317:N317"/>
    <mergeCell ref="O317:P317"/>
    <mergeCell ref="A318:D318"/>
    <mergeCell ref="G318:H318"/>
    <mergeCell ref="K318:L318"/>
    <mergeCell ref="M318:N318"/>
    <mergeCell ref="O318:P318"/>
    <mergeCell ref="A319:D319"/>
    <mergeCell ref="G319:H319"/>
    <mergeCell ref="K319:L319"/>
    <mergeCell ref="M319:N319"/>
    <mergeCell ref="O319:P319"/>
    <mergeCell ref="A312:D312"/>
    <mergeCell ref="G312:H312"/>
    <mergeCell ref="K312:L312"/>
    <mergeCell ref="M312:N312"/>
    <mergeCell ref="O312:P312"/>
    <mergeCell ref="A313:D313"/>
    <mergeCell ref="G313:H313"/>
    <mergeCell ref="K313:L313"/>
    <mergeCell ref="M313:N313"/>
    <mergeCell ref="O313:P313"/>
    <mergeCell ref="A314:D314"/>
    <mergeCell ref="G314:H314"/>
    <mergeCell ref="K314:L314"/>
    <mergeCell ref="M314:N314"/>
    <mergeCell ref="O314:P314"/>
    <mergeCell ref="A315:D315"/>
    <mergeCell ref="G315:H315"/>
    <mergeCell ref="K315:L315"/>
    <mergeCell ref="M315:N315"/>
    <mergeCell ref="O315:P315"/>
    <mergeCell ref="A308:D308"/>
    <mergeCell ref="G308:H308"/>
    <mergeCell ref="K308:L308"/>
    <mergeCell ref="M308:N308"/>
    <mergeCell ref="O308:P308"/>
    <mergeCell ref="A309:D309"/>
    <mergeCell ref="G309:H309"/>
    <mergeCell ref="K309:L309"/>
    <mergeCell ref="M309:N309"/>
    <mergeCell ref="O309:P309"/>
    <mergeCell ref="A310:D310"/>
    <mergeCell ref="G310:H310"/>
    <mergeCell ref="K310:L310"/>
    <mergeCell ref="M310:N310"/>
    <mergeCell ref="O310:P310"/>
    <mergeCell ref="A311:D311"/>
    <mergeCell ref="G311:H311"/>
    <mergeCell ref="K311:L311"/>
    <mergeCell ref="M311:N311"/>
    <mergeCell ref="O311:P311"/>
    <mergeCell ref="A304:D304"/>
    <mergeCell ref="G304:H304"/>
    <mergeCell ref="K304:L304"/>
    <mergeCell ref="M304:N304"/>
    <mergeCell ref="O304:P304"/>
    <mergeCell ref="A305:D305"/>
    <mergeCell ref="G305:H305"/>
    <mergeCell ref="K305:L305"/>
    <mergeCell ref="M305:N305"/>
    <mergeCell ref="O305:P305"/>
    <mergeCell ref="A306:D306"/>
    <mergeCell ref="G306:H306"/>
    <mergeCell ref="K306:L306"/>
    <mergeCell ref="M306:N306"/>
    <mergeCell ref="O306:P306"/>
    <mergeCell ref="A307:D307"/>
    <mergeCell ref="G307:H307"/>
    <mergeCell ref="K307:L307"/>
    <mergeCell ref="M307:N307"/>
    <mergeCell ref="O307:P307"/>
    <mergeCell ref="A300:D300"/>
    <mergeCell ref="G300:H300"/>
    <mergeCell ref="K300:L300"/>
    <mergeCell ref="M300:N300"/>
    <mergeCell ref="O300:P300"/>
    <mergeCell ref="A301:D301"/>
    <mergeCell ref="G301:H301"/>
    <mergeCell ref="K301:L301"/>
    <mergeCell ref="M301:N301"/>
    <mergeCell ref="O301:P301"/>
    <mergeCell ref="A302:D302"/>
    <mergeCell ref="G302:H302"/>
    <mergeCell ref="K302:L302"/>
    <mergeCell ref="M302:N302"/>
    <mergeCell ref="O302:P302"/>
    <mergeCell ref="A303:D303"/>
    <mergeCell ref="G303:H303"/>
    <mergeCell ref="K303:L303"/>
    <mergeCell ref="M303:N303"/>
    <mergeCell ref="O303:P303"/>
    <mergeCell ref="A296:D296"/>
    <mergeCell ref="G296:H296"/>
    <mergeCell ref="K296:L296"/>
    <mergeCell ref="M296:N296"/>
    <mergeCell ref="O296:P296"/>
    <mergeCell ref="A297:D297"/>
    <mergeCell ref="G297:H297"/>
    <mergeCell ref="K297:L297"/>
    <mergeCell ref="M297:N297"/>
    <mergeCell ref="O297:P297"/>
    <mergeCell ref="A298:D298"/>
    <mergeCell ref="G298:H298"/>
    <mergeCell ref="K298:L298"/>
    <mergeCell ref="M298:N298"/>
    <mergeCell ref="O298:P298"/>
    <mergeCell ref="A299:D299"/>
    <mergeCell ref="G299:H299"/>
    <mergeCell ref="K299:L299"/>
    <mergeCell ref="M299:N299"/>
    <mergeCell ref="O299:P299"/>
    <mergeCell ref="A292:D292"/>
    <mergeCell ref="G292:H292"/>
    <mergeCell ref="K292:L292"/>
    <mergeCell ref="M292:N292"/>
    <mergeCell ref="O292:P292"/>
    <mergeCell ref="A293:D293"/>
    <mergeCell ref="G293:H293"/>
    <mergeCell ref="K293:L293"/>
    <mergeCell ref="M293:N293"/>
    <mergeCell ref="O293:P293"/>
    <mergeCell ref="A294:D294"/>
    <mergeCell ref="G294:H294"/>
    <mergeCell ref="K294:L294"/>
    <mergeCell ref="M294:N294"/>
    <mergeCell ref="O294:P294"/>
    <mergeCell ref="A295:D295"/>
    <mergeCell ref="G295:H295"/>
    <mergeCell ref="K295:L295"/>
    <mergeCell ref="M295:N295"/>
    <mergeCell ref="O295:P295"/>
    <mergeCell ref="A288:D288"/>
    <mergeCell ref="G288:H288"/>
    <mergeCell ref="K288:L288"/>
    <mergeCell ref="M288:N288"/>
    <mergeCell ref="O288:P288"/>
    <mergeCell ref="A289:D289"/>
    <mergeCell ref="G289:H289"/>
    <mergeCell ref="K289:L289"/>
    <mergeCell ref="M289:N289"/>
    <mergeCell ref="O289:P289"/>
    <mergeCell ref="A290:D290"/>
    <mergeCell ref="G290:H290"/>
    <mergeCell ref="K290:L290"/>
    <mergeCell ref="M290:N290"/>
    <mergeCell ref="O290:P290"/>
    <mergeCell ref="A291:D291"/>
    <mergeCell ref="G291:H291"/>
    <mergeCell ref="K291:L291"/>
    <mergeCell ref="M291:N291"/>
    <mergeCell ref="O291:P291"/>
    <mergeCell ref="A284:D284"/>
    <mergeCell ref="G284:H284"/>
    <mergeCell ref="K284:L284"/>
    <mergeCell ref="M284:N284"/>
    <mergeCell ref="O284:P284"/>
    <mergeCell ref="A285:D285"/>
    <mergeCell ref="G285:H285"/>
    <mergeCell ref="K285:L285"/>
    <mergeCell ref="M285:N285"/>
    <mergeCell ref="O285:P285"/>
    <mergeCell ref="A286:D286"/>
    <mergeCell ref="G286:H286"/>
    <mergeCell ref="K286:L286"/>
    <mergeCell ref="M286:N286"/>
    <mergeCell ref="O286:P286"/>
    <mergeCell ref="A287:D287"/>
    <mergeCell ref="G287:H287"/>
    <mergeCell ref="K287:L287"/>
    <mergeCell ref="M287:N287"/>
    <mergeCell ref="O287:P287"/>
    <mergeCell ref="A280:D280"/>
    <mergeCell ref="G280:H280"/>
    <mergeCell ref="K280:L280"/>
    <mergeCell ref="M280:N280"/>
    <mergeCell ref="O280:P280"/>
    <mergeCell ref="A281:D281"/>
    <mergeCell ref="G281:H281"/>
    <mergeCell ref="K281:L281"/>
    <mergeCell ref="M281:N281"/>
    <mergeCell ref="O281:P281"/>
    <mergeCell ref="A282:D282"/>
    <mergeCell ref="G282:H282"/>
    <mergeCell ref="K282:L282"/>
    <mergeCell ref="M282:N282"/>
    <mergeCell ref="O282:P282"/>
    <mergeCell ref="A283:D283"/>
    <mergeCell ref="G283:H283"/>
    <mergeCell ref="K283:L283"/>
    <mergeCell ref="M283:N283"/>
    <mergeCell ref="O283:P283"/>
    <mergeCell ref="A276:D276"/>
    <mergeCell ref="G276:H276"/>
    <mergeCell ref="K276:L276"/>
    <mergeCell ref="M276:N276"/>
    <mergeCell ref="O276:P276"/>
    <mergeCell ref="A277:D277"/>
    <mergeCell ref="G277:H277"/>
    <mergeCell ref="K277:L277"/>
    <mergeCell ref="M277:N277"/>
    <mergeCell ref="O277:P277"/>
    <mergeCell ref="A278:D278"/>
    <mergeCell ref="G278:H278"/>
    <mergeCell ref="K278:L278"/>
    <mergeCell ref="M278:N278"/>
    <mergeCell ref="O278:P278"/>
    <mergeCell ref="A279:D279"/>
    <mergeCell ref="G279:H279"/>
    <mergeCell ref="K279:L279"/>
    <mergeCell ref="M279:N279"/>
    <mergeCell ref="O279:P279"/>
    <mergeCell ref="A272:D272"/>
    <mergeCell ref="G272:H272"/>
    <mergeCell ref="K272:L272"/>
    <mergeCell ref="M272:N272"/>
    <mergeCell ref="O272:P272"/>
    <mergeCell ref="A273:D273"/>
    <mergeCell ref="G273:H273"/>
    <mergeCell ref="K273:L273"/>
    <mergeCell ref="M273:N273"/>
    <mergeCell ref="O273:P273"/>
    <mergeCell ref="A274:D274"/>
    <mergeCell ref="G274:H274"/>
    <mergeCell ref="K274:L274"/>
    <mergeCell ref="M274:N274"/>
    <mergeCell ref="O274:P274"/>
    <mergeCell ref="A275:D275"/>
    <mergeCell ref="G275:H275"/>
    <mergeCell ref="K275:L275"/>
    <mergeCell ref="M275:N275"/>
    <mergeCell ref="O275:P275"/>
    <mergeCell ref="A268:D268"/>
    <mergeCell ref="G268:H268"/>
    <mergeCell ref="K268:L268"/>
    <mergeCell ref="M268:N268"/>
    <mergeCell ref="O268:P268"/>
    <mergeCell ref="A269:D269"/>
    <mergeCell ref="G269:H269"/>
    <mergeCell ref="K269:L269"/>
    <mergeCell ref="M269:N269"/>
    <mergeCell ref="O269:P269"/>
    <mergeCell ref="A270:D270"/>
    <mergeCell ref="G270:H270"/>
    <mergeCell ref="K270:L270"/>
    <mergeCell ref="M270:N270"/>
    <mergeCell ref="O270:P270"/>
    <mergeCell ref="A271:D271"/>
    <mergeCell ref="G271:H271"/>
    <mergeCell ref="K271:L271"/>
    <mergeCell ref="M271:N271"/>
    <mergeCell ref="O271:P271"/>
    <mergeCell ref="A264:D264"/>
    <mergeCell ref="G264:H264"/>
    <mergeCell ref="K264:L264"/>
    <mergeCell ref="M264:N264"/>
    <mergeCell ref="O264:P264"/>
    <mergeCell ref="A265:D265"/>
    <mergeCell ref="G265:H265"/>
    <mergeCell ref="K265:L265"/>
    <mergeCell ref="M265:N265"/>
    <mergeCell ref="O265:P265"/>
    <mergeCell ref="A266:D266"/>
    <mergeCell ref="G266:H266"/>
    <mergeCell ref="K266:L266"/>
    <mergeCell ref="M266:N266"/>
    <mergeCell ref="O266:P266"/>
    <mergeCell ref="A267:D267"/>
    <mergeCell ref="G267:H267"/>
    <mergeCell ref="K267:L267"/>
    <mergeCell ref="M267:N267"/>
    <mergeCell ref="O267:P267"/>
    <mergeCell ref="A260:D260"/>
    <mergeCell ref="G260:H260"/>
    <mergeCell ref="K260:L260"/>
    <mergeCell ref="M260:N260"/>
    <mergeCell ref="O260:P260"/>
    <mergeCell ref="A261:D261"/>
    <mergeCell ref="G261:H261"/>
    <mergeCell ref="K261:L261"/>
    <mergeCell ref="M261:N261"/>
    <mergeCell ref="O261:P261"/>
    <mergeCell ref="A262:D262"/>
    <mergeCell ref="G262:H262"/>
    <mergeCell ref="K262:L262"/>
    <mergeCell ref="M262:N262"/>
    <mergeCell ref="O262:P262"/>
    <mergeCell ref="A263:D263"/>
    <mergeCell ref="G263:H263"/>
    <mergeCell ref="K263:L263"/>
    <mergeCell ref="M263:N263"/>
    <mergeCell ref="O263:P263"/>
    <mergeCell ref="A256:D256"/>
    <mergeCell ref="G256:H256"/>
    <mergeCell ref="K256:L256"/>
    <mergeCell ref="M256:N256"/>
    <mergeCell ref="O256:P256"/>
    <mergeCell ref="A257:D257"/>
    <mergeCell ref="G257:H257"/>
    <mergeCell ref="K257:L257"/>
    <mergeCell ref="M257:N257"/>
    <mergeCell ref="O257:P257"/>
    <mergeCell ref="A258:D258"/>
    <mergeCell ref="G258:H258"/>
    <mergeCell ref="K258:L258"/>
    <mergeCell ref="M258:N258"/>
    <mergeCell ref="O258:P258"/>
    <mergeCell ref="A259:D259"/>
    <mergeCell ref="G259:H259"/>
    <mergeCell ref="K259:L259"/>
    <mergeCell ref="M259:N259"/>
    <mergeCell ref="O259:P259"/>
    <mergeCell ref="A252:D252"/>
    <mergeCell ref="G252:H252"/>
    <mergeCell ref="K252:L252"/>
    <mergeCell ref="M252:N252"/>
    <mergeCell ref="O252:P252"/>
    <mergeCell ref="A253:D253"/>
    <mergeCell ref="G253:H253"/>
    <mergeCell ref="K253:L253"/>
    <mergeCell ref="M253:N253"/>
    <mergeCell ref="O253:P253"/>
    <mergeCell ref="A254:D254"/>
    <mergeCell ref="G254:H254"/>
    <mergeCell ref="K254:L254"/>
    <mergeCell ref="M254:N254"/>
    <mergeCell ref="O254:P254"/>
    <mergeCell ref="A255:D255"/>
    <mergeCell ref="G255:H255"/>
    <mergeCell ref="K255:L255"/>
    <mergeCell ref="M255:N255"/>
    <mergeCell ref="O255:P255"/>
    <mergeCell ref="A248:D248"/>
    <mergeCell ref="G248:H248"/>
    <mergeCell ref="K248:L248"/>
    <mergeCell ref="M248:N248"/>
    <mergeCell ref="O248:P248"/>
    <mergeCell ref="A249:D249"/>
    <mergeCell ref="G249:H249"/>
    <mergeCell ref="K249:L249"/>
    <mergeCell ref="M249:N249"/>
    <mergeCell ref="O249:P249"/>
    <mergeCell ref="A250:D250"/>
    <mergeCell ref="G250:H250"/>
    <mergeCell ref="K250:L250"/>
    <mergeCell ref="M250:N250"/>
    <mergeCell ref="O250:P250"/>
    <mergeCell ref="A251:D251"/>
    <mergeCell ref="G251:H251"/>
    <mergeCell ref="K251:L251"/>
    <mergeCell ref="M251:N251"/>
    <mergeCell ref="O251:P251"/>
    <mergeCell ref="A244:D244"/>
    <mergeCell ref="G244:H244"/>
    <mergeCell ref="K244:L244"/>
    <mergeCell ref="M244:N244"/>
    <mergeCell ref="O244:P244"/>
    <mergeCell ref="A245:D245"/>
    <mergeCell ref="G245:H245"/>
    <mergeCell ref="K245:L245"/>
    <mergeCell ref="M245:N245"/>
    <mergeCell ref="O245:P245"/>
    <mergeCell ref="A246:D246"/>
    <mergeCell ref="G246:H246"/>
    <mergeCell ref="K246:L246"/>
    <mergeCell ref="M246:N246"/>
    <mergeCell ref="O246:P246"/>
    <mergeCell ref="A247:D247"/>
    <mergeCell ref="G247:H247"/>
    <mergeCell ref="K247:L247"/>
    <mergeCell ref="M247:N247"/>
    <mergeCell ref="O247:P247"/>
    <mergeCell ref="A240:D240"/>
    <mergeCell ref="G240:H240"/>
    <mergeCell ref="K240:L240"/>
    <mergeCell ref="M240:N240"/>
    <mergeCell ref="O240:P240"/>
    <mergeCell ref="A241:D241"/>
    <mergeCell ref="G241:H241"/>
    <mergeCell ref="K241:L241"/>
    <mergeCell ref="M241:N241"/>
    <mergeCell ref="O241:P241"/>
    <mergeCell ref="A242:D242"/>
    <mergeCell ref="G242:H242"/>
    <mergeCell ref="K242:L242"/>
    <mergeCell ref="M242:N242"/>
    <mergeCell ref="O242:P242"/>
    <mergeCell ref="A243:D243"/>
    <mergeCell ref="G243:H243"/>
    <mergeCell ref="K243:L243"/>
    <mergeCell ref="M243:N243"/>
    <mergeCell ref="O243:P243"/>
    <mergeCell ref="A236:D236"/>
    <mergeCell ref="G236:H236"/>
    <mergeCell ref="K236:L236"/>
    <mergeCell ref="M236:N236"/>
    <mergeCell ref="O236:P236"/>
    <mergeCell ref="A237:D237"/>
    <mergeCell ref="G237:H237"/>
    <mergeCell ref="K237:L237"/>
    <mergeCell ref="M237:N237"/>
    <mergeCell ref="O237:P237"/>
    <mergeCell ref="A238:D238"/>
    <mergeCell ref="G238:H238"/>
    <mergeCell ref="K238:L238"/>
    <mergeCell ref="M238:N238"/>
    <mergeCell ref="O238:P238"/>
    <mergeCell ref="A239:D239"/>
    <mergeCell ref="G239:H239"/>
    <mergeCell ref="K239:L239"/>
    <mergeCell ref="M239:N239"/>
    <mergeCell ref="O239:P239"/>
    <mergeCell ref="A232:D232"/>
    <mergeCell ref="G232:H232"/>
    <mergeCell ref="K232:L232"/>
    <mergeCell ref="M232:N232"/>
    <mergeCell ref="O232:P232"/>
    <mergeCell ref="A233:D233"/>
    <mergeCell ref="G233:H233"/>
    <mergeCell ref="K233:L233"/>
    <mergeCell ref="M233:N233"/>
    <mergeCell ref="O233:P233"/>
    <mergeCell ref="A234:D234"/>
    <mergeCell ref="G234:H234"/>
    <mergeCell ref="K234:L234"/>
    <mergeCell ref="M234:N234"/>
    <mergeCell ref="O234:P234"/>
    <mergeCell ref="A235:D235"/>
    <mergeCell ref="G235:H235"/>
    <mergeCell ref="K235:L235"/>
    <mergeCell ref="M235:N235"/>
    <mergeCell ref="O235:P235"/>
    <mergeCell ref="A228:D228"/>
    <mergeCell ref="G228:H228"/>
    <mergeCell ref="K228:L228"/>
    <mergeCell ref="M228:N228"/>
    <mergeCell ref="O228:P228"/>
    <mergeCell ref="A229:D229"/>
    <mergeCell ref="G229:H229"/>
    <mergeCell ref="K229:L229"/>
    <mergeCell ref="M229:N229"/>
    <mergeCell ref="O229:P229"/>
    <mergeCell ref="A230:D230"/>
    <mergeCell ref="G230:H230"/>
    <mergeCell ref="K230:L230"/>
    <mergeCell ref="M230:N230"/>
    <mergeCell ref="O230:P230"/>
    <mergeCell ref="A231:D231"/>
    <mergeCell ref="G231:H231"/>
    <mergeCell ref="K231:L231"/>
    <mergeCell ref="M231:N231"/>
    <mergeCell ref="O231:P231"/>
    <mergeCell ref="A224:D224"/>
    <mergeCell ref="G224:H224"/>
    <mergeCell ref="K224:L224"/>
    <mergeCell ref="M224:N224"/>
    <mergeCell ref="O224:P224"/>
    <mergeCell ref="A225:D225"/>
    <mergeCell ref="G225:H225"/>
    <mergeCell ref="K225:L225"/>
    <mergeCell ref="M225:N225"/>
    <mergeCell ref="O225:P225"/>
    <mergeCell ref="A226:D226"/>
    <mergeCell ref="G226:H226"/>
    <mergeCell ref="K226:L226"/>
    <mergeCell ref="M226:N226"/>
    <mergeCell ref="O226:P226"/>
    <mergeCell ref="A227:D227"/>
    <mergeCell ref="G227:H227"/>
    <mergeCell ref="K227:L227"/>
    <mergeCell ref="M227:N227"/>
    <mergeCell ref="O227:P227"/>
    <mergeCell ref="A220:D220"/>
    <mergeCell ref="G220:H220"/>
    <mergeCell ref="K220:L220"/>
    <mergeCell ref="M220:N220"/>
    <mergeCell ref="O220:P220"/>
    <mergeCell ref="A221:D221"/>
    <mergeCell ref="G221:H221"/>
    <mergeCell ref="K221:L221"/>
    <mergeCell ref="M221:N221"/>
    <mergeCell ref="O221:P221"/>
    <mergeCell ref="A222:D222"/>
    <mergeCell ref="G222:H222"/>
    <mergeCell ref="K222:L222"/>
    <mergeCell ref="M222:N222"/>
    <mergeCell ref="O222:P222"/>
    <mergeCell ref="A223:D223"/>
    <mergeCell ref="G223:H223"/>
    <mergeCell ref="K223:L223"/>
    <mergeCell ref="M223:N223"/>
    <mergeCell ref="O223:P223"/>
    <mergeCell ref="A216:D216"/>
    <mergeCell ref="G216:H216"/>
    <mergeCell ref="K216:L216"/>
    <mergeCell ref="M216:N216"/>
    <mergeCell ref="O216:P216"/>
    <mergeCell ref="A217:D217"/>
    <mergeCell ref="G217:H217"/>
    <mergeCell ref="K217:L217"/>
    <mergeCell ref="M217:N217"/>
    <mergeCell ref="O217:P217"/>
    <mergeCell ref="A218:D218"/>
    <mergeCell ref="G218:H218"/>
    <mergeCell ref="K218:L218"/>
    <mergeCell ref="M218:N218"/>
    <mergeCell ref="O218:P218"/>
    <mergeCell ref="A219:D219"/>
    <mergeCell ref="G219:H219"/>
    <mergeCell ref="K219:L219"/>
    <mergeCell ref="M219:N219"/>
    <mergeCell ref="O219:P219"/>
    <mergeCell ref="A212:D212"/>
    <mergeCell ref="G212:H212"/>
    <mergeCell ref="K212:L212"/>
    <mergeCell ref="M212:N212"/>
    <mergeCell ref="O212:P212"/>
    <mergeCell ref="A213:D213"/>
    <mergeCell ref="G213:H213"/>
    <mergeCell ref="K213:L213"/>
    <mergeCell ref="M213:N213"/>
    <mergeCell ref="O213:P213"/>
    <mergeCell ref="A214:D214"/>
    <mergeCell ref="G214:H214"/>
    <mergeCell ref="K214:L214"/>
    <mergeCell ref="M214:N214"/>
    <mergeCell ref="O214:P214"/>
    <mergeCell ref="A215:D215"/>
    <mergeCell ref="G215:H215"/>
    <mergeCell ref="K215:L215"/>
    <mergeCell ref="M215:N215"/>
    <mergeCell ref="O215:P215"/>
    <mergeCell ref="A208:D208"/>
    <mergeCell ref="G208:H208"/>
    <mergeCell ref="K208:L208"/>
    <mergeCell ref="M208:N208"/>
    <mergeCell ref="O208:P208"/>
    <mergeCell ref="A209:D209"/>
    <mergeCell ref="G209:H209"/>
    <mergeCell ref="K209:L209"/>
    <mergeCell ref="M209:N209"/>
    <mergeCell ref="O209:P209"/>
    <mergeCell ref="A210:D210"/>
    <mergeCell ref="G210:H210"/>
    <mergeCell ref="K210:L210"/>
    <mergeCell ref="M210:N210"/>
    <mergeCell ref="O210:P210"/>
    <mergeCell ref="A211:D211"/>
    <mergeCell ref="G211:H211"/>
    <mergeCell ref="K211:L211"/>
    <mergeCell ref="M211:N211"/>
    <mergeCell ref="O211:P211"/>
    <mergeCell ref="A204:D204"/>
    <mergeCell ref="G204:H204"/>
    <mergeCell ref="K204:L204"/>
    <mergeCell ref="M204:N204"/>
    <mergeCell ref="O204:P204"/>
    <mergeCell ref="A205:D205"/>
    <mergeCell ref="G205:H205"/>
    <mergeCell ref="K205:L205"/>
    <mergeCell ref="M205:N205"/>
    <mergeCell ref="O205:P205"/>
    <mergeCell ref="A206:D206"/>
    <mergeCell ref="G206:H206"/>
    <mergeCell ref="K206:L206"/>
    <mergeCell ref="M206:N206"/>
    <mergeCell ref="O206:P206"/>
    <mergeCell ref="A207:D207"/>
    <mergeCell ref="G207:H207"/>
    <mergeCell ref="K207:L207"/>
    <mergeCell ref="M207:N207"/>
    <mergeCell ref="O207:P207"/>
    <mergeCell ref="A200:D200"/>
    <mergeCell ref="G200:H200"/>
    <mergeCell ref="K200:L200"/>
    <mergeCell ref="M200:N200"/>
    <mergeCell ref="O200:P200"/>
    <mergeCell ref="A201:D201"/>
    <mergeCell ref="G201:H201"/>
    <mergeCell ref="K201:L201"/>
    <mergeCell ref="M201:N201"/>
    <mergeCell ref="O201:P201"/>
    <mergeCell ref="A202:D202"/>
    <mergeCell ref="G202:H202"/>
    <mergeCell ref="K202:L202"/>
    <mergeCell ref="M202:N202"/>
    <mergeCell ref="O202:P202"/>
    <mergeCell ref="A203:D203"/>
    <mergeCell ref="G203:H203"/>
    <mergeCell ref="K203:L203"/>
    <mergeCell ref="M203:N203"/>
    <mergeCell ref="O203:P203"/>
    <mergeCell ref="A196:D196"/>
    <mergeCell ref="G196:H196"/>
    <mergeCell ref="K196:L196"/>
    <mergeCell ref="M196:N196"/>
    <mergeCell ref="O196:P196"/>
    <mergeCell ref="A197:D197"/>
    <mergeCell ref="G197:H197"/>
    <mergeCell ref="K197:L197"/>
    <mergeCell ref="M197:N197"/>
    <mergeCell ref="O197:P197"/>
    <mergeCell ref="A198:D198"/>
    <mergeCell ref="G198:H198"/>
    <mergeCell ref="K198:L198"/>
    <mergeCell ref="M198:N198"/>
    <mergeCell ref="O198:P198"/>
    <mergeCell ref="A199:D199"/>
    <mergeCell ref="G199:H199"/>
    <mergeCell ref="K199:L199"/>
    <mergeCell ref="M199:N199"/>
    <mergeCell ref="O199:P199"/>
    <mergeCell ref="A192:D192"/>
    <mergeCell ref="G192:H192"/>
    <mergeCell ref="K192:L192"/>
    <mergeCell ref="M192:N192"/>
    <mergeCell ref="O192:P192"/>
    <mergeCell ref="A193:D193"/>
    <mergeCell ref="G193:H193"/>
    <mergeCell ref="K193:L193"/>
    <mergeCell ref="M193:N193"/>
    <mergeCell ref="O193:P193"/>
    <mergeCell ref="A194:D194"/>
    <mergeCell ref="G194:H194"/>
    <mergeCell ref="K194:L194"/>
    <mergeCell ref="M194:N194"/>
    <mergeCell ref="O194:P194"/>
    <mergeCell ref="A195:D195"/>
    <mergeCell ref="G195:H195"/>
    <mergeCell ref="K195:L195"/>
    <mergeCell ref="M195:N195"/>
    <mergeCell ref="O195:P195"/>
    <mergeCell ref="A187:D187"/>
    <mergeCell ref="K187:L187"/>
    <mergeCell ref="M187:N187"/>
    <mergeCell ref="O187:P187"/>
    <mergeCell ref="A188:D188"/>
    <mergeCell ref="K188:L188"/>
    <mergeCell ref="M188:N188"/>
    <mergeCell ref="O188:P188"/>
    <mergeCell ref="A189:D189"/>
    <mergeCell ref="K189:L189"/>
    <mergeCell ref="M189:N189"/>
    <mergeCell ref="O189:P189"/>
    <mergeCell ref="A190:D190"/>
    <mergeCell ref="K190:L190"/>
    <mergeCell ref="M190:N190"/>
    <mergeCell ref="O190:P190"/>
    <mergeCell ref="A191:D191"/>
    <mergeCell ref="G191:H191"/>
    <mergeCell ref="K191:L191"/>
    <mergeCell ref="M191:N191"/>
    <mergeCell ref="O191:P191"/>
    <mergeCell ref="A182:D182"/>
    <mergeCell ref="K182:L182"/>
    <mergeCell ref="M182:N182"/>
    <mergeCell ref="O182:P182"/>
    <mergeCell ref="A183:D183"/>
    <mergeCell ref="K183:L183"/>
    <mergeCell ref="M183:N183"/>
    <mergeCell ref="O183:P183"/>
    <mergeCell ref="A184:D184"/>
    <mergeCell ref="K184:L184"/>
    <mergeCell ref="M184:N184"/>
    <mergeCell ref="O184:P184"/>
    <mergeCell ref="A185:D185"/>
    <mergeCell ref="K185:L185"/>
    <mergeCell ref="M185:N185"/>
    <mergeCell ref="O185:P185"/>
    <mergeCell ref="A186:D186"/>
    <mergeCell ref="K186:L186"/>
    <mergeCell ref="M186:N186"/>
    <mergeCell ref="O186:P186"/>
    <mergeCell ref="A177:D177"/>
    <mergeCell ref="K177:L177"/>
    <mergeCell ref="M177:N177"/>
    <mergeCell ref="O177:P177"/>
    <mergeCell ref="A178:D178"/>
    <mergeCell ref="K178:L178"/>
    <mergeCell ref="M178:N178"/>
    <mergeCell ref="O178:P178"/>
    <mergeCell ref="A179:D179"/>
    <mergeCell ref="K179:L179"/>
    <mergeCell ref="M179:N179"/>
    <mergeCell ref="O179:P179"/>
    <mergeCell ref="A180:D180"/>
    <mergeCell ref="K180:L180"/>
    <mergeCell ref="M180:N180"/>
    <mergeCell ref="O180:P180"/>
    <mergeCell ref="A181:D181"/>
    <mergeCell ref="K181:L181"/>
    <mergeCell ref="M181:N181"/>
    <mergeCell ref="O181:P181"/>
    <mergeCell ref="A172:D172"/>
    <mergeCell ref="K172:L172"/>
    <mergeCell ref="M172:N172"/>
    <mergeCell ref="O172:P172"/>
    <mergeCell ref="A173:D173"/>
    <mergeCell ref="K173:L173"/>
    <mergeCell ref="M173:N173"/>
    <mergeCell ref="O173:P173"/>
    <mergeCell ref="K174:L174"/>
    <mergeCell ref="M174:N174"/>
    <mergeCell ref="O174:P174"/>
    <mergeCell ref="A175:D175"/>
    <mergeCell ref="K175:L175"/>
    <mergeCell ref="M175:N175"/>
    <mergeCell ref="O175:P175"/>
    <mergeCell ref="A176:D176"/>
    <mergeCell ref="K176:L176"/>
    <mergeCell ref="M176:N176"/>
    <mergeCell ref="O176:P176"/>
    <mergeCell ref="A168:D168"/>
    <mergeCell ref="G168:H168"/>
    <mergeCell ref="K168:L168"/>
    <mergeCell ref="M168:N168"/>
    <mergeCell ref="O168:P168"/>
    <mergeCell ref="A169:D169"/>
    <mergeCell ref="K169:L169"/>
    <mergeCell ref="M169:N169"/>
    <mergeCell ref="O169:P169"/>
    <mergeCell ref="A170:D170"/>
    <mergeCell ref="K170:L170"/>
    <mergeCell ref="M170:N170"/>
    <mergeCell ref="O170:P170"/>
    <mergeCell ref="A171:D171"/>
    <mergeCell ref="K171:L171"/>
    <mergeCell ref="M171:N171"/>
    <mergeCell ref="O171:P171"/>
    <mergeCell ref="A163:D163"/>
    <mergeCell ref="K163:L163"/>
    <mergeCell ref="M163:N163"/>
    <mergeCell ref="O163:P163"/>
    <mergeCell ref="A164:D164"/>
    <mergeCell ref="K164:L164"/>
    <mergeCell ref="M164:N164"/>
    <mergeCell ref="O164:P164"/>
    <mergeCell ref="A165:D165"/>
    <mergeCell ref="K165:L165"/>
    <mergeCell ref="M165:N165"/>
    <mergeCell ref="O165:P165"/>
    <mergeCell ref="A166:D166"/>
    <mergeCell ref="K166:L166"/>
    <mergeCell ref="M166:N166"/>
    <mergeCell ref="O166:P166"/>
    <mergeCell ref="A167:D167"/>
    <mergeCell ref="G167:H167"/>
    <mergeCell ref="K167:L167"/>
    <mergeCell ref="M167:N167"/>
    <mergeCell ref="O167:P167"/>
    <mergeCell ref="A158:D158"/>
    <mergeCell ref="K158:L158"/>
    <mergeCell ref="M158:N158"/>
    <mergeCell ref="O158:P158"/>
    <mergeCell ref="A159:D159"/>
    <mergeCell ref="K159:L159"/>
    <mergeCell ref="M159:N159"/>
    <mergeCell ref="O159:P159"/>
    <mergeCell ref="A160:D160"/>
    <mergeCell ref="K160:L160"/>
    <mergeCell ref="M160:N160"/>
    <mergeCell ref="O160:P160"/>
    <mergeCell ref="A161:D161"/>
    <mergeCell ref="K161:L161"/>
    <mergeCell ref="M161:N161"/>
    <mergeCell ref="O161:P161"/>
    <mergeCell ref="A162:D162"/>
    <mergeCell ref="K162:L162"/>
    <mergeCell ref="M162:N162"/>
    <mergeCell ref="O162:P162"/>
    <mergeCell ref="A153:D153"/>
    <mergeCell ref="K153:L153"/>
    <mergeCell ref="M153:N153"/>
    <mergeCell ref="O153:P153"/>
    <mergeCell ref="A154:D154"/>
    <mergeCell ref="K154:L154"/>
    <mergeCell ref="M154:N154"/>
    <mergeCell ref="O154:P154"/>
    <mergeCell ref="A155:D155"/>
    <mergeCell ref="K155:L155"/>
    <mergeCell ref="M155:N155"/>
    <mergeCell ref="O155:P155"/>
    <mergeCell ref="A156:D156"/>
    <mergeCell ref="K156:L156"/>
    <mergeCell ref="M156:N156"/>
    <mergeCell ref="O156:P156"/>
    <mergeCell ref="A157:D157"/>
    <mergeCell ref="K157:L157"/>
    <mergeCell ref="M157:N157"/>
    <mergeCell ref="O157:P157"/>
    <mergeCell ref="A148:D148"/>
    <mergeCell ref="K148:L148"/>
    <mergeCell ref="M148:N148"/>
    <mergeCell ref="O148:P148"/>
    <mergeCell ref="A149:D149"/>
    <mergeCell ref="K149:L149"/>
    <mergeCell ref="M149:N149"/>
    <mergeCell ref="O149:P149"/>
    <mergeCell ref="A150:D150"/>
    <mergeCell ref="K150:L150"/>
    <mergeCell ref="M150:N150"/>
    <mergeCell ref="O150:P150"/>
    <mergeCell ref="A151:D151"/>
    <mergeCell ref="K151:L151"/>
    <mergeCell ref="M151:N151"/>
    <mergeCell ref="O151:P151"/>
    <mergeCell ref="A152:D152"/>
    <mergeCell ref="K152:L152"/>
    <mergeCell ref="M152:N152"/>
    <mergeCell ref="O152:P152"/>
    <mergeCell ref="A143:D143"/>
    <mergeCell ref="K143:L143"/>
    <mergeCell ref="M143:N143"/>
    <mergeCell ref="O143:P143"/>
    <mergeCell ref="A144:D144"/>
    <mergeCell ref="K144:L144"/>
    <mergeCell ref="M144:N144"/>
    <mergeCell ref="O144:P144"/>
    <mergeCell ref="A145:D145"/>
    <mergeCell ref="K145:L145"/>
    <mergeCell ref="M145:N145"/>
    <mergeCell ref="O145:P145"/>
    <mergeCell ref="A146:D146"/>
    <mergeCell ref="K146:L146"/>
    <mergeCell ref="M146:N146"/>
    <mergeCell ref="O146:P146"/>
    <mergeCell ref="A147:D147"/>
    <mergeCell ref="K147:L147"/>
    <mergeCell ref="M147:N147"/>
    <mergeCell ref="O147:P147"/>
    <mergeCell ref="A138:D138"/>
    <mergeCell ref="K138:L138"/>
    <mergeCell ref="M138:N138"/>
    <mergeCell ref="O138:P138"/>
    <mergeCell ref="A139:D139"/>
    <mergeCell ref="K139:L139"/>
    <mergeCell ref="M139:N139"/>
    <mergeCell ref="O139:P139"/>
    <mergeCell ref="A140:D140"/>
    <mergeCell ref="K140:L140"/>
    <mergeCell ref="M140:N140"/>
    <mergeCell ref="O140:P140"/>
    <mergeCell ref="A141:D141"/>
    <mergeCell ref="K141:L141"/>
    <mergeCell ref="M141:N141"/>
    <mergeCell ref="O141:P141"/>
    <mergeCell ref="A142:D142"/>
    <mergeCell ref="K142:L142"/>
    <mergeCell ref="M142:N142"/>
    <mergeCell ref="O142:P142"/>
    <mergeCell ref="A133:D133"/>
    <mergeCell ref="K133:L133"/>
    <mergeCell ref="M133:N133"/>
    <mergeCell ref="O133:P133"/>
    <mergeCell ref="A134:D134"/>
    <mergeCell ref="K134:L134"/>
    <mergeCell ref="M134:N134"/>
    <mergeCell ref="O134:P134"/>
    <mergeCell ref="A135:D135"/>
    <mergeCell ref="K135:L135"/>
    <mergeCell ref="M135:N135"/>
    <mergeCell ref="O135:P135"/>
    <mergeCell ref="A136:D136"/>
    <mergeCell ref="K136:L136"/>
    <mergeCell ref="M136:N136"/>
    <mergeCell ref="O136:P136"/>
    <mergeCell ref="A137:D137"/>
    <mergeCell ref="K137:L137"/>
    <mergeCell ref="M137:N137"/>
    <mergeCell ref="O137:P137"/>
    <mergeCell ref="A128:D128"/>
    <mergeCell ref="K128:L128"/>
    <mergeCell ref="M128:N128"/>
    <mergeCell ref="O128:P128"/>
    <mergeCell ref="A129:D129"/>
    <mergeCell ref="K129:L129"/>
    <mergeCell ref="M129:N129"/>
    <mergeCell ref="O129:P129"/>
    <mergeCell ref="A130:D130"/>
    <mergeCell ref="K130:L130"/>
    <mergeCell ref="M130:N130"/>
    <mergeCell ref="O130:P130"/>
    <mergeCell ref="A131:D131"/>
    <mergeCell ref="K131:L131"/>
    <mergeCell ref="M131:N131"/>
    <mergeCell ref="O131:P131"/>
    <mergeCell ref="A132:D132"/>
    <mergeCell ref="K132:L132"/>
    <mergeCell ref="M132:N132"/>
    <mergeCell ref="O132:P132"/>
    <mergeCell ref="A123:D123"/>
    <mergeCell ref="K123:L123"/>
    <mergeCell ref="M123:N123"/>
    <mergeCell ref="O123:P123"/>
    <mergeCell ref="A124:D124"/>
    <mergeCell ref="K124:L124"/>
    <mergeCell ref="M124:N124"/>
    <mergeCell ref="O124:P124"/>
    <mergeCell ref="A125:D125"/>
    <mergeCell ref="K125:L125"/>
    <mergeCell ref="M125:N125"/>
    <mergeCell ref="O125:P125"/>
    <mergeCell ref="A126:D126"/>
    <mergeCell ref="K126:L126"/>
    <mergeCell ref="M126:N126"/>
    <mergeCell ref="O126:P126"/>
    <mergeCell ref="A127:D127"/>
    <mergeCell ref="K127:L127"/>
    <mergeCell ref="M127:N127"/>
    <mergeCell ref="O127:P127"/>
    <mergeCell ref="A118:D118"/>
    <mergeCell ref="K118:L118"/>
    <mergeCell ref="M118:N118"/>
    <mergeCell ref="O118:P118"/>
    <mergeCell ref="A119:D119"/>
    <mergeCell ref="K119:L119"/>
    <mergeCell ref="M119:N119"/>
    <mergeCell ref="O119:P119"/>
    <mergeCell ref="A120:D120"/>
    <mergeCell ref="K120:L120"/>
    <mergeCell ref="M120:N120"/>
    <mergeCell ref="O120:P120"/>
    <mergeCell ref="A121:D121"/>
    <mergeCell ref="K121:L121"/>
    <mergeCell ref="M121:N121"/>
    <mergeCell ref="O121:P121"/>
    <mergeCell ref="A122:D122"/>
    <mergeCell ref="K122:L122"/>
    <mergeCell ref="M122:N122"/>
    <mergeCell ref="O122:P122"/>
    <mergeCell ref="A113:D113"/>
    <mergeCell ref="K113:L113"/>
    <mergeCell ref="M113:N113"/>
    <mergeCell ref="O113:P113"/>
    <mergeCell ref="A114:D114"/>
    <mergeCell ref="K114:L114"/>
    <mergeCell ref="M114:N114"/>
    <mergeCell ref="O114:P114"/>
    <mergeCell ref="A115:D115"/>
    <mergeCell ref="K115:L115"/>
    <mergeCell ref="M115:N115"/>
    <mergeCell ref="O115:P115"/>
    <mergeCell ref="A116:D116"/>
    <mergeCell ref="K116:L116"/>
    <mergeCell ref="M116:N116"/>
    <mergeCell ref="O116:P116"/>
    <mergeCell ref="A117:D117"/>
    <mergeCell ref="K117:L117"/>
    <mergeCell ref="M117:N117"/>
    <mergeCell ref="O117:P117"/>
    <mergeCell ref="A108:D108"/>
    <mergeCell ref="K108:L108"/>
    <mergeCell ref="M108:N108"/>
    <mergeCell ref="O108:P108"/>
    <mergeCell ref="A109:D109"/>
    <mergeCell ref="K109:L109"/>
    <mergeCell ref="M109:N109"/>
    <mergeCell ref="O109:P109"/>
    <mergeCell ref="A110:D110"/>
    <mergeCell ref="K110:L110"/>
    <mergeCell ref="M110:N110"/>
    <mergeCell ref="O110:P110"/>
    <mergeCell ref="A111:D111"/>
    <mergeCell ref="K111:L111"/>
    <mergeCell ref="M111:N111"/>
    <mergeCell ref="O111:P111"/>
    <mergeCell ref="A112:D112"/>
    <mergeCell ref="K112:L112"/>
    <mergeCell ref="M112:N112"/>
    <mergeCell ref="O112:P112"/>
    <mergeCell ref="A103:D103"/>
    <mergeCell ref="K103:L103"/>
    <mergeCell ref="M103:N103"/>
    <mergeCell ref="O103:P103"/>
    <mergeCell ref="A104:D104"/>
    <mergeCell ref="K104:L104"/>
    <mergeCell ref="M104:N104"/>
    <mergeCell ref="O104:P104"/>
    <mergeCell ref="A105:D105"/>
    <mergeCell ref="K105:L105"/>
    <mergeCell ref="M105:N105"/>
    <mergeCell ref="O105:P105"/>
    <mergeCell ref="A106:D106"/>
    <mergeCell ref="K106:L106"/>
    <mergeCell ref="M106:N106"/>
    <mergeCell ref="O106:P106"/>
    <mergeCell ref="A107:D107"/>
    <mergeCell ref="K107:L107"/>
    <mergeCell ref="M107:N107"/>
    <mergeCell ref="O107:P107"/>
    <mergeCell ref="A98:D98"/>
    <mergeCell ref="K98:L98"/>
    <mergeCell ref="M98:N98"/>
    <mergeCell ref="O98:P98"/>
    <mergeCell ref="A99:D99"/>
    <mergeCell ref="K99:L99"/>
    <mergeCell ref="M99:N99"/>
    <mergeCell ref="O99:P99"/>
    <mergeCell ref="A100:D100"/>
    <mergeCell ref="K100:L100"/>
    <mergeCell ref="M100:N100"/>
    <mergeCell ref="O100:P100"/>
    <mergeCell ref="A101:D101"/>
    <mergeCell ref="K101:L101"/>
    <mergeCell ref="M101:N101"/>
    <mergeCell ref="O101:P101"/>
    <mergeCell ref="A102:D102"/>
    <mergeCell ref="K102:L102"/>
    <mergeCell ref="M102:N102"/>
    <mergeCell ref="O102:P102"/>
    <mergeCell ref="A93:D93"/>
    <mergeCell ref="K93:L93"/>
    <mergeCell ref="M93:N93"/>
    <mergeCell ref="O93:P93"/>
    <mergeCell ref="A94:D94"/>
    <mergeCell ref="K94:L94"/>
    <mergeCell ref="M94:N94"/>
    <mergeCell ref="O94:P94"/>
    <mergeCell ref="A95:D95"/>
    <mergeCell ref="K95:L95"/>
    <mergeCell ref="M95:N95"/>
    <mergeCell ref="O95:P95"/>
    <mergeCell ref="A96:D96"/>
    <mergeCell ref="K96:L96"/>
    <mergeCell ref="M96:N96"/>
    <mergeCell ref="O96:P96"/>
    <mergeCell ref="A97:D97"/>
    <mergeCell ref="K97:L97"/>
    <mergeCell ref="M97:N97"/>
    <mergeCell ref="O97:P97"/>
    <mergeCell ref="A88:D88"/>
    <mergeCell ref="K88:L88"/>
    <mergeCell ref="M88:N88"/>
    <mergeCell ref="O88:P88"/>
    <mergeCell ref="A89:D89"/>
    <mergeCell ref="K89:L89"/>
    <mergeCell ref="M89:N89"/>
    <mergeCell ref="O89:P89"/>
    <mergeCell ref="A90:D90"/>
    <mergeCell ref="K90:L90"/>
    <mergeCell ref="M90:N90"/>
    <mergeCell ref="O90:P90"/>
    <mergeCell ref="A91:D91"/>
    <mergeCell ref="K91:L91"/>
    <mergeCell ref="M91:N91"/>
    <mergeCell ref="O91:P91"/>
    <mergeCell ref="A92:D92"/>
    <mergeCell ref="K92:L92"/>
    <mergeCell ref="M92:N92"/>
    <mergeCell ref="O92:P92"/>
    <mergeCell ref="A83:D83"/>
    <mergeCell ref="K83:L83"/>
    <mergeCell ref="M83:N83"/>
    <mergeCell ref="O83:P83"/>
    <mergeCell ref="A84:D84"/>
    <mergeCell ref="K84:L84"/>
    <mergeCell ref="M84:N84"/>
    <mergeCell ref="O84:P84"/>
    <mergeCell ref="A85:D85"/>
    <mergeCell ref="K85:L85"/>
    <mergeCell ref="M85:N85"/>
    <mergeCell ref="O85:P85"/>
    <mergeCell ref="A86:D86"/>
    <mergeCell ref="K86:L86"/>
    <mergeCell ref="M86:N86"/>
    <mergeCell ref="O86:P86"/>
    <mergeCell ref="A87:D87"/>
    <mergeCell ref="K87:L87"/>
    <mergeCell ref="M87:N87"/>
    <mergeCell ref="O87:P87"/>
    <mergeCell ref="C76:I76"/>
    <mergeCell ref="A78:P78"/>
    <mergeCell ref="E79:F79"/>
    <mergeCell ref="G79:H79"/>
    <mergeCell ref="K79:L79"/>
    <mergeCell ref="M79:N79"/>
    <mergeCell ref="O79:P79"/>
    <mergeCell ref="G80:H80"/>
    <mergeCell ref="K80:L80"/>
    <mergeCell ref="M80:N80"/>
    <mergeCell ref="O80:P80"/>
    <mergeCell ref="A81:D81"/>
    <mergeCell ref="K81:L81"/>
    <mergeCell ref="M81:N81"/>
    <mergeCell ref="O81:P81"/>
    <mergeCell ref="A82:D82"/>
    <mergeCell ref="K82:L82"/>
    <mergeCell ref="M82:N82"/>
    <mergeCell ref="O82:P82"/>
    <mergeCell ref="A58:B58"/>
    <mergeCell ref="C58:N58"/>
    <mergeCell ref="O58:P58"/>
    <mergeCell ref="A60:P60"/>
    <mergeCell ref="A61:C61"/>
    <mergeCell ref="D61:P61"/>
    <mergeCell ref="A62:C62"/>
    <mergeCell ref="D62:P62"/>
    <mergeCell ref="A63:C63"/>
    <mergeCell ref="D63:P63"/>
    <mergeCell ref="A65:P65"/>
    <mergeCell ref="C68:I68"/>
    <mergeCell ref="C69:I69"/>
    <mergeCell ref="C70:I70"/>
    <mergeCell ref="C71:I71"/>
    <mergeCell ref="C72:I72"/>
    <mergeCell ref="C74:I74"/>
    <mergeCell ref="C73:I73"/>
    <mergeCell ref="A71:A73"/>
    <mergeCell ref="A47:P47"/>
    <mergeCell ref="C48:H48"/>
    <mergeCell ref="A50:B50"/>
    <mergeCell ref="I50:J50"/>
    <mergeCell ref="A51:B51"/>
    <mergeCell ref="A52:B52"/>
    <mergeCell ref="A53:B53"/>
    <mergeCell ref="A54:B54"/>
    <mergeCell ref="A55:B55"/>
    <mergeCell ref="C55:N55"/>
    <mergeCell ref="O55:P55"/>
    <mergeCell ref="A56:B56"/>
    <mergeCell ref="C56:N56"/>
    <mergeCell ref="O56:P56"/>
    <mergeCell ref="A57:B57"/>
    <mergeCell ref="C57:N57"/>
    <mergeCell ref="O57:P57"/>
    <mergeCell ref="A48:B49"/>
    <mergeCell ref="I48:J49"/>
    <mergeCell ref="A40:C40"/>
    <mergeCell ref="E40:F40"/>
    <mergeCell ref="G40:H40"/>
    <mergeCell ref="A41:C41"/>
    <mergeCell ref="E41:F41"/>
    <mergeCell ref="G41:H41"/>
    <mergeCell ref="A42:C42"/>
    <mergeCell ref="E42:F42"/>
    <mergeCell ref="G42:H42"/>
    <mergeCell ref="A43:C43"/>
    <mergeCell ref="E43:F43"/>
    <mergeCell ref="G43:H43"/>
    <mergeCell ref="A44:C44"/>
    <mergeCell ref="E44:F44"/>
    <mergeCell ref="G44:H44"/>
    <mergeCell ref="A45:C45"/>
    <mergeCell ref="E45:F45"/>
    <mergeCell ref="G45:H45"/>
    <mergeCell ref="A33:B33"/>
    <mergeCell ref="G33:H33"/>
    <mergeCell ref="K33:L33"/>
    <mergeCell ref="M33:N33"/>
    <mergeCell ref="O33:P33"/>
    <mergeCell ref="A35:P35"/>
    <mergeCell ref="D36:F36"/>
    <mergeCell ref="G36:J36"/>
    <mergeCell ref="K36:M36"/>
    <mergeCell ref="N36:P36"/>
    <mergeCell ref="E37:F37"/>
    <mergeCell ref="G37:H37"/>
    <mergeCell ref="A38:C38"/>
    <mergeCell ref="E38:F38"/>
    <mergeCell ref="G38:H38"/>
    <mergeCell ref="A39:C39"/>
    <mergeCell ref="E39:F39"/>
    <mergeCell ref="G39:H39"/>
    <mergeCell ref="A36:C37"/>
    <mergeCell ref="A29:B29"/>
    <mergeCell ref="G29:H29"/>
    <mergeCell ref="K29:L29"/>
    <mergeCell ref="M29:N29"/>
    <mergeCell ref="O29:P29"/>
    <mergeCell ref="A30:B30"/>
    <mergeCell ref="G30:H30"/>
    <mergeCell ref="K30:L30"/>
    <mergeCell ref="M30:N30"/>
    <mergeCell ref="O30:P30"/>
    <mergeCell ref="A31:B31"/>
    <mergeCell ref="G31:H31"/>
    <mergeCell ref="K31:L31"/>
    <mergeCell ref="M31:N31"/>
    <mergeCell ref="O31:P31"/>
    <mergeCell ref="A32:B32"/>
    <mergeCell ref="G32:H32"/>
    <mergeCell ref="K32:L32"/>
    <mergeCell ref="M32:N32"/>
    <mergeCell ref="O32:P32"/>
    <mergeCell ref="A25:B25"/>
    <mergeCell ref="G25:H25"/>
    <mergeCell ref="K25:L25"/>
    <mergeCell ref="M25:N25"/>
    <mergeCell ref="O25:P25"/>
    <mergeCell ref="A26:B26"/>
    <mergeCell ref="G26:H26"/>
    <mergeCell ref="K26:L26"/>
    <mergeCell ref="M26:N26"/>
    <mergeCell ref="O26:P26"/>
    <mergeCell ref="A27:B27"/>
    <mergeCell ref="G27:H27"/>
    <mergeCell ref="K27:L27"/>
    <mergeCell ref="M27:N27"/>
    <mergeCell ref="O27:P27"/>
    <mergeCell ref="A28:B28"/>
    <mergeCell ref="G28:H28"/>
    <mergeCell ref="K28:L28"/>
    <mergeCell ref="M28:N28"/>
    <mergeCell ref="O28:P28"/>
    <mergeCell ref="C21:F21"/>
    <mergeCell ref="G21:H21"/>
    <mergeCell ref="K21:L21"/>
    <mergeCell ref="M21:N21"/>
    <mergeCell ref="O21:P21"/>
    <mergeCell ref="G22:H22"/>
    <mergeCell ref="K22:L22"/>
    <mergeCell ref="M22:N22"/>
    <mergeCell ref="O22:P22"/>
    <mergeCell ref="A23:B23"/>
    <mergeCell ref="G23:H23"/>
    <mergeCell ref="K23:L23"/>
    <mergeCell ref="M23:N23"/>
    <mergeCell ref="O23:P23"/>
    <mergeCell ref="A24:B24"/>
    <mergeCell ref="G24:H24"/>
    <mergeCell ref="K24:L24"/>
    <mergeCell ref="M24:N24"/>
    <mergeCell ref="O24:P24"/>
    <mergeCell ref="A21:B22"/>
    <mergeCell ref="A16:D16"/>
    <mergeCell ref="G16:H16"/>
    <mergeCell ref="K16:L16"/>
    <mergeCell ref="M16:N16"/>
    <mergeCell ref="O16:P16"/>
    <mergeCell ref="A17:D17"/>
    <mergeCell ref="G17:H17"/>
    <mergeCell ref="K17:L17"/>
    <mergeCell ref="M17:N17"/>
    <mergeCell ref="O17:P17"/>
    <mergeCell ref="A18:D18"/>
    <mergeCell ref="G18:H18"/>
    <mergeCell ref="K18:L18"/>
    <mergeCell ref="M18:N18"/>
    <mergeCell ref="O18:P18"/>
    <mergeCell ref="A19:D19"/>
    <mergeCell ref="G19:H19"/>
    <mergeCell ref="K19:L19"/>
    <mergeCell ref="M19:N19"/>
    <mergeCell ref="O19:P19"/>
    <mergeCell ref="A12:D12"/>
    <mergeCell ref="G12:H12"/>
    <mergeCell ref="K12:L12"/>
    <mergeCell ref="M12:N12"/>
    <mergeCell ref="O12:P12"/>
    <mergeCell ref="A13:D13"/>
    <mergeCell ref="G13:H13"/>
    <mergeCell ref="K13:L13"/>
    <mergeCell ref="M13:N13"/>
    <mergeCell ref="O13:P13"/>
    <mergeCell ref="A14:D14"/>
    <mergeCell ref="G14:H14"/>
    <mergeCell ref="K14:L14"/>
    <mergeCell ref="M14:N14"/>
    <mergeCell ref="O14:P14"/>
    <mergeCell ref="A15:D15"/>
    <mergeCell ref="G15:H15"/>
    <mergeCell ref="K15:L15"/>
    <mergeCell ref="M15:N15"/>
    <mergeCell ref="O15:P15"/>
    <mergeCell ref="N1:P1"/>
    <mergeCell ref="D2:M2"/>
    <mergeCell ref="A4:C4"/>
    <mergeCell ref="D4:O4"/>
    <mergeCell ref="A5:C5"/>
    <mergeCell ref="D5:O5"/>
    <mergeCell ref="A6:C6"/>
    <mergeCell ref="D6:O6"/>
    <mergeCell ref="A8:P8"/>
    <mergeCell ref="E10:F10"/>
    <mergeCell ref="G10:H10"/>
    <mergeCell ref="K10:L10"/>
    <mergeCell ref="M10:N10"/>
    <mergeCell ref="O10:P10"/>
    <mergeCell ref="G11:H11"/>
    <mergeCell ref="K11:L11"/>
    <mergeCell ref="M11:N11"/>
    <mergeCell ref="O11:P11"/>
    <mergeCell ref="A10:D11"/>
  </mergeCells>
  <pageMargins left="0.39370078740157499" right="0.16" top="0.41" bottom="0.33" header="0.31496062992126" footer="0.31496062992126"/>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92"/>
  <sheetViews>
    <sheetView showZeros="0" topLeftCell="A14" zoomScale="90" zoomScaleNormal="90" workbookViewId="0">
      <selection activeCell="AG20" sqref="AG20"/>
    </sheetView>
  </sheetViews>
  <sheetFormatPr defaultColWidth="8.85546875" defaultRowHeight="15.75" x14ac:dyDescent="0.25"/>
  <cols>
    <col min="1" max="1" width="10.42578125" style="3" customWidth="1"/>
    <col min="2" max="2" width="10" style="3" customWidth="1"/>
    <col min="3" max="3" width="8.28515625" style="3" customWidth="1"/>
    <col min="4" max="4" width="7.42578125" style="3" customWidth="1"/>
    <col min="5" max="5" width="8.28515625" style="1" customWidth="1"/>
    <col min="6" max="6" width="7.42578125" style="1" customWidth="1"/>
    <col min="7" max="7" width="6" style="1" customWidth="1"/>
    <col min="8" max="8" width="5.140625" style="1" customWidth="1"/>
    <col min="9" max="10" width="11.28515625" style="1" customWidth="1"/>
    <col min="11" max="11" width="11" style="1" customWidth="1"/>
    <col min="12" max="12" width="11.140625" style="1" customWidth="1"/>
    <col min="13" max="13" width="11" style="1" customWidth="1"/>
    <col min="14" max="14" width="10.85546875" style="1" customWidth="1"/>
    <col min="15" max="15" width="10.28515625" style="1" customWidth="1"/>
    <col min="16" max="16" width="11.28515625" style="1" customWidth="1"/>
    <col min="17" max="17" width="8.42578125" style="1" customWidth="1"/>
    <col min="18" max="18" width="14.28515625" style="1" hidden="1" customWidth="1"/>
    <col min="19" max="19" width="15" style="1" hidden="1" customWidth="1"/>
    <col min="20" max="20" width="13.140625" style="1" hidden="1" customWidth="1"/>
    <col min="21" max="21" width="11.85546875" style="1" hidden="1" customWidth="1"/>
    <col min="22" max="26" width="8.85546875" style="1" hidden="1" customWidth="1"/>
    <col min="27" max="27" width="0" style="1" hidden="1" customWidth="1"/>
    <col min="28" max="28" width="11.28515625" style="1" hidden="1" customWidth="1"/>
    <col min="29" max="29" width="0" style="1" hidden="1" customWidth="1"/>
    <col min="30" max="16384" width="8.85546875" style="1"/>
  </cols>
  <sheetData>
    <row r="1" spans="1:16" x14ac:dyDescent="0.25">
      <c r="N1" s="743" t="s">
        <v>262</v>
      </c>
      <c r="O1" s="743"/>
      <c r="P1" s="743"/>
    </row>
    <row r="2" spans="1:16" ht="18.75" x14ac:dyDescent="0.25">
      <c r="A2" s="744" t="s">
        <v>1</v>
      </c>
      <c r="B2" s="744"/>
      <c r="C2" s="744"/>
      <c r="D2" s="744"/>
      <c r="E2" s="744"/>
      <c r="F2" s="744"/>
      <c r="G2" s="744"/>
      <c r="H2" s="744"/>
      <c r="I2" s="744"/>
      <c r="J2" s="744"/>
      <c r="K2" s="744"/>
      <c r="L2" s="744"/>
      <c r="M2" s="744"/>
      <c r="N2" s="744"/>
    </row>
    <row r="3" spans="1:16" ht="21.6" customHeight="1" x14ac:dyDescent="0.25">
      <c r="A3" s="801"/>
      <c r="B3" s="801"/>
      <c r="C3" s="801"/>
      <c r="D3" s="801"/>
      <c r="E3" s="801"/>
      <c r="F3" s="801"/>
      <c r="G3" s="801"/>
      <c r="H3" s="801"/>
      <c r="I3" s="801"/>
      <c r="J3" s="801"/>
      <c r="K3" s="801"/>
      <c r="L3" s="801"/>
      <c r="M3" s="801"/>
      <c r="N3" s="801"/>
      <c r="O3" s="802" t="s">
        <v>2</v>
      </c>
      <c r="P3" s="802"/>
    </row>
    <row r="4" spans="1:16" ht="21.6" customHeight="1" x14ac:dyDescent="0.25">
      <c r="A4" s="803" t="s">
        <v>58</v>
      </c>
      <c r="B4" s="803"/>
      <c r="C4" s="803" t="s">
        <v>263</v>
      </c>
      <c r="D4" s="803"/>
      <c r="E4" s="803"/>
      <c r="F4" s="803"/>
      <c r="G4" s="803"/>
      <c r="H4" s="803"/>
      <c r="I4" s="803"/>
      <c r="J4" s="803"/>
      <c r="K4" s="803"/>
      <c r="L4" s="803"/>
      <c r="M4" s="803"/>
      <c r="N4" s="803"/>
      <c r="O4" s="804" t="s">
        <v>264</v>
      </c>
      <c r="P4" s="804"/>
    </row>
    <row r="5" spans="1:16" ht="21.6" customHeight="1" x14ac:dyDescent="0.25">
      <c r="A5" s="805" t="s">
        <v>61</v>
      </c>
      <c r="B5" s="807"/>
      <c r="C5" s="805" t="s">
        <v>62</v>
      </c>
      <c r="D5" s="806"/>
      <c r="E5" s="806"/>
      <c r="F5" s="806"/>
      <c r="G5" s="806"/>
      <c r="H5" s="806"/>
      <c r="I5" s="806"/>
      <c r="J5" s="806"/>
      <c r="K5" s="806"/>
      <c r="L5" s="806"/>
      <c r="M5" s="806"/>
      <c r="N5" s="807"/>
      <c r="O5" s="887">
        <v>80</v>
      </c>
      <c r="P5" s="889"/>
    </row>
    <row r="6" spans="1:16" ht="21.6" customHeight="1" x14ac:dyDescent="0.25">
      <c r="A6" s="805" t="s">
        <v>63</v>
      </c>
      <c r="B6" s="807"/>
      <c r="C6" s="805" t="s">
        <v>265</v>
      </c>
      <c r="D6" s="806"/>
      <c r="E6" s="806"/>
      <c r="F6" s="806"/>
      <c r="G6" s="806"/>
      <c r="H6" s="806"/>
      <c r="I6" s="806"/>
      <c r="J6" s="806"/>
      <c r="K6" s="806"/>
      <c r="L6" s="806"/>
      <c r="M6" s="806"/>
      <c r="N6" s="807"/>
      <c r="O6" s="969" t="s">
        <v>44</v>
      </c>
      <c r="P6" s="970"/>
    </row>
    <row r="8" spans="1:16" ht="27" customHeight="1" x14ac:dyDescent="0.25">
      <c r="A8" s="812" t="s">
        <v>302</v>
      </c>
      <c r="B8" s="813"/>
      <c r="C8" s="813"/>
      <c r="D8" s="813"/>
      <c r="E8" s="813"/>
      <c r="F8" s="813"/>
      <c r="G8" s="813"/>
      <c r="H8" s="813"/>
      <c r="I8" s="813"/>
      <c r="J8" s="813"/>
      <c r="K8" s="813"/>
      <c r="L8" s="813"/>
      <c r="M8" s="813"/>
      <c r="N8" s="813"/>
      <c r="O8" s="813"/>
      <c r="P8" s="813"/>
    </row>
    <row r="9" spans="1:16" ht="30.75" customHeight="1" x14ac:dyDescent="0.25">
      <c r="A9" s="805" t="s">
        <v>66</v>
      </c>
      <c r="B9" s="806"/>
      <c r="C9" s="807"/>
      <c r="D9" s="814" t="s">
        <v>266</v>
      </c>
      <c r="E9" s="815"/>
      <c r="F9" s="815"/>
      <c r="G9" s="815"/>
      <c r="H9" s="815"/>
      <c r="I9" s="815"/>
      <c r="J9" s="815"/>
      <c r="K9" s="815"/>
      <c r="L9" s="815"/>
      <c r="M9" s="815"/>
      <c r="N9" s="815"/>
      <c r="O9" s="815"/>
      <c r="P9" s="816"/>
    </row>
    <row r="10" spans="1:16" ht="39" customHeight="1" x14ac:dyDescent="0.25">
      <c r="A10" s="814" t="s">
        <v>571</v>
      </c>
      <c r="B10" s="815"/>
      <c r="C10" s="816"/>
      <c r="D10" s="814" t="s">
        <v>495</v>
      </c>
      <c r="E10" s="815"/>
      <c r="F10" s="815"/>
      <c r="G10" s="815"/>
      <c r="H10" s="815"/>
      <c r="I10" s="815"/>
      <c r="J10" s="815"/>
      <c r="K10" s="815"/>
      <c r="L10" s="815"/>
      <c r="M10" s="815"/>
      <c r="N10" s="815"/>
      <c r="O10" s="815"/>
      <c r="P10" s="816"/>
    </row>
    <row r="11" spans="1:16" ht="50.25" customHeight="1" x14ac:dyDescent="0.25">
      <c r="A11" s="805" t="s">
        <v>68</v>
      </c>
      <c r="B11" s="806"/>
      <c r="C11" s="807"/>
      <c r="D11" s="814" t="s">
        <v>652</v>
      </c>
      <c r="E11" s="815"/>
      <c r="F11" s="815"/>
      <c r="G11" s="815"/>
      <c r="H11" s="815"/>
      <c r="I11" s="815"/>
      <c r="J11" s="815"/>
      <c r="K11" s="815"/>
      <c r="L11" s="815"/>
      <c r="M11" s="815"/>
      <c r="N11" s="815"/>
      <c r="O11" s="815"/>
      <c r="P11" s="816"/>
    </row>
    <row r="13" spans="1:16" x14ac:dyDescent="0.25">
      <c r="A13" s="912" t="s">
        <v>69</v>
      </c>
      <c r="B13" s="912"/>
      <c r="C13" s="912"/>
      <c r="D13" s="912"/>
      <c r="E13" s="912"/>
      <c r="F13" s="912"/>
      <c r="G13" s="912"/>
      <c r="H13" s="912"/>
      <c r="I13" s="912"/>
      <c r="J13" s="912"/>
      <c r="K13" s="912"/>
      <c r="L13" s="912"/>
      <c r="M13" s="912"/>
      <c r="N13" s="912"/>
      <c r="O13" s="912"/>
      <c r="P13" s="912"/>
    </row>
    <row r="14" spans="1:16" ht="24" customHeight="1" x14ac:dyDescent="0.25">
      <c r="A14" s="951" t="s">
        <v>70</v>
      </c>
      <c r="B14" s="845" t="s">
        <v>2</v>
      </c>
      <c r="C14" s="845" t="s">
        <v>9</v>
      </c>
      <c r="D14" s="845"/>
      <c r="E14" s="845"/>
      <c r="F14" s="845"/>
      <c r="G14" s="845"/>
      <c r="H14" s="845"/>
      <c r="I14" s="845"/>
      <c r="J14" s="954" t="s">
        <v>71</v>
      </c>
      <c r="K14" s="14">
        <v>2023</v>
      </c>
      <c r="L14" s="14">
        <v>2024</v>
      </c>
      <c r="M14" s="14">
        <v>2025</v>
      </c>
      <c r="N14" s="14">
        <v>2026</v>
      </c>
      <c r="O14" s="14">
        <v>2027</v>
      </c>
      <c r="P14" s="14">
        <v>2028</v>
      </c>
    </row>
    <row r="15" spans="1:16" ht="55.15" customHeight="1" x14ac:dyDescent="0.25">
      <c r="A15" s="951"/>
      <c r="B15" s="845"/>
      <c r="C15" s="845"/>
      <c r="D15" s="845"/>
      <c r="E15" s="845"/>
      <c r="F15" s="845"/>
      <c r="G15" s="845"/>
      <c r="H15" s="845"/>
      <c r="I15" s="845"/>
      <c r="J15" s="954"/>
      <c r="K15" s="33" t="s">
        <v>12</v>
      </c>
      <c r="L15" s="33" t="s">
        <v>12</v>
      </c>
      <c r="M15" s="33" t="s">
        <v>13</v>
      </c>
      <c r="N15" s="33" t="s">
        <v>14</v>
      </c>
      <c r="O15" s="33" t="s">
        <v>15</v>
      </c>
      <c r="P15" s="33" t="s">
        <v>15</v>
      </c>
    </row>
    <row r="16" spans="1:16" ht="30.75" hidden="1" customHeight="1" x14ac:dyDescent="0.25">
      <c r="A16" s="77" t="s">
        <v>72</v>
      </c>
      <c r="B16" s="8" t="s">
        <v>73</v>
      </c>
      <c r="C16" s="971" t="s">
        <v>267</v>
      </c>
      <c r="D16" s="971"/>
      <c r="E16" s="971"/>
      <c r="F16" s="971"/>
      <c r="G16" s="971"/>
      <c r="H16" s="971"/>
      <c r="I16" s="971"/>
      <c r="J16" s="31" t="s">
        <v>74</v>
      </c>
      <c r="K16" s="91"/>
      <c r="L16" s="91"/>
      <c r="M16" s="69"/>
      <c r="N16" s="69"/>
      <c r="O16" s="69"/>
      <c r="P16" s="91"/>
    </row>
    <row r="17" spans="1:28" ht="54" customHeight="1" x14ac:dyDescent="0.25">
      <c r="A17" s="77" t="s">
        <v>72</v>
      </c>
      <c r="B17" s="8" t="s">
        <v>73</v>
      </c>
      <c r="C17" s="971" t="s">
        <v>653</v>
      </c>
      <c r="D17" s="971"/>
      <c r="E17" s="971"/>
      <c r="F17" s="971"/>
      <c r="G17" s="971"/>
      <c r="H17" s="971"/>
      <c r="I17" s="971"/>
      <c r="J17" s="92" t="s">
        <v>74</v>
      </c>
      <c r="K17" s="437">
        <v>9.3000000000000007</v>
      </c>
      <c r="L17" s="630">
        <v>15</v>
      </c>
      <c r="M17" s="437">
        <v>14.8</v>
      </c>
      <c r="N17" s="630">
        <v>3</v>
      </c>
      <c r="O17" s="630">
        <v>9.4</v>
      </c>
      <c r="P17" s="630">
        <v>9</v>
      </c>
      <c r="T17" s="93"/>
      <c r="U17" s="93"/>
      <c r="V17" s="93"/>
      <c r="W17" s="93"/>
      <c r="X17" s="93"/>
      <c r="Y17" s="93"/>
      <c r="AB17" s="694"/>
    </row>
    <row r="18" spans="1:28" ht="42.75" customHeight="1" x14ac:dyDescent="0.25">
      <c r="A18" s="952" t="s">
        <v>76</v>
      </c>
      <c r="B18" s="50" t="s">
        <v>77</v>
      </c>
      <c r="C18" s="971" t="s">
        <v>654</v>
      </c>
      <c r="D18" s="971"/>
      <c r="E18" s="971"/>
      <c r="F18" s="971"/>
      <c r="G18" s="971"/>
      <c r="H18" s="971"/>
      <c r="I18" s="971"/>
      <c r="J18" s="92" t="s">
        <v>268</v>
      </c>
      <c r="K18" s="157">
        <v>1162105.3999999999</v>
      </c>
      <c r="L18" s="157">
        <v>1336304.3</v>
      </c>
      <c r="M18" s="157">
        <v>1535197.1</v>
      </c>
      <c r="N18" s="543">
        <v>1577025.6</v>
      </c>
      <c r="O18" s="543">
        <v>1725829.6</v>
      </c>
      <c r="P18" s="543">
        <v>1879881.2</v>
      </c>
      <c r="Q18" s="94"/>
      <c r="R18" s="94"/>
      <c r="T18" s="424"/>
      <c r="U18" s="424"/>
      <c r="V18" s="93"/>
      <c r="W18" s="93"/>
      <c r="X18" s="93"/>
      <c r="Y18" s="93"/>
      <c r="AB18" s="695"/>
    </row>
    <row r="19" spans="1:28" ht="26.25" customHeight="1" x14ac:dyDescent="0.25">
      <c r="A19" s="952"/>
      <c r="B19" s="50" t="s">
        <v>79</v>
      </c>
      <c r="C19" s="971" t="s">
        <v>581</v>
      </c>
      <c r="D19" s="971"/>
      <c r="E19" s="971"/>
      <c r="F19" s="971"/>
      <c r="G19" s="971"/>
      <c r="H19" s="971"/>
      <c r="I19" s="971"/>
      <c r="J19" s="92" t="s">
        <v>78</v>
      </c>
      <c r="K19" s="383">
        <v>218</v>
      </c>
      <c r="L19" s="383">
        <v>258</v>
      </c>
      <c r="M19" s="392">
        <v>226</v>
      </c>
      <c r="N19" s="697">
        <v>237</v>
      </c>
      <c r="O19" s="697">
        <v>249</v>
      </c>
      <c r="P19" s="697">
        <v>262</v>
      </c>
      <c r="Q19" s="95"/>
      <c r="T19" s="93"/>
      <c r="U19" s="93"/>
      <c r="V19" s="93"/>
      <c r="W19" s="93"/>
      <c r="X19" s="93"/>
      <c r="Y19" s="93"/>
    </row>
    <row r="20" spans="1:28" ht="51.75" customHeight="1" x14ac:dyDescent="0.25">
      <c r="A20" s="952" t="s">
        <v>243</v>
      </c>
      <c r="B20" s="9" t="s">
        <v>82</v>
      </c>
      <c r="C20" s="971" t="s">
        <v>655</v>
      </c>
      <c r="D20" s="971"/>
      <c r="E20" s="971"/>
      <c r="F20" s="971"/>
      <c r="G20" s="971"/>
      <c r="H20" s="971"/>
      <c r="I20" s="971"/>
      <c r="J20" s="92" t="s">
        <v>83</v>
      </c>
      <c r="K20" s="394">
        <v>1554.6</v>
      </c>
      <c r="L20" s="394">
        <v>1513.94</v>
      </c>
      <c r="M20" s="394">
        <v>1903.8</v>
      </c>
      <c r="N20" s="729">
        <v>1974.7</v>
      </c>
      <c r="O20" s="729">
        <v>2056.9</v>
      </c>
      <c r="P20" s="729">
        <v>2129.4</v>
      </c>
      <c r="Q20" s="12"/>
      <c r="R20" s="694" t="s">
        <v>641</v>
      </c>
      <c r="S20" s="1">
        <f>S22/N20</f>
        <v>798.61528333417732</v>
      </c>
      <c r="T20" s="93">
        <f>T22/O20</f>
        <v>839.04399824979339</v>
      </c>
      <c r="U20" s="93">
        <f>U22/P20</f>
        <v>882.82201559124644</v>
      </c>
      <c r="V20" s="93"/>
      <c r="W20" s="93"/>
      <c r="X20" s="93"/>
      <c r="Y20" s="93"/>
    </row>
    <row r="21" spans="1:28" ht="45" customHeight="1" x14ac:dyDescent="0.25">
      <c r="A21" s="952"/>
      <c r="B21" s="9" t="s">
        <v>84</v>
      </c>
      <c r="C21" s="971" t="s">
        <v>582</v>
      </c>
      <c r="D21" s="971"/>
      <c r="E21" s="971"/>
      <c r="F21" s="971"/>
      <c r="G21" s="971"/>
      <c r="H21" s="971"/>
      <c r="I21" s="971"/>
      <c r="J21" s="92" t="s">
        <v>83</v>
      </c>
      <c r="K21" s="394">
        <v>340</v>
      </c>
      <c r="L21" s="394">
        <v>399.31</v>
      </c>
      <c r="M21" s="394">
        <v>449.9</v>
      </c>
      <c r="N21" s="551">
        <f>K112/R21*1000</f>
        <v>596.81327727930216</v>
      </c>
      <c r="O21" s="551">
        <f>M112/R21*1000</f>
        <v>640.97392988972604</v>
      </c>
      <c r="P21" s="551">
        <f>O112/R21*1000</f>
        <v>686.6919159094565</v>
      </c>
      <c r="R21" s="695">
        <v>3369606</v>
      </c>
      <c r="S21" s="703">
        <f>(R21*N19)/1000</f>
        <v>798596.62199999997</v>
      </c>
      <c r="T21" s="704">
        <f>R21*O19/1000</f>
        <v>839031.89399999997</v>
      </c>
      <c r="U21" s="704">
        <f>R21*P19/1000</f>
        <v>882836.772</v>
      </c>
    </row>
    <row r="22" spans="1:28" ht="19.899999999999999" customHeight="1" x14ac:dyDescent="0.25">
      <c r="S22" s="86">
        <f>K112-434000</f>
        <v>1577025.6</v>
      </c>
      <c r="T22" s="86">
        <f>M112-434000</f>
        <v>1725829.6</v>
      </c>
      <c r="U22" s="86">
        <f>O112-434000</f>
        <v>1879881.2000000002</v>
      </c>
    </row>
    <row r="23" spans="1:28" x14ac:dyDescent="0.25">
      <c r="A23" s="839" t="s">
        <v>85</v>
      </c>
      <c r="B23" s="840"/>
      <c r="C23" s="840"/>
      <c r="D23" s="840"/>
      <c r="E23" s="840"/>
      <c r="F23" s="840"/>
      <c r="G23" s="840"/>
      <c r="H23" s="840"/>
      <c r="I23" s="840"/>
      <c r="J23" s="840"/>
      <c r="K23" s="840"/>
      <c r="L23" s="840"/>
      <c r="M23" s="840"/>
      <c r="N23" s="840"/>
      <c r="O23" s="840"/>
      <c r="P23" s="841"/>
      <c r="S23" s="705">
        <f>S22/S21*1000</f>
        <v>1974.7461441177998</v>
      </c>
      <c r="T23" s="705">
        <f>T22/T21*1000</f>
        <v>2056.9296737604118</v>
      </c>
      <c r="U23" s="705">
        <f>U22/U21*1000</f>
        <v>2129.3644075804309</v>
      </c>
    </row>
    <row r="24" spans="1:28" ht="15.75" customHeight="1" x14ac:dyDescent="0.25">
      <c r="A24" s="898" t="s">
        <v>9</v>
      </c>
      <c r="B24" s="899"/>
      <c r="C24" s="899"/>
      <c r="D24" s="900"/>
      <c r="E24" s="842" t="s">
        <v>2</v>
      </c>
      <c r="F24" s="843"/>
      <c r="G24" s="842">
        <v>2023</v>
      </c>
      <c r="H24" s="843"/>
      <c r="I24" s="136">
        <v>2024</v>
      </c>
      <c r="J24" s="136">
        <v>2025</v>
      </c>
      <c r="K24" s="972">
        <v>2026</v>
      </c>
      <c r="L24" s="973"/>
      <c r="M24" s="972">
        <v>2027</v>
      </c>
      <c r="N24" s="973"/>
      <c r="O24" s="972">
        <v>2028</v>
      </c>
      <c r="P24" s="973"/>
    </row>
    <row r="25" spans="1:28" ht="27" customHeight="1" x14ac:dyDescent="0.25">
      <c r="A25" s="901"/>
      <c r="B25" s="902"/>
      <c r="C25" s="902"/>
      <c r="D25" s="903"/>
      <c r="E25" s="14" t="s">
        <v>86</v>
      </c>
      <c r="F25" s="15" t="s">
        <v>87</v>
      </c>
      <c r="G25" s="842" t="s">
        <v>12</v>
      </c>
      <c r="H25" s="843"/>
      <c r="I25" s="14" t="s">
        <v>12</v>
      </c>
      <c r="J25" s="14" t="s">
        <v>13</v>
      </c>
      <c r="K25" s="842" t="s">
        <v>14</v>
      </c>
      <c r="L25" s="843"/>
      <c r="M25" s="842" t="s">
        <v>15</v>
      </c>
      <c r="N25" s="843"/>
      <c r="O25" s="842" t="s">
        <v>15</v>
      </c>
      <c r="P25" s="843"/>
      <c r="T25" s="1">
        <f>T22/S22</f>
        <v>1.0943573775847393</v>
      </c>
      <c r="U25" s="1">
        <f>U22/T22</f>
        <v>1.08926234664187</v>
      </c>
    </row>
    <row r="26" spans="1:28" ht="24" hidden="1" customHeight="1" x14ac:dyDescent="0.25">
      <c r="A26" s="834" t="s">
        <v>126</v>
      </c>
      <c r="B26" s="835"/>
      <c r="C26" s="835"/>
      <c r="D26" s="836"/>
      <c r="E26" s="28"/>
      <c r="F26" s="25">
        <v>222820</v>
      </c>
      <c r="G26" s="974" t="e">
        <f t="shared" ref="G26:H36" si="0">G156+G285</f>
        <v>#VALUE!</v>
      </c>
      <c r="H26" s="974">
        <f t="shared" si="0"/>
        <v>0</v>
      </c>
      <c r="I26" s="27">
        <f t="shared" ref="I26:J36" si="1">J156+J285</f>
        <v>0</v>
      </c>
      <c r="J26" s="27">
        <f t="shared" si="1"/>
        <v>0</v>
      </c>
      <c r="K26" s="923">
        <f t="shared" ref="K26:K36" si="2">K156+K285</f>
        <v>0</v>
      </c>
      <c r="L26" s="924"/>
      <c r="M26" s="923">
        <f t="shared" ref="M26:M36" si="3">M156+M285</f>
        <v>0</v>
      </c>
      <c r="N26" s="924"/>
      <c r="O26" s="923">
        <f t="shared" ref="O26:O36" si="4">O156+O285</f>
        <v>0</v>
      </c>
      <c r="P26" s="924"/>
    </row>
    <row r="27" spans="1:28" ht="15.75" hidden="1" customHeight="1" x14ac:dyDescent="0.25">
      <c r="A27" s="834" t="s">
        <v>127</v>
      </c>
      <c r="B27" s="835"/>
      <c r="C27" s="835"/>
      <c r="D27" s="836"/>
      <c r="E27" s="28"/>
      <c r="F27" s="25">
        <v>222900</v>
      </c>
      <c r="G27" s="27" t="e">
        <f t="shared" si="0"/>
        <v>#VALUE!</v>
      </c>
      <c r="H27" s="27">
        <f t="shared" si="0"/>
        <v>0</v>
      </c>
      <c r="I27" s="27">
        <f t="shared" si="1"/>
        <v>0</v>
      </c>
      <c r="J27" s="27">
        <f t="shared" si="1"/>
        <v>0</v>
      </c>
      <c r="K27" s="923">
        <f t="shared" si="2"/>
        <v>0</v>
      </c>
      <c r="L27" s="924"/>
      <c r="M27" s="923">
        <f t="shared" si="3"/>
        <v>0</v>
      </c>
      <c r="N27" s="924"/>
      <c r="O27" s="923">
        <f t="shared" si="4"/>
        <v>0</v>
      </c>
      <c r="P27" s="924"/>
    </row>
    <row r="28" spans="1:28" ht="15.75" hidden="1" customHeight="1" x14ac:dyDescent="0.25">
      <c r="A28" s="834" t="s">
        <v>128</v>
      </c>
      <c r="B28" s="835"/>
      <c r="C28" s="835"/>
      <c r="D28" s="836"/>
      <c r="E28" s="28"/>
      <c r="F28" s="25">
        <v>222910</v>
      </c>
      <c r="G28" s="27" t="e">
        <f t="shared" si="0"/>
        <v>#VALUE!</v>
      </c>
      <c r="H28" s="27">
        <f t="shared" si="0"/>
        <v>0</v>
      </c>
      <c r="I28" s="27">
        <f t="shared" si="1"/>
        <v>0</v>
      </c>
      <c r="J28" s="27">
        <f t="shared" si="1"/>
        <v>0</v>
      </c>
      <c r="K28" s="923">
        <f t="shared" si="2"/>
        <v>0</v>
      </c>
      <c r="L28" s="924"/>
      <c r="M28" s="923">
        <f t="shared" si="3"/>
        <v>0</v>
      </c>
      <c r="N28" s="924"/>
      <c r="O28" s="923">
        <f t="shared" si="4"/>
        <v>0</v>
      </c>
      <c r="P28" s="924"/>
    </row>
    <row r="29" spans="1:28" ht="15.75" hidden="1" customHeight="1" x14ac:dyDescent="0.25">
      <c r="A29" s="834" t="s">
        <v>129</v>
      </c>
      <c r="B29" s="835"/>
      <c r="C29" s="835"/>
      <c r="D29" s="836"/>
      <c r="E29" s="28"/>
      <c r="F29" s="25">
        <v>222920</v>
      </c>
      <c r="G29" s="27" t="e">
        <f t="shared" si="0"/>
        <v>#VALUE!</v>
      </c>
      <c r="H29" s="27">
        <f t="shared" si="0"/>
        <v>0</v>
      </c>
      <c r="I29" s="27">
        <f t="shared" si="1"/>
        <v>0</v>
      </c>
      <c r="J29" s="27">
        <f t="shared" si="1"/>
        <v>0</v>
      </c>
      <c r="K29" s="923">
        <f t="shared" si="2"/>
        <v>0</v>
      </c>
      <c r="L29" s="924"/>
      <c r="M29" s="923">
        <f t="shared" si="3"/>
        <v>0</v>
      </c>
      <c r="N29" s="924"/>
      <c r="O29" s="923">
        <f t="shared" si="4"/>
        <v>0</v>
      </c>
      <c r="P29" s="924"/>
    </row>
    <row r="30" spans="1:28" ht="15.75" hidden="1" customHeight="1" x14ac:dyDescent="0.25">
      <c r="A30" s="834" t="s">
        <v>130</v>
      </c>
      <c r="B30" s="835"/>
      <c r="C30" s="835"/>
      <c r="D30" s="836"/>
      <c r="E30" s="28"/>
      <c r="F30" s="25">
        <v>222930</v>
      </c>
      <c r="G30" s="27" t="e">
        <f t="shared" si="0"/>
        <v>#VALUE!</v>
      </c>
      <c r="H30" s="27">
        <f t="shared" si="0"/>
        <v>0</v>
      </c>
      <c r="I30" s="27">
        <f t="shared" si="1"/>
        <v>0</v>
      </c>
      <c r="J30" s="27">
        <f t="shared" si="1"/>
        <v>0</v>
      </c>
      <c r="K30" s="923">
        <f t="shared" si="2"/>
        <v>0</v>
      </c>
      <c r="L30" s="924"/>
      <c r="M30" s="923">
        <f t="shared" si="3"/>
        <v>0</v>
      </c>
      <c r="N30" s="924"/>
      <c r="O30" s="923">
        <f t="shared" si="4"/>
        <v>0</v>
      </c>
      <c r="P30" s="924"/>
    </row>
    <row r="31" spans="1:28" ht="15.75" hidden="1" customHeight="1" x14ac:dyDescent="0.25">
      <c r="A31" s="834" t="s">
        <v>131</v>
      </c>
      <c r="B31" s="835"/>
      <c r="C31" s="835"/>
      <c r="D31" s="836"/>
      <c r="E31" s="28"/>
      <c r="F31" s="25">
        <v>222940</v>
      </c>
      <c r="G31" s="27" t="e">
        <f t="shared" si="0"/>
        <v>#VALUE!</v>
      </c>
      <c r="H31" s="27">
        <f t="shared" si="0"/>
        <v>0</v>
      </c>
      <c r="I31" s="27">
        <f t="shared" si="1"/>
        <v>0</v>
      </c>
      <c r="J31" s="27">
        <f t="shared" si="1"/>
        <v>0</v>
      </c>
      <c r="K31" s="923">
        <f t="shared" si="2"/>
        <v>0</v>
      </c>
      <c r="L31" s="924"/>
      <c r="M31" s="923">
        <f t="shared" si="3"/>
        <v>0</v>
      </c>
      <c r="N31" s="924"/>
      <c r="O31" s="923">
        <f t="shared" si="4"/>
        <v>0</v>
      </c>
      <c r="P31" s="924"/>
    </row>
    <row r="32" spans="1:28" ht="15.75" hidden="1" customHeight="1" x14ac:dyDescent="0.25">
      <c r="A32" s="834" t="s">
        <v>132</v>
      </c>
      <c r="B32" s="835"/>
      <c r="C32" s="835"/>
      <c r="D32" s="836"/>
      <c r="E32" s="28"/>
      <c r="F32" s="25">
        <v>222950</v>
      </c>
      <c r="G32" s="27" t="e">
        <f t="shared" si="0"/>
        <v>#VALUE!</v>
      </c>
      <c r="H32" s="27">
        <f t="shared" si="0"/>
        <v>0</v>
      </c>
      <c r="I32" s="27">
        <f t="shared" si="1"/>
        <v>0</v>
      </c>
      <c r="J32" s="27">
        <f t="shared" si="1"/>
        <v>0</v>
      </c>
      <c r="K32" s="923">
        <f t="shared" si="2"/>
        <v>0</v>
      </c>
      <c r="L32" s="924"/>
      <c r="M32" s="923">
        <f t="shared" si="3"/>
        <v>0</v>
      </c>
      <c r="N32" s="924"/>
      <c r="O32" s="923">
        <f t="shared" si="4"/>
        <v>0</v>
      </c>
      <c r="P32" s="924"/>
    </row>
    <row r="33" spans="1:16" ht="15.75" hidden="1" customHeight="1" x14ac:dyDescent="0.25">
      <c r="A33" s="834" t="s">
        <v>133</v>
      </c>
      <c r="B33" s="835"/>
      <c r="C33" s="835"/>
      <c r="D33" s="836"/>
      <c r="E33" s="28"/>
      <c r="F33" s="25">
        <v>222960</v>
      </c>
      <c r="G33" s="27" t="e">
        <f t="shared" si="0"/>
        <v>#VALUE!</v>
      </c>
      <c r="H33" s="27">
        <f t="shared" si="0"/>
        <v>0</v>
      </c>
      <c r="I33" s="27">
        <f t="shared" si="1"/>
        <v>0</v>
      </c>
      <c r="J33" s="27">
        <f t="shared" si="1"/>
        <v>0</v>
      </c>
      <c r="K33" s="923">
        <f t="shared" si="2"/>
        <v>0</v>
      </c>
      <c r="L33" s="924"/>
      <c r="M33" s="923">
        <f t="shared" si="3"/>
        <v>0</v>
      </c>
      <c r="N33" s="924"/>
      <c r="O33" s="923">
        <f t="shared" si="4"/>
        <v>0</v>
      </c>
      <c r="P33" s="924"/>
    </row>
    <row r="34" spans="1:16" ht="15.75" hidden="1" customHeight="1" x14ac:dyDescent="0.25">
      <c r="A34" s="834" t="s">
        <v>134</v>
      </c>
      <c r="B34" s="835"/>
      <c r="C34" s="835"/>
      <c r="D34" s="836"/>
      <c r="E34" s="28"/>
      <c r="F34" s="25">
        <v>222970</v>
      </c>
      <c r="G34" s="27" t="e">
        <f t="shared" si="0"/>
        <v>#VALUE!</v>
      </c>
      <c r="H34" s="27">
        <f t="shared" si="0"/>
        <v>0</v>
      </c>
      <c r="I34" s="27">
        <f t="shared" si="1"/>
        <v>0</v>
      </c>
      <c r="J34" s="27">
        <f t="shared" si="1"/>
        <v>0</v>
      </c>
      <c r="K34" s="923">
        <f t="shared" si="2"/>
        <v>0</v>
      </c>
      <c r="L34" s="924"/>
      <c r="M34" s="923">
        <f t="shared" si="3"/>
        <v>0</v>
      </c>
      <c r="N34" s="924"/>
      <c r="O34" s="923">
        <f t="shared" si="4"/>
        <v>0</v>
      </c>
      <c r="P34" s="924"/>
    </row>
    <row r="35" spans="1:16" ht="15.75" hidden="1" customHeight="1" x14ac:dyDescent="0.25">
      <c r="A35" s="834" t="s">
        <v>135</v>
      </c>
      <c r="B35" s="835"/>
      <c r="C35" s="835"/>
      <c r="D35" s="836"/>
      <c r="E35" s="28"/>
      <c r="F35" s="25">
        <v>222980</v>
      </c>
      <c r="G35" s="27" t="e">
        <f t="shared" si="0"/>
        <v>#VALUE!</v>
      </c>
      <c r="H35" s="27">
        <f t="shared" si="0"/>
        <v>0</v>
      </c>
      <c r="I35" s="27">
        <f t="shared" si="1"/>
        <v>0</v>
      </c>
      <c r="J35" s="27">
        <f t="shared" si="1"/>
        <v>0</v>
      </c>
      <c r="K35" s="923">
        <f t="shared" si="2"/>
        <v>0</v>
      </c>
      <c r="L35" s="924"/>
      <c r="M35" s="923">
        <f t="shared" si="3"/>
        <v>0</v>
      </c>
      <c r="N35" s="924"/>
      <c r="O35" s="923">
        <f t="shared" si="4"/>
        <v>0</v>
      </c>
      <c r="P35" s="924"/>
    </row>
    <row r="36" spans="1:16" ht="15.75" hidden="1" customHeight="1" x14ac:dyDescent="0.25">
      <c r="A36" s="834" t="s">
        <v>136</v>
      </c>
      <c r="B36" s="835"/>
      <c r="C36" s="835"/>
      <c r="D36" s="836"/>
      <c r="E36" s="28"/>
      <c r="F36" s="25">
        <v>222990</v>
      </c>
      <c r="G36" s="27" t="e">
        <f t="shared" si="0"/>
        <v>#VALUE!</v>
      </c>
      <c r="H36" s="27">
        <f t="shared" si="0"/>
        <v>0</v>
      </c>
      <c r="I36" s="27">
        <f t="shared" si="1"/>
        <v>0</v>
      </c>
      <c r="J36" s="27">
        <f t="shared" si="1"/>
        <v>0</v>
      </c>
      <c r="K36" s="923">
        <f t="shared" si="2"/>
        <v>0</v>
      </c>
      <c r="L36" s="924"/>
      <c r="M36" s="923">
        <f t="shared" si="3"/>
        <v>0</v>
      </c>
      <c r="N36" s="924"/>
      <c r="O36" s="923">
        <f t="shared" si="4"/>
        <v>0</v>
      </c>
      <c r="P36" s="924"/>
    </row>
    <row r="37" spans="1:16" ht="15.75" hidden="1" customHeight="1" x14ac:dyDescent="0.25">
      <c r="A37" s="846" t="s">
        <v>137</v>
      </c>
      <c r="B37" s="847"/>
      <c r="C37" s="847"/>
      <c r="D37" s="848"/>
      <c r="E37" s="19"/>
      <c r="F37" s="19">
        <v>270000</v>
      </c>
      <c r="G37" s="21" t="e">
        <f>G38+G39</f>
        <v>#VALUE!</v>
      </c>
      <c r="H37" s="21">
        <f>H38+H39</f>
        <v>0</v>
      </c>
      <c r="I37" s="21">
        <f>I38+I39</f>
        <v>0</v>
      </c>
      <c r="J37" s="21">
        <f>J38+J39</f>
        <v>0</v>
      </c>
      <c r="K37" s="927">
        <f>K38+K39</f>
        <v>0</v>
      </c>
      <c r="L37" s="928"/>
      <c r="M37" s="927">
        <f>M38+M39</f>
        <v>0</v>
      </c>
      <c r="N37" s="928"/>
      <c r="O37" s="927">
        <f>O38+O39</f>
        <v>0</v>
      </c>
      <c r="P37" s="928"/>
    </row>
    <row r="38" spans="1:16" ht="15.75" hidden="1" customHeight="1" x14ac:dyDescent="0.25">
      <c r="A38" s="834" t="s">
        <v>138</v>
      </c>
      <c r="B38" s="835"/>
      <c r="C38" s="835"/>
      <c r="D38" s="836"/>
      <c r="E38" s="28"/>
      <c r="F38" s="25">
        <v>271000</v>
      </c>
      <c r="G38" s="27" t="e">
        <f>G168+G297</f>
        <v>#VALUE!</v>
      </c>
      <c r="H38" s="27">
        <f>H168+H297</f>
        <v>0</v>
      </c>
      <c r="I38" s="27">
        <f>J168+J297</f>
        <v>0</v>
      </c>
      <c r="J38" s="27">
        <f>K168+K297</f>
        <v>0</v>
      </c>
      <c r="K38" s="923">
        <f>K168+K297</f>
        <v>0</v>
      </c>
      <c r="L38" s="924"/>
      <c r="M38" s="923">
        <f>M168+M297</f>
        <v>0</v>
      </c>
      <c r="N38" s="924"/>
      <c r="O38" s="923">
        <f>O168+O297</f>
        <v>0</v>
      </c>
      <c r="P38" s="924"/>
    </row>
    <row r="39" spans="1:16" ht="22.5" hidden="1" customHeight="1" x14ac:dyDescent="0.25">
      <c r="A39" s="834" t="s">
        <v>139</v>
      </c>
      <c r="B39" s="835"/>
      <c r="C39" s="835"/>
      <c r="D39" s="836"/>
      <c r="E39" s="43"/>
      <c r="F39" s="43">
        <v>273500</v>
      </c>
      <c r="G39" s="27" t="e">
        <f>G169+G298</f>
        <v>#VALUE!</v>
      </c>
      <c r="H39" s="27">
        <f>H169+H298</f>
        <v>0</v>
      </c>
      <c r="I39" s="27">
        <f>J169+J298</f>
        <v>0</v>
      </c>
      <c r="J39" s="27">
        <f>K169+K298</f>
        <v>0</v>
      </c>
      <c r="K39" s="923">
        <f>K169+K298</f>
        <v>0</v>
      </c>
      <c r="L39" s="924"/>
      <c r="M39" s="923">
        <f>M169+M298</f>
        <v>0</v>
      </c>
      <c r="N39" s="924"/>
      <c r="O39" s="923">
        <f>O169+O298</f>
        <v>0</v>
      </c>
      <c r="P39" s="924"/>
    </row>
    <row r="40" spans="1:16" ht="15.75" hidden="1" customHeight="1" x14ac:dyDescent="0.25">
      <c r="A40" s="846" t="s">
        <v>140</v>
      </c>
      <c r="B40" s="847"/>
      <c r="C40" s="847"/>
      <c r="D40" s="848"/>
      <c r="E40" s="44"/>
      <c r="F40" s="45">
        <v>280000</v>
      </c>
      <c r="G40" s="21" t="e">
        <f>SUM(G41:G53)</f>
        <v>#VALUE!</v>
      </c>
      <c r="H40" s="21">
        <f>SUM(H41:H53)</f>
        <v>0</v>
      </c>
      <c r="I40" s="21">
        <f>SUM(I41:I53)</f>
        <v>0</v>
      </c>
      <c r="J40" s="21">
        <f>SUM(J41:J53)</f>
        <v>0</v>
      </c>
      <c r="K40" s="927">
        <f>SUM(K41:L53)</f>
        <v>0</v>
      </c>
      <c r="L40" s="928"/>
      <c r="M40" s="927">
        <f>SUM(M41:N53)</f>
        <v>0</v>
      </c>
      <c r="N40" s="928"/>
      <c r="O40" s="927">
        <f>SUM(O41:P53)</f>
        <v>0</v>
      </c>
      <c r="P40" s="928"/>
    </row>
    <row r="41" spans="1:16" ht="15.75" hidden="1" customHeight="1" x14ac:dyDescent="0.25">
      <c r="A41" s="834" t="s">
        <v>141</v>
      </c>
      <c r="B41" s="835"/>
      <c r="C41" s="835"/>
      <c r="D41" s="836"/>
      <c r="E41" s="28"/>
      <c r="F41" s="25">
        <v>281000</v>
      </c>
      <c r="G41" s="27" t="e">
        <f t="shared" ref="G41:H56" si="5">G171+G300</f>
        <v>#VALUE!</v>
      </c>
      <c r="H41" s="27">
        <f t="shared" si="5"/>
        <v>0</v>
      </c>
      <c r="I41" s="27">
        <f t="shared" ref="I41:J56" si="6">J171+J300</f>
        <v>0</v>
      </c>
      <c r="J41" s="27">
        <f t="shared" si="6"/>
        <v>0</v>
      </c>
      <c r="K41" s="923">
        <f t="shared" ref="K41:K59" si="7">K171+K300</f>
        <v>0</v>
      </c>
      <c r="L41" s="924"/>
      <c r="M41" s="923">
        <f t="shared" ref="M41:M59" si="8">M171+M300</f>
        <v>0</v>
      </c>
      <c r="N41" s="924"/>
      <c r="O41" s="923">
        <f t="shared" ref="O41:O59" si="9">O171+O300</f>
        <v>0</v>
      </c>
      <c r="P41" s="924"/>
    </row>
    <row r="42" spans="1:16" ht="15.75" hidden="1" customHeight="1" x14ac:dyDescent="0.25">
      <c r="A42" s="834" t="s">
        <v>142</v>
      </c>
      <c r="B42" s="835"/>
      <c r="C42" s="835"/>
      <c r="D42" s="836"/>
      <c r="E42" s="28"/>
      <c r="F42" s="25">
        <v>281200</v>
      </c>
      <c r="G42" s="27" t="e">
        <f t="shared" si="5"/>
        <v>#VALUE!</v>
      </c>
      <c r="H42" s="27">
        <f t="shared" si="5"/>
        <v>0</v>
      </c>
      <c r="I42" s="27">
        <f t="shared" si="6"/>
        <v>0</v>
      </c>
      <c r="J42" s="27">
        <f t="shared" si="6"/>
        <v>0</v>
      </c>
      <c r="K42" s="923">
        <f t="shared" si="7"/>
        <v>0</v>
      </c>
      <c r="L42" s="924"/>
      <c r="M42" s="923">
        <f t="shared" si="8"/>
        <v>0</v>
      </c>
      <c r="N42" s="924"/>
      <c r="O42" s="923">
        <f t="shared" si="9"/>
        <v>0</v>
      </c>
      <c r="P42" s="924"/>
    </row>
    <row r="43" spans="1:16" ht="15.75" hidden="1" customHeight="1" x14ac:dyDescent="0.25">
      <c r="A43" s="834" t="s">
        <v>143</v>
      </c>
      <c r="B43" s="835"/>
      <c r="C43" s="835"/>
      <c r="D43" s="836"/>
      <c r="E43" s="28"/>
      <c r="F43" s="25">
        <v>281210</v>
      </c>
      <c r="G43" s="27" t="e">
        <f t="shared" si="5"/>
        <v>#VALUE!</v>
      </c>
      <c r="H43" s="27">
        <f t="shared" si="5"/>
        <v>0</v>
      </c>
      <c r="I43" s="27">
        <f t="shared" si="6"/>
        <v>0</v>
      </c>
      <c r="J43" s="27">
        <f t="shared" si="6"/>
        <v>0</v>
      </c>
      <c r="K43" s="923">
        <f t="shared" si="7"/>
        <v>0</v>
      </c>
      <c r="L43" s="924"/>
      <c r="M43" s="923">
        <f t="shared" si="8"/>
        <v>0</v>
      </c>
      <c r="N43" s="924"/>
      <c r="O43" s="923">
        <f t="shared" si="9"/>
        <v>0</v>
      </c>
      <c r="P43" s="924"/>
    </row>
    <row r="44" spans="1:16" ht="15.75" hidden="1" customHeight="1" x14ac:dyDescent="0.25">
      <c r="A44" s="834" t="s">
        <v>144</v>
      </c>
      <c r="B44" s="835"/>
      <c r="C44" s="835"/>
      <c r="D44" s="836"/>
      <c r="E44" s="28"/>
      <c r="F44" s="25">
        <v>281211</v>
      </c>
      <c r="G44" s="27" t="e">
        <f t="shared" si="5"/>
        <v>#VALUE!</v>
      </c>
      <c r="H44" s="27">
        <f t="shared" si="5"/>
        <v>0</v>
      </c>
      <c r="I44" s="27">
        <f t="shared" si="6"/>
        <v>0</v>
      </c>
      <c r="J44" s="27">
        <f t="shared" si="6"/>
        <v>0</v>
      </c>
      <c r="K44" s="923">
        <f t="shared" si="7"/>
        <v>0</v>
      </c>
      <c r="L44" s="924"/>
      <c r="M44" s="923">
        <f t="shared" si="8"/>
        <v>0</v>
      </c>
      <c r="N44" s="924"/>
      <c r="O44" s="923">
        <f t="shared" si="9"/>
        <v>0</v>
      </c>
      <c r="P44" s="924"/>
    </row>
    <row r="45" spans="1:16" ht="15.75" hidden="1" customHeight="1" x14ac:dyDescent="0.25">
      <c r="A45" s="834" t="s">
        <v>145</v>
      </c>
      <c r="B45" s="835"/>
      <c r="C45" s="835"/>
      <c r="D45" s="836"/>
      <c r="E45" s="28"/>
      <c r="F45" s="25">
        <v>281212</v>
      </c>
      <c r="G45" s="27" t="e">
        <f t="shared" si="5"/>
        <v>#VALUE!</v>
      </c>
      <c r="H45" s="27">
        <f t="shared" si="5"/>
        <v>0</v>
      </c>
      <c r="I45" s="27">
        <f t="shared" si="6"/>
        <v>0</v>
      </c>
      <c r="J45" s="27">
        <f t="shared" si="6"/>
        <v>0</v>
      </c>
      <c r="K45" s="923">
        <f t="shared" si="7"/>
        <v>0</v>
      </c>
      <c r="L45" s="924"/>
      <c r="M45" s="923">
        <f t="shared" si="8"/>
        <v>0</v>
      </c>
      <c r="N45" s="924"/>
      <c r="O45" s="923">
        <f t="shared" si="9"/>
        <v>0</v>
      </c>
      <c r="P45" s="924"/>
    </row>
    <row r="46" spans="1:16" ht="15.75" hidden="1" customHeight="1" x14ac:dyDescent="0.25">
      <c r="A46" s="834" t="s">
        <v>146</v>
      </c>
      <c r="B46" s="835"/>
      <c r="C46" s="835"/>
      <c r="D46" s="836"/>
      <c r="E46" s="28"/>
      <c r="F46" s="25">
        <v>281220</v>
      </c>
      <c r="G46" s="27" t="e">
        <f t="shared" si="5"/>
        <v>#VALUE!</v>
      </c>
      <c r="H46" s="27">
        <f t="shared" si="5"/>
        <v>0</v>
      </c>
      <c r="I46" s="27">
        <f t="shared" si="6"/>
        <v>0</v>
      </c>
      <c r="J46" s="27">
        <f t="shared" si="6"/>
        <v>0</v>
      </c>
      <c r="K46" s="923">
        <f t="shared" si="7"/>
        <v>0</v>
      </c>
      <c r="L46" s="924"/>
      <c r="M46" s="923">
        <f t="shared" si="8"/>
        <v>0</v>
      </c>
      <c r="N46" s="924"/>
      <c r="O46" s="923">
        <f t="shared" si="9"/>
        <v>0</v>
      </c>
      <c r="P46" s="924"/>
    </row>
    <row r="47" spans="1:16" ht="15.75" hidden="1" customHeight="1" x14ac:dyDescent="0.25">
      <c r="A47" s="834" t="s">
        <v>147</v>
      </c>
      <c r="B47" s="835"/>
      <c r="C47" s="835"/>
      <c r="D47" s="836"/>
      <c r="E47" s="28"/>
      <c r="F47" s="25">
        <v>281221</v>
      </c>
      <c r="G47" s="27" t="e">
        <f t="shared" si="5"/>
        <v>#VALUE!</v>
      </c>
      <c r="H47" s="27">
        <f t="shared" si="5"/>
        <v>0</v>
      </c>
      <c r="I47" s="27">
        <f t="shared" si="6"/>
        <v>0</v>
      </c>
      <c r="J47" s="27">
        <f t="shared" si="6"/>
        <v>0</v>
      </c>
      <c r="K47" s="923">
        <f t="shared" si="7"/>
        <v>0</v>
      </c>
      <c r="L47" s="924"/>
      <c r="M47" s="923">
        <f t="shared" si="8"/>
        <v>0</v>
      </c>
      <c r="N47" s="924"/>
      <c r="O47" s="923">
        <f t="shared" si="9"/>
        <v>0</v>
      </c>
      <c r="P47" s="924"/>
    </row>
    <row r="48" spans="1:16" ht="15.75" hidden="1" customHeight="1" x14ac:dyDescent="0.25">
      <c r="A48" s="834" t="s">
        <v>148</v>
      </c>
      <c r="B48" s="835"/>
      <c r="C48" s="835"/>
      <c r="D48" s="836"/>
      <c r="E48" s="28"/>
      <c r="F48" s="25">
        <v>281222</v>
      </c>
      <c r="G48" s="27" t="e">
        <f t="shared" si="5"/>
        <v>#VALUE!</v>
      </c>
      <c r="H48" s="27">
        <f t="shared" si="5"/>
        <v>0</v>
      </c>
      <c r="I48" s="27">
        <f t="shared" si="6"/>
        <v>0</v>
      </c>
      <c r="J48" s="27">
        <f t="shared" si="6"/>
        <v>0</v>
      </c>
      <c r="K48" s="923">
        <f t="shared" si="7"/>
        <v>0</v>
      </c>
      <c r="L48" s="924"/>
      <c r="M48" s="923">
        <f t="shared" si="8"/>
        <v>0</v>
      </c>
      <c r="N48" s="924"/>
      <c r="O48" s="923">
        <f t="shared" si="9"/>
        <v>0</v>
      </c>
      <c r="P48" s="924"/>
    </row>
    <row r="49" spans="1:16" ht="15.75" hidden="1" customHeight="1" x14ac:dyDescent="0.25">
      <c r="A49" s="834" t="s">
        <v>149</v>
      </c>
      <c r="B49" s="835"/>
      <c r="C49" s="835"/>
      <c r="D49" s="836"/>
      <c r="E49" s="28"/>
      <c r="F49" s="25">
        <v>281230</v>
      </c>
      <c r="G49" s="27" t="e">
        <f t="shared" si="5"/>
        <v>#VALUE!</v>
      </c>
      <c r="H49" s="27">
        <f t="shared" si="5"/>
        <v>0</v>
      </c>
      <c r="I49" s="27">
        <f t="shared" si="6"/>
        <v>0</v>
      </c>
      <c r="J49" s="27">
        <f t="shared" si="6"/>
        <v>0</v>
      </c>
      <c r="K49" s="923">
        <f t="shared" si="7"/>
        <v>0</v>
      </c>
      <c r="L49" s="924"/>
      <c r="M49" s="923">
        <f t="shared" si="8"/>
        <v>0</v>
      </c>
      <c r="N49" s="924"/>
      <c r="O49" s="923">
        <f t="shared" si="9"/>
        <v>0</v>
      </c>
      <c r="P49" s="924"/>
    </row>
    <row r="50" spans="1:16" ht="15.75" hidden="1" customHeight="1" x14ac:dyDescent="0.25">
      <c r="A50" s="834" t="s">
        <v>150</v>
      </c>
      <c r="B50" s="835"/>
      <c r="C50" s="835"/>
      <c r="D50" s="836"/>
      <c r="E50" s="28"/>
      <c r="F50" s="25">
        <v>281800</v>
      </c>
      <c r="G50" s="27" t="e">
        <f t="shared" si="5"/>
        <v>#VALUE!</v>
      </c>
      <c r="H50" s="27">
        <f t="shared" si="5"/>
        <v>0</v>
      </c>
      <c r="I50" s="27">
        <f t="shared" si="6"/>
        <v>0</v>
      </c>
      <c r="J50" s="27">
        <f t="shared" si="6"/>
        <v>0</v>
      </c>
      <c r="K50" s="923">
        <f t="shared" si="7"/>
        <v>0</v>
      </c>
      <c r="L50" s="924"/>
      <c r="M50" s="923">
        <f t="shared" si="8"/>
        <v>0</v>
      </c>
      <c r="N50" s="924"/>
      <c r="O50" s="923">
        <f t="shared" si="9"/>
        <v>0</v>
      </c>
      <c r="P50" s="924"/>
    </row>
    <row r="51" spans="1:16" ht="15.75" hidden="1" customHeight="1" x14ac:dyDescent="0.25">
      <c r="A51" s="834" t="s">
        <v>151</v>
      </c>
      <c r="B51" s="835"/>
      <c r="C51" s="835"/>
      <c r="D51" s="836"/>
      <c r="E51" s="28"/>
      <c r="F51" s="25">
        <v>281900</v>
      </c>
      <c r="G51" s="27" t="e">
        <f t="shared" si="5"/>
        <v>#VALUE!</v>
      </c>
      <c r="H51" s="27">
        <f t="shared" si="5"/>
        <v>0</v>
      </c>
      <c r="I51" s="27">
        <f t="shared" si="6"/>
        <v>0</v>
      </c>
      <c r="J51" s="27">
        <f t="shared" si="6"/>
        <v>0</v>
      </c>
      <c r="K51" s="923">
        <f t="shared" si="7"/>
        <v>0</v>
      </c>
      <c r="L51" s="924"/>
      <c r="M51" s="923">
        <f t="shared" si="8"/>
        <v>0</v>
      </c>
      <c r="N51" s="924"/>
      <c r="O51" s="923">
        <f t="shared" si="9"/>
        <v>0</v>
      </c>
      <c r="P51" s="924"/>
    </row>
    <row r="52" spans="1:16" ht="15.75" hidden="1" customHeight="1" x14ac:dyDescent="0.25">
      <c r="A52" s="834" t="s">
        <v>152</v>
      </c>
      <c r="B52" s="835"/>
      <c r="C52" s="835"/>
      <c r="D52" s="836"/>
      <c r="E52" s="28"/>
      <c r="F52" s="25">
        <v>282000</v>
      </c>
      <c r="G52" s="27" t="e">
        <f t="shared" si="5"/>
        <v>#VALUE!</v>
      </c>
      <c r="H52" s="27">
        <f t="shared" si="5"/>
        <v>0</v>
      </c>
      <c r="I52" s="27">
        <f t="shared" si="6"/>
        <v>0</v>
      </c>
      <c r="J52" s="27">
        <f t="shared" si="6"/>
        <v>0</v>
      </c>
      <c r="K52" s="923">
        <f t="shared" si="7"/>
        <v>0</v>
      </c>
      <c r="L52" s="924"/>
      <c r="M52" s="923">
        <f t="shared" si="8"/>
        <v>0</v>
      </c>
      <c r="N52" s="924"/>
      <c r="O52" s="923">
        <f t="shared" si="9"/>
        <v>0</v>
      </c>
      <c r="P52" s="924"/>
    </row>
    <row r="53" spans="1:16" ht="15.75" hidden="1" customHeight="1" x14ac:dyDescent="0.25">
      <c r="A53" s="834" t="s">
        <v>153</v>
      </c>
      <c r="B53" s="835"/>
      <c r="C53" s="835"/>
      <c r="D53" s="836"/>
      <c r="E53" s="28"/>
      <c r="F53" s="25">
        <v>282100</v>
      </c>
      <c r="G53" s="27" t="e">
        <f t="shared" si="5"/>
        <v>#VALUE!</v>
      </c>
      <c r="H53" s="27">
        <f t="shared" si="5"/>
        <v>0</v>
      </c>
      <c r="I53" s="27">
        <f t="shared" si="6"/>
        <v>0</v>
      </c>
      <c r="J53" s="27">
        <f t="shared" si="6"/>
        <v>0</v>
      </c>
      <c r="K53" s="923">
        <f t="shared" si="7"/>
        <v>0</v>
      </c>
      <c r="L53" s="924"/>
      <c r="M53" s="923">
        <f t="shared" si="8"/>
        <v>0</v>
      </c>
      <c r="N53" s="924"/>
      <c r="O53" s="923">
        <f t="shared" si="9"/>
        <v>0</v>
      </c>
      <c r="P53" s="924"/>
    </row>
    <row r="54" spans="1:16" ht="15.75" hidden="1" customHeight="1" x14ac:dyDescent="0.25">
      <c r="A54" s="846" t="s">
        <v>154</v>
      </c>
      <c r="B54" s="847"/>
      <c r="C54" s="847"/>
      <c r="D54" s="848"/>
      <c r="E54" s="20"/>
      <c r="F54" s="19">
        <v>290000</v>
      </c>
      <c r="G54" s="21" t="e">
        <f t="shared" si="5"/>
        <v>#VALUE!</v>
      </c>
      <c r="H54" s="21">
        <f t="shared" si="5"/>
        <v>0</v>
      </c>
      <c r="I54" s="21">
        <f t="shared" si="6"/>
        <v>0</v>
      </c>
      <c r="J54" s="21">
        <f t="shared" si="6"/>
        <v>0</v>
      </c>
      <c r="K54" s="927">
        <f t="shared" si="7"/>
        <v>0</v>
      </c>
      <c r="L54" s="928"/>
      <c r="M54" s="927">
        <f t="shared" si="8"/>
        <v>0</v>
      </c>
      <c r="N54" s="928"/>
      <c r="O54" s="927">
        <f t="shared" si="9"/>
        <v>0</v>
      </c>
      <c r="P54" s="928"/>
    </row>
    <row r="55" spans="1:16" ht="15.75" hidden="1" customHeight="1" x14ac:dyDescent="0.25">
      <c r="A55" s="834" t="s">
        <v>155</v>
      </c>
      <c r="B55" s="835"/>
      <c r="C55" s="835"/>
      <c r="D55" s="836"/>
      <c r="E55" s="28"/>
      <c r="F55" s="25">
        <v>292220</v>
      </c>
      <c r="G55" s="27" t="e">
        <f t="shared" si="5"/>
        <v>#VALUE!</v>
      </c>
      <c r="H55" s="27">
        <f t="shared" si="5"/>
        <v>0</v>
      </c>
      <c r="I55" s="27">
        <f t="shared" si="6"/>
        <v>0</v>
      </c>
      <c r="J55" s="27">
        <f t="shared" si="6"/>
        <v>0</v>
      </c>
      <c r="K55" s="923">
        <f t="shared" si="7"/>
        <v>0</v>
      </c>
      <c r="L55" s="924"/>
      <c r="M55" s="923">
        <f t="shared" si="8"/>
        <v>0</v>
      </c>
      <c r="N55" s="924"/>
      <c r="O55" s="923">
        <f t="shared" si="9"/>
        <v>0</v>
      </c>
      <c r="P55" s="924"/>
    </row>
    <row r="56" spans="1:16" ht="15.75" hidden="1" customHeight="1" x14ac:dyDescent="0.25">
      <c r="A56" s="834" t="s">
        <v>156</v>
      </c>
      <c r="B56" s="835"/>
      <c r="C56" s="835"/>
      <c r="D56" s="836"/>
      <c r="E56" s="29"/>
      <c r="F56" s="25">
        <v>300000</v>
      </c>
      <c r="G56" s="27" t="e">
        <f t="shared" si="5"/>
        <v>#VALUE!</v>
      </c>
      <c r="H56" s="27">
        <f t="shared" si="5"/>
        <v>0</v>
      </c>
      <c r="I56" s="27">
        <f t="shared" si="6"/>
        <v>0</v>
      </c>
      <c r="J56" s="27">
        <f t="shared" si="6"/>
        <v>0</v>
      </c>
      <c r="K56" s="923">
        <f t="shared" si="7"/>
        <v>0</v>
      </c>
      <c r="L56" s="924"/>
      <c r="M56" s="923">
        <f t="shared" si="8"/>
        <v>0</v>
      </c>
      <c r="N56" s="924"/>
      <c r="O56" s="923">
        <f t="shared" si="9"/>
        <v>0</v>
      </c>
      <c r="P56" s="924"/>
    </row>
    <row r="57" spans="1:16" ht="15.75" hidden="1" customHeight="1" x14ac:dyDescent="0.25">
      <c r="A57" s="834" t="s">
        <v>157</v>
      </c>
      <c r="B57" s="835"/>
      <c r="C57" s="835"/>
      <c r="D57" s="836"/>
      <c r="E57" s="46"/>
      <c r="F57" s="25">
        <v>300000</v>
      </c>
      <c r="G57" s="27" t="e">
        <f t="shared" ref="G57:H59" si="10">G187+G316</f>
        <v>#VALUE!</v>
      </c>
      <c r="H57" s="27">
        <f t="shared" si="10"/>
        <v>0</v>
      </c>
      <c r="I57" s="27">
        <f t="shared" ref="I57:J59" si="11">J187+J316</f>
        <v>0</v>
      </c>
      <c r="J57" s="27">
        <f t="shared" si="11"/>
        <v>0</v>
      </c>
      <c r="K57" s="923">
        <f t="shared" si="7"/>
        <v>0</v>
      </c>
      <c r="L57" s="924"/>
      <c r="M57" s="923">
        <f t="shared" si="8"/>
        <v>0</v>
      </c>
      <c r="N57" s="924"/>
      <c r="O57" s="923">
        <f t="shared" si="9"/>
        <v>0</v>
      </c>
      <c r="P57" s="924"/>
    </row>
    <row r="58" spans="1:16" ht="15.75" hidden="1" customHeight="1" x14ac:dyDescent="0.25">
      <c r="A58" s="834" t="s">
        <v>158</v>
      </c>
      <c r="B58" s="835"/>
      <c r="C58" s="835"/>
      <c r="D58" s="836"/>
      <c r="E58" s="46"/>
      <c r="F58" s="25">
        <v>319000</v>
      </c>
      <c r="G58" s="27" t="e">
        <f t="shared" si="10"/>
        <v>#VALUE!</v>
      </c>
      <c r="H58" s="27">
        <f t="shared" si="10"/>
        <v>0</v>
      </c>
      <c r="I58" s="27">
        <f t="shared" si="11"/>
        <v>0</v>
      </c>
      <c r="J58" s="27">
        <f t="shared" si="11"/>
        <v>0</v>
      </c>
      <c r="K58" s="923">
        <f t="shared" si="7"/>
        <v>0</v>
      </c>
      <c r="L58" s="924"/>
      <c r="M58" s="923">
        <f t="shared" si="8"/>
        <v>0</v>
      </c>
      <c r="N58" s="924"/>
      <c r="O58" s="923">
        <f t="shared" si="9"/>
        <v>0</v>
      </c>
      <c r="P58" s="924"/>
    </row>
    <row r="59" spans="1:16" ht="15.75" hidden="1" customHeight="1" x14ac:dyDescent="0.25">
      <c r="A59" s="834" t="s">
        <v>159</v>
      </c>
      <c r="B59" s="835"/>
      <c r="C59" s="835"/>
      <c r="D59" s="836"/>
      <c r="E59" s="28"/>
      <c r="F59" s="25">
        <v>350000</v>
      </c>
      <c r="G59" s="27" t="e">
        <f t="shared" si="10"/>
        <v>#VALUE!</v>
      </c>
      <c r="H59" s="27">
        <f t="shared" si="10"/>
        <v>0</v>
      </c>
      <c r="I59" s="27">
        <f t="shared" si="11"/>
        <v>0</v>
      </c>
      <c r="J59" s="27">
        <f t="shared" si="11"/>
        <v>0</v>
      </c>
      <c r="K59" s="923">
        <f t="shared" si="7"/>
        <v>0</v>
      </c>
      <c r="L59" s="924"/>
      <c r="M59" s="923">
        <f t="shared" si="8"/>
        <v>0</v>
      </c>
      <c r="N59" s="924"/>
      <c r="O59" s="923">
        <f t="shared" si="9"/>
        <v>0</v>
      </c>
      <c r="P59" s="924"/>
    </row>
    <row r="60" spans="1:16" ht="15.75" hidden="1" customHeight="1" x14ac:dyDescent="0.25">
      <c r="A60" s="846" t="s">
        <v>160</v>
      </c>
      <c r="B60" s="847"/>
      <c r="C60" s="847"/>
      <c r="D60" s="848"/>
      <c r="E60" s="20"/>
      <c r="F60" s="19">
        <v>310000</v>
      </c>
      <c r="G60" s="21" t="e">
        <f>SUM(G61:G90)</f>
        <v>#VALUE!</v>
      </c>
      <c r="H60" s="21">
        <f>SUM(H61:H90)</f>
        <v>0</v>
      </c>
      <c r="I60" s="21">
        <f>SUM(I61:I90)</f>
        <v>0</v>
      </c>
      <c r="J60" s="21">
        <f>SUM(J61:J90)</f>
        <v>0</v>
      </c>
      <c r="K60" s="927">
        <f>SUM(K61:L90)</f>
        <v>0</v>
      </c>
      <c r="L60" s="928"/>
      <c r="M60" s="927">
        <f>SUM(M61:N90)</f>
        <v>0</v>
      </c>
      <c r="N60" s="928"/>
      <c r="O60" s="927">
        <f>SUM(O61:P90)</f>
        <v>0</v>
      </c>
      <c r="P60" s="928"/>
    </row>
    <row r="61" spans="1:16" ht="15.75" hidden="1" customHeight="1" x14ac:dyDescent="0.25">
      <c r="A61" s="834" t="s">
        <v>161</v>
      </c>
      <c r="B61" s="835"/>
      <c r="C61" s="835"/>
      <c r="D61" s="836"/>
      <c r="E61" s="28"/>
      <c r="F61" s="25">
        <v>311000</v>
      </c>
      <c r="G61" s="27" t="e">
        <f t="shared" ref="G61:H76" si="12">G191+G320</f>
        <v>#VALUE!</v>
      </c>
      <c r="H61" s="27">
        <f t="shared" si="12"/>
        <v>0</v>
      </c>
      <c r="I61" s="27">
        <f t="shared" ref="I61:J76" si="13">J191+J320</f>
        <v>0</v>
      </c>
      <c r="J61" s="27">
        <f t="shared" si="13"/>
        <v>0</v>
      </c>
      <c r="K61" s="923">
        <f t="shared" ref="K61:K90" si="14">K191+K320</f>
        <v>0</v>
      </c>
      <c r="L61" s="924"/>
      <c r="M61" s="923">
        <f t="shared" ref="M61:M90" si="15">M191+M320</f>
        <v>0</v>
      </c>
      <c r="N61" s="924"/>
      <c r="O61" s="923">
        <f t="shared" ref="O61:O90" si="16">O191+O320</f>
        <v>0</v>
      </c>
      <c r="P61" s="924"/>
    </row>
    <row r="62" spans="1:16" ht="15.75" hidden="1" customHeight="1" x14ac:dyDescent="0.25">
      <c r="A62" s="834" t="s">
        <v>162</v>
      </c>
      <c r="B62" s="835"/>
      <c r="C62" s="835"/>
      <c r="D62" s="836"/>
      <c r="E62" s="28"/>
      <c r="F62" s="25">
        <v>311100</v>
      </c>
      <c r="G62" s="27" t="e">
        <f t="shared" si="12"/>
        <v>#VALUE!</v>
      </c>
      <c r="H62" s="27">
        <f t="shared" si="12"/>
        <v>0</v>
      </c>
      <c r="I62" s="27">
        <f t="shared" si="13"/>
        <v>0</v>
      </c>
      <c r="J62" s="27">
        <f t="shared" si="13"/>
        <v>0</v>
      </c>
      <c r="K62" s="923">
        <f t="shared" si="14"/>
        <v>0</v>
      </c>
      <c r="L62" s="924"/>
      <c r="M62" s="923">
        <f t="shared" si="15"/>
        <v>0</v>
      </c>
      <c r="N62" s="924"/>
      <c r="O62" s="923">
        <f t="shared" si="16"/>
        <v>0</v>
      </c>
      <c r="P62" s="924"/>
    </row>
    <row r="63" spans="1:16" ht="15.75" hidden="1" customHeight="1" x14ac:dyDescent="0.25">
      <c r="A63" s="834" t="s">
        <v>163</v>
      </c>
      <c r="B63" s="835"/>
      <c r="C63" s="835"/>
      <c r="D63" s="836"/>
      <c r="E63" s="28"/>
      <c r="F63" s="25">
        <v>311110</v>
      </c>
      <c r="G63" s="27" t="e">
        <f t="shared" si="12"/>
        <v>#VALUE!</v>
      </c>
      <c r="H63" s="27">
        <f t="shared" si="12"/>
        <v>0</v>
      </c>
      <c r="I63" s="27">
        <f t="shared" si="13"/>
        <v>0</v>
      </c>
      <c r="J63" s="27">
        <f t="shared" si="13"/>
        <v>0</v>
      </c>
      <c r="K63" s="923">
        <f t="shared" si="14"/>
        <v>0</v>
      </c>
      <c r="L63" s="924"/>
      <c r="M63" s="923">
        <f t="shared" si="15"/>
        <v>0</v>
      </c>
      <c r="N63" s="924"/>
      <c r="O63" s="923">
        <f t="shared" si="16"/>
        <v>0</v>
      </c>
      <c r="P63" s="924"/>
    </row>
    <row r="64" spans="1:16" ht="15.75" hidden="1" customHeight="1" x14ac:dyDescent="0.25">
      <c r="A64" s="834" t="s">
        <v>164</v>
      </c>
      <c r="B64" s="835"/>
      <c r="C64" s="835"/>
      <c r="D64" s="836"/>
      <c r="E64" s="28"/>
      <c r="F64" s="25">
        <v>311120</v>
      </c>
      <c r="G64" s="27" t="e">
        <f t="shared" si="12"/>
        <v>#VALUE!</v>
      </c>
      <c r="H64" s="27">
        <f t="shared" si="12"/>
        <v>0</v>
      </c>
      <c r="I64" s="27">
        <f t="shared" si="13"/>
        <v>0</v>
      </c>
      <c r="J64" s="27">
        <f t="shared" si="13"/>
        <v>0</v>
      </c>
      <c r="K64" s="923">
        <f t="shared" si="14"/>
        <v>0</v>
      </c>
      <c r="L64" s="924"/>
      <c r="M64" s="923">
        <f t="shared" si="15"/>
        <v>0</v>
      </c>
      <c r="N64" s="924"/>
      <c r="O64" s="923">
        <f t="shared" si="16"/>
        <v>0</v>
      </c>
      <c r="P64" s="924"/>
    </row>
    <row r="65" spans="1:16" ht="15.75" hidden="1" customHeight="1" x14ac:dyDescent="0.25">
      <c r="A65" s="834" t="s">
        <v>165</v>
      </c>
      <c r="B65" s="835"/>
      <c r="C65" s="835"/>
      <c r="D65" s="836"/>
      <c r="E65" s="28"/>
      <c r="F65" s="25">
        <v>311210</v>
      </c>
      <c r="G65" s="27" t="e">
        <f t="shared" si="12"/>
        <v>#VALUE!</v>
      </c>
      <c r="H65" s="27">
        <f t="shared" si="12"/>
        <v>0</v>
      </c>
      <c r="I65" s="27">
        <f t="shared" si="13"/>
        <v>0</v>
      </c>
      <c r="J65" s="27">
        <f t="shared" si="13"/>
        <v>0</v>
      </c>
      <c r="K65" s="923">
        <f t="shared" si="14"/>
        <v>0</v>
      </c>
      <c r="L65" s="924"/>
      <c r="M65" s="923">
        <f t="shared" si="15"/>
        <v>0</v>
      </c>
      <c r="N65" s="924"/>
      <c r="O65" s="923">
        <f t="shared" si="16"/>
        <v>0</v>
      </c>
      <c r="P65" s="924"/>
    </row>
    <row r="66" spans="1:16" ht="15.75" hidden="1" customHeight="1" x14ac:dyDescent="0.25">
      <c r="A66" s="834" t="s">
        <v>166</v>
      </c>
      <c r="B66" s="835"/>
      <c r="C66" s="835"/>
      <c r="D66" s="836"/>
      <c r="E66" s="28"/>
      <c r="F66" s="25">
        <v>312120</v>
      </c>
      <c r="G66" s="27" t="e">
        <f t="shared" si="12"/>
        <v>#VALUE!</v>
      </c>
      <c r="H66" s="27">
        <f t="shared" si="12"/>
        <v>0</v>
      </c>
      <c r="I66" s="27">
        <f t="shared" si="13"/>
        <v>0</v>
      </c>
      <c r="J66" s="27">
        <f t="shared" si="13"/>
        <v>0</v>
      </c>
      <c r="K66" s="923">
        <f t="shared" si="14"/>
        <v>0</v>
      </c>
      <c r="L66" s="924"/>
      <c r="M66" s="923">
        <f t="shared" si="15"/>
        <v>0</v>
      </c>
      <c r="N66" s="924"/>
      <c r="O66" s="923">
        <f t="shared" si="16"/>
        <v>0</v>
      </c>
      <c r="P66" s="924"/>
    </row>
    <row r="67" spans="1:16" ht="15.75" hidden="1" customHeight="1" x14ac:dyDescent="0.25">
      <c r="A67" s="834" t="s">
        <v>167</v>
      </c>
      <c r="B67" s="835"/>
      <c r="C67" s="835"/>
      <c r="D67" s="836"/>
      <c r="E67" s="28"/>
      <c r="F67" s="25">
        <v>313000</v>
      </c>
      <c r="G67" s="27" t="e">
        <f t="shared" si="12"/>
        <v>#VALUE!</v>
      </c>
      <c r="H67" s="27">
        <f t="shared" si="12"/>
        <v>0</v>
      </c>
      <c r="I67" s="27">
        <f t="shared" si="13"/>
        <v>0</v>
      </c>
      <c r="J67" s="27">
        <f t="shared" si="13"/>
        <v>0</v>
      </c>
      <c r="K67" s="923">
        <f t="shared" si="14"/>
        <v>0</v>
      </c>
      <c r="L67" s="924"/>
      <c r="M67" s="923">
        <f t="shared" si="15"/>
        <v>0</v>
      </c>
      <c r="N67" s="924"/>
      <c r="O67" s="923">
        <f t="shared" si="16"/>
        <v>0</v>
      </c>
      <c r="P67" s="924"/>
    </row>
    <row r="68" spans="1:16" ht="15.75" hidden="1" customHeight="1" x14ac:dyDescent="0.25">
      <c r="A68" s="834" t="s">
        <v>168</v>
      </c>
      <c r="B68" s="835"/>
      <c r="C68" s="835"/>
      <c r="D68" s="836"/>
      <c r="E68" s="28"/>
      <c r="F68" s="25">
        <v>313100</v>
      </c>
      <c r="G68" s="27" t="e">
        <f t="shared" si="12"/>
        <v>#VALUE!</v>
      </c>
      <c r="H68" s="27">
        <f t="shared" si="12"/>
        <v>0</v>
      </c>
      <c r="I68" s="27">
        <f t="shared" si="13"/>
        <v>0</v>
      </c>
      <c r="J68" s="27">
        <f t="shared" si="13"/>
        <v>0</v>
      </c>
      <c r="K68" s="923">
        <f t="shared" si="14"/>
        <v>0</v>
      </c>
      <c r="L68" s="924"/>
      <c r="M68" s="923">
        <f t="shared" si="15"/>
        <v>0</v>
      </c>
      <c r="N68" s="924"/>
      <c r="O68" s="923">
        <f t="shared" si="16"/>
        <v>0</v>
      </c>
      <c r="P68" s="924"/>
    </row>
    <row r="69" spans="1:16" ht="15.75" hidden="1" customHeight="1" x14ac:dyDescent="0.25">
      <c r="A69" s="834" t="s">
        <v>169</v>
      </c>
      <c r="B69" s="835"/>
      <c r="C69" s="835"/>
      <c r="D69" s="836"/>
      <c r="E69" s="28"/>
      <c r="F69" s="25">
        <v>313110</v>
      </c>
      <c r="G69" s="27" t="e">
        <f t="shared" si="12"/>
        <v>#VALUE!</v>
      </c>
      <c r="H69" s="27">
        <f t="shared" si="12"/>
        <v>0</v>
      </c>
      <c r="I69" s="27">
        <f t="shared" si="13"/>
        <v>0</v>
      </c>
      <c r="J69" s="27">
        <f t="shared" si="13"/>
        <v>0</v>
      </c>
      <c r="K69" s="923">
        <f t="shared" si="14"/>
        <v>0</v>
      </c>
      <c r="L69" s="924"/>
      <c r="M69" s="923">
        <f t="shared" si="15"/>
        <v>0</v>
      </c>
      <c r="N69" s="924"/>
      <c r="O69" s="923">
        <f t="shared" si="16"/>
        <v>0</v>
      </c>
      <c r="P69" s="924"/>
    </row>
    <row r="70" spans="1:16" ht="15.75" hidden="1" customHeight="1" x14ac:dyDescent="0.25">
      <c r="A70" s="834" t="s">
        <v>170</v>
      </c>
      <c r="B70" s="835"/>
      <c r="C70" s="835"/>
      <c r="D70" s="836"/>
      <c r="E70" s="28"/>
      <c r="F70" s="25">
        <v>313120</v>
      </c>
      <c r="G70" s="27" t="e">
        <f t="shared" si="12"/>
        <v>#VALUE!</v>
      </c>
      <c r="H70" s="27">
        <f t="shared" si="12"/>
        <v>0</v>
      </c>
      <c r="I70" s="27">
        <f t="shared" si="13"/>
        <v>0</v>
      </c>
      <c r="J70" s="27">
        <f t="shared" si="13"/>
        <v>0</v>
      </c>
      <c r="K70" s="923">
        <f t="shared" si="14"/>
        <v>0</v>
      </c>
      <c r="L70" s="924"/>
      <c r="M70" s="923">
        <f t="shared" si="15"/>
        <v>0</v>
      </c>
      <c r="N70" s="924"/>
      <c r="O70" s="923">
        <f t="shared" si="16"/>
        <v>0</v>
      </c>
      <c r="P70" s="924"/>
    </row>
    <row r="71" spans="1:16" ht="15.75" hidden="1" customHeight="1" x14ac:dyDescent="0.25">
      <c r="A71" s="834" t="s">
        <v>171</v>
      </c>
      <c r="B71" s="835"/>
      <c r="C71" s="835"/>
      <c r="D71" s="836"/>
      <c r="E71" s="28"/>
      <c r="F71" s="25">
        <v>313200</v>
      </c>
      <c r="G71" s="27" t="e">
        <f t="shared" si="12"/>
        <v>#VALUE!</v>
      </c>
      <c r="H71" s="27">
        <f t="shared" si="12"/>
        <v>0</v>
      </c>
      <c r="I71" s="27">
        <f t="shared" si="13"/>
        <v>0</v>
      </c>
      <c r="J71" s="27">
        <f t="shared" si="13"/>
        <v>0</v>
      </c>
      <c r="K71" s="923">
        <f t="shared" si="14"/>
        <v>0</v>
      </c>
      <c r="L71" s="924"/>
      <c r="M71" s="923">
        <f t="shared" si="15"/>
        <v>0</v>
      </c>
      <c r="N71" s="924"/>
      <c r="O71" s="923">
        <f t="shared" si="16"/>
        <v>0</v>
      </c>
      <c r="P71" s="924"/>
    </row>
    <row r="72" spans="1:16" ht="15.75" hidden="1" customHeight="1" x14ac:dyDescent="0.25">
      <c r="A72" s="834" t="s">
        <v>172</v>
      </c>
      <c r="B72" s="835"/>
      <c r="C72" s="835"/>
      <c r="D72" s="836"/>
      <c r="E72" s="28"/>
      <c r="F72" s="25">
        <v>313210</v>
      </c>
      <c r="G72" s="27" t="e">
        <f t="shared" si="12"/>
        <v>#VALUE!</v>
      </c>
      <c r="H72" s="27">
        <f t="shared" si="12"/>
        <v>0</v>
      </c>
      <c r="I72" s="27">
        <f t="shared" si="13"/>
        <v>0</v>
      </c>
      <c r="J72" s="27">
        <f t="shared" si="13"/>
        <v>0</v>
      </c>
      <c r="K72" s="923">
        <f t="shared" si="14"/>
        <v>0</v>
      </c>
      <c r="L72" s="924"/>
      <c r="M72" s="923">
        <f t="shared" si="15"/>
        <v>0</v>
      </c>
      <c r="N72" s="924"/>
      <c r="O72" s="923">
        <f t="shared" si="16"/>
        <v>0</v>
      </c>
      <c r="P72" s="924"/>
    </row>
    <row r="73" spans="1:16" ht="15.75" hidden="1" customHeight="1" x14ac:dyDescent="0.25">
      <c r="A73" s="834" t="s">
        <v>173</v>
      </c>
      <c r="B73" s="835"/>
      <c r="C73" s="835"/>
      <c r="D73" s="836"/>
      <c r="E73" s="28"/>
      <c r="F73" s="25">
        <v>314000</v>
      </c>
      <c r="G73" s="27" t="e">
        <f t="shared" si="12"/>
        <v>#VALUE!</v>
      </c>
      <c r="H73" s="27">
        <f t="shared" si="12"/>
        <v>0</v>
      </c>
      <c r="I73" s="27">
        <f t="shared" si="13"/>
        <v>0</v>
      </c>
      <c r="J73" s="27">
        <f t="shared" si="13"/>
        <v>0</v>
      </c>
      <c r="K73" s="923">
        <f t="shared" si="14"/>
        <v>0</v>
      </c>
      <c r="L73" s="924"/>
      <c r="M73" s="923">
        <f t="shared" si="15"/>
        <v>0</v>
      </c>
      <c r="N73" s="924"/>
      <c r="O73" s="923">
        <f t="shared" si="16"/>
        <v>0</v>
      </c>
      <c r="P73" s="924"/>
    </row>
    <row r="74" spans="1:16" ht="15.75" hidden="1" customHeight="1" x14ac:dyDescent="0.25">
      <c r="A74" s="834" t="s">
        <v>174</v>
      </c>
      <c r="B74" s="835"/>
      <c r="C74" s="835"/>
      <c r="D74" s="836"/>
      <c r="E74" s="28"/>
      <c r="F74" s="25">
        <v>314110</v>
      </c>
      <c r="G74" s="27" t="e">
        <f t="shared" si="12"/>
        <v>#VALUE!</v>
      </c>
      <c r="H74" s="27">
        <f t="shared" si="12"/>
        <v>0</v>
      </c>
      <c r="I74" s="27">
        <f t="shared" si="13"/>
        <v>0</v>
      </c>
      <c r="J74" s="27">
        <f t="shared" si="13"/>
        <v>0</v>
      </c>
      <c r="K74" s="923">
        <f t="shared" si="14"/>
        <v>0</v>
      </c>
      <c r="L74" s="924"/>
      <c r="M74" s="923">
        <f t="shared" si="15"/>
        <v>0</v>
      </c>
      <c r="N74" s="924"/>
      <c r="O74" s="923">
        <f t="shared" si="16"/>
        <v>0</v>
      </c>
      <c r="P74" s="924"/>
    </row>
    <row r="75" spans="1:16" ht="15.75" hidden="1" customHeight="1" x14ac:dyDescent="0.25">
      <c r="A75" s="834" t="s">
        <v>175</v>
      </c>
      <c r="B75" s="835"/>
      <c r="C75" s="835"/>
      <c r="D75" s="836"/>
      <c r="E75" s="28"/>
      <c r="F75" s="25">
        <v>314120</v>
      </c>
      <c r="G75" s="27" t="e">
        <f t="shared" si="12"/>
        <v>#VALUE!</v>
      </c>
      <c r="H75" s="27">
        <f t="shared" si="12"/>
        <v>0</v>
      </c>
      <c r="I75" s="27">
        <f t="shared" si="13"/>
        <v>0</v>
      </c>
      <c r="J75" s="27">
        <f t="shared" si="13"/>
        <v>0</v>
      </c>
      <c r="K75" s="923">
        <f t="shared" si="14"/>
        <v>0</v>
      </c>
      <c r="L75" s="924"/>
      <c r="M75" s="923">
        <f t="shared" si="15"/>
        <v>0</v>
      </c>
      <c r="N75" s="924"/>
      <c r="O75" s="923">
        <f t="shared" si="16"/>
        <v>0</v>
      </c>
      <c r="P75" s="924"/>
    </row>
    <row r="76" spans="1:16" ht="15.75" hidden="1" customHeight="1" x14ac:dyDescent="0.25">
      <c r="A76" s="834" t="s">
        <v>176</v>
      </c>
      <c r="B76" s="835"/>
      <c r="C76" s="835"/>
      <c r="D76" s="836"/>
      <c r="E76" s="28"/>
      <c r="F76" s="25">
        <v>314200</v>
      </c>
      <c r="G76" s="27" t="e">
        <f t="shared" si="12"/>
        <v>#VALUE!</v>
      </c>
      <c r="H76" s="27">
        <f t="shared" si="12"/>
        <v>0</v>
      </c>
      <c r="I76" s="27">
        <f t="shared" si="13"/>
        <v>0</v>
      </c>
      <c r="J76" s="27">
        <f t="shared" si="13"/>
        <v>0</v>
      </c>
      <c r="K76" s="923">
        <f t="shared" si="14"/>
        <v>0</v>
      </c>
      <c r="L76" s="924"/>
      <c r="M76" s="923">
        <f t="shared" si="15"/>
        <v>0</v>
      </c>
      <c r="N76" s="924"/>
      <c r="O76" s="923">
        <f t="shared" si="16"/>
        <v>0</v>
      </c>
      <c r="P76" s="924"/>
    </row>
    <row r="77" spans="1:16" ht="15.75" hidden="1" customHeight="1" x14ac:dyDescent="0.25">
      <c r="A77" s="834" t="s">
        <v>177</v>
      </c>
      <c r="B77" s="835"/>
      <c r="C77" s="835"/>
      <c r="D77" s="836"/>
      <c r="E77" s="28"/>
      <c r="F77" s="25">
        <v>315000</v>
      </c>
      <c r="G77" s="27" t="e">
        <f t="shared" ref="G77:H90" si="17">G207+G336</f>
        <v>#VALUE!</v>
      </c>
      <c r="H77" s="27">
        <f t="shared" si="17"/>
        <v>0</v>
      </c>
      <c r="I77" s="27">
        <f t="shared" ref="I77:J90" si="18">J207+J336</f>
        <v>0</v>
      </c>
      <c r="J77" s="27">
        <f t="shared" si="18"/>
        <v>0</v>
      </c>
      <c r="K77" s="923">
        <f t="shared" si="14"/>
        <v>0</v>
      </c>
      <c r="L77" s="924"/>
      <c r="M77" s="923">
        <f t="shared" si="15"/>
        <v>0</v>
      </c>
      <c r="N77" s="924"/>
      <c r="O77" s="923">
        <f t="shared" si="16"/>
        <v>0</v>
      </c>
      <c r="P77" s="924"/>
    </row>
    <row r="78" spans="1:16" ht="15.75" hidden="1" customHeight="1" x14ac:dyDescent="0.25">
      <c r="A78" s="834" t="s">
        <v>178</v>
      </c>
      <c r="B78" s="835"/>
      <c r="C78" s="835"/>
      <c r="D78" s="836"/>
      <c r="E78" s="43"/>
      <c r="F78" s="43">
        <v>315110</v>
      </c>
      <c r="G78" s="27" t="e">
        <f t="shared" si="17"/>
        <v>#VALUE!</v>
      </c>
      <c r="H78" s="27">
        <f t="shared" si="17"/>
        <v>0</v>
      </c>
      <c r="I78" s="27">
        <f t="shared" si="18"/>
        <v>0</v>
      </c>
      <c r="J78" s="27">
        <f t="shared" si="18"/>
        <v>0</v>
      </c>
      <c r="K78" s="923">
        <f t="shared" si="14"/>
        <v>0</v>
      </c>
      <c r="L78" s="924"/>
      <c r="M78" s="923">
        <f t="shared" si="15"/>
        <v>0</v>
      </c>
      <c r="N78" s="924"/>
      <c r="O78" s="923">
        <f t="shared" si="16"/>
        <v>0</v>
      </c>
      <c r="P78" s="924"/>
    </row>
    <row r="79" spans="1:16" ht="15.75" hidden="1" customHeight="1" x14ac:dyDescent="0.25">
      <c r="A79" s="834" t="s">
        <v>179</v>
      </c>
      <c r="B79" s="835"/>
      <c r="C79" s="835"/>
      <c r="D79" s="836"/>
      <c r="E79" s="43"/>
      <c r="F79" s="43">
        <v>315120</v>
      </c>
      <c r="G79" s="27" t="e">
        <f t="shared" si="17"/>
        <v>#VALUE!</v>
      </c>
      <c r="H79" s="27">
        <f t="shared" si="17"/>
        <v>0</v>
      </c>
      <c r="I79" s="27">
        <f t="shared" si="18"/>
        <v>0</v>
      </c>
      <c r="J79" s="27">
        <f t="shared" si="18"/>
        <v>0</v>
      </c>
      <c r="K79" s="923">
        <f t="shared" si="14"/>
        <v>0</v>
      </c>
      <c r="L79" s="924"/>
      <c r="M79" s="923">
        <f t="shared" si="15"/>
        <v>0</v>
      </c>
      <c r="N79" s="924"/>
      <c r="O79" s="923">
        <f t="shared" si="16"/>
        <v>0</v>
      </c>
      <c r="P79" s="924"/>
    </row>
    <row r="80" spans="1:16" ht="15.75" hidden="1" customHeight="1" x14ac:dyDescent="0.25">
      <c r="A80" s="834" t="s">
        <v>180</v>
      </c>
      <c r="B80" s="835"/>
      <c r="C80" s="835"/>
      <c r="D80" s="836"/>
      <c r="E80" s="43"/>
      <c r="F80" s="43">
        <v>316000</v>
      </c>
      <c r="G80" s="27" t="e">
        <f t="shared" si="17"/>
        <v>#VALUE!</v>
      </c>
      <c r="H80" s="27">
        <f t="shared" si="17"/>
        <v>0</v>
      </c>
      <c r="I80" s="27">
        <f t="shared" si="18"/>
        <v>0</v>
      </c>
      <c r="J80" s="27">
        <f t="shared" si="18"/>
        <v>0</v>
      </c>
      <c r="K80" s="923">
        <f t="shared" si="14"/>
        <v>0</v>
      </c>
      <c r="L80" s="924"/>
      <c r="M80" s="923">
        <f t="shared" si="15"/>
        <v>0</v>
      </c>
      <c r="N80" s="924"/>
      <c r="O80" s="923">
        <f t="shared" si="16"/>
        <v>0</v>
      </c>
      <c r="P80" s="924"/>
    </row>
    <row r="81" spans="1:16" ht="15.75" hidden="1" customHeight="1" x14ac:dyDescent="0.25">
      <c r="A81" s="834" t="s">
        <v>181</v>
      </c>
      <c r="B81" s="835"/>
      <c r="C81" s="835"/>
      <c r="D81" s="836"/>
      <c r="E81" s="28"/>
      <c r="F81" s="25">
        <v>316110</v>
      </c>
      <c r="G81" s="27" t="e">
        <f t="shared" si="17"/>
        <v>#VALUE!</v>
      </c>
      <c r="H81" s="27">
        <f t="shared" si="17"/>
        <v>0</v>
      </c>
      <c r="I81" s="27">
        <f t="shared" si="18"/>
        <v>0</v>
      </c>
      <c r="J81" s="27">
        <f t="shared" si="18"/>
        <v>0</v>
      </c>
      <c r="K81" s="923">
        <f t="shared" si="14"/>
        <v>0</v>
      </c>
      <c r="L81" s="924"/>
      <c r="M81" s="923">
        <f t="shared" si="15"/>
        <v>0</v>
      </c>
      <c r="N81" s="924"/>
      <c r="O81" s="923">
        <f t="shared" si="16"/>
        <v>0</v>
      </c>
      <c r="P81" s="924"/>
    </row>
    <row r="82" spans="1:16" ht="15.75" hidden="1" customHeight="1" x14ac:dyDescent="0.25">
      <c r="A82" s="834" t="s">
        <v>182</v>
      </c>
      <c r="B82" s="835"/>
      <c r="C82" s="835"/>
      <c r="D82" s="836"/>
      <c r="E82" s="43"/>
      <c r="F82" s="43">
        <v>316120</v>
      </c>
      <c r="G82" s="27" t="e">
        <f t="shared" si="17"/>
        <v>#VALUE!</v>
      </c>
      <c r="H82" s="27">
        <f t="shared" si="17"/>
        <v>0</v>
      </c>
      <c r="I82" s="27">
        <f t="shared" si="18"/>
        <v>0</v>
      </c>
      <c r="J82" s="27">
        <f t="shared" si="18"/>
        <v>0</v>
      </c>
      <c r="K82" s="923">
        <f t="shared" si="14"/>
        <v>0</v>
      </c>
      <c r="L82" s="924"/>
      <c r="M82" s="923">
        <f t="shared" si="15"/>
        <v>0</v>
      </c>
      <c r="N82" s="924"/>
      <c r="O82" s="923">
        <f t="shared" si="16"/>
        <v>0</v>
      </c>
      <c r="P82" s="924"/>
    </row>
    <row r="83" spans="1:16" ht="15.75" hidden="1" customHeight="1" x14ac:dyDescent="0.25">
      <c r="A83" s="834" t="s">
        <v>183</v>
      </c>
      <c r="B83" s="835"/>
      <c r="C83" s="835"/>
      <c r="D83" s="836"/>
      <c r="E83" s="28"/>
      <c r="F83" s="25">
        <v>316210</v>
      </c>
      <c r="G83" s="27" t="e">
        <f t="shared" si="17"/>
        <v>#VALUE!</v>
      </c>
      <c r="H83" s="27">
        <f t="shared" si="17"/>
        <v>0</v>
      </c>
      <c r="I83" s="27">
        <f t="shared" si="18"/>
        <v>0</v>
      </c>
      <c r="J83" s="27">
        <f t="shared" si="18"/>
        <v>0</v>
      </c>
      <c r="K83" s="923">
        <f t="shared" si="14"/>
        <v>0</v>
      </c>
      <c r="L83" s="924"/>
      <c r="M83" s="923">
        <f t="shared" si="15"/>
        <v>0</v>
      </c>
      <c r="N83" s="924"/>
      <c r="O83" s="923">
        <f t="shared" si="16"/>
        <v>0</v>
      </c>
      <c r="P83" s="924"/>
    </row>
    <row r="84" spans="1:16" ht="15.75" hidden="1" customHeight="1" x14ac:dyDescent="0.25">
      <c r="A84" s="834" t="s">
        <v>184</v>
      </c>
      <c r="B84" s="835"/>
      <c r="C84" s="835"/>
      <c r="D84" s="836"/>
      <c r="E84" s="28"/>
      <c r="F84" s="25">
        <v>317000</v>
      </c>
      <c r="G84" s="27" t="e">
        <f t="shared" si="17"/>
        <v>#VALUE!</v>
      </c>
      <c r="H84" s="27">
        <f t="shared" si="17"/>
        <v>0</v>
      </c>
      <c r="I84" s="27">
        <f t="shared" si="18"/>
        <v>0</v>
      </c>
      <c r="J84" s="27">
        <f t="shared" si="18"/>
        <v>0</v>
      </c>
      <c r="K84" s="923">
        <f t="shared" si="14"/>
        <v>0</v>
      </c>
      <c r="L84" s="924"/>
      <c r="M84" s="923">
        <f t="shared" si="15"/>
        <v>0</v>
      </c>
      <c r="N84" s="924"/>
      <c r="O84" s="923">
        <f t="shared" si="16"/>
        <v>0</v>
      </c>
      <c r="P84" s="924"/>
    </row>
    <row r="85" spans="1:16" ht="15.75" hidden="1" customHeight="1" x14ac:dyDescent="0.25">
      <c r="A85" s="834" t="s">
        <v>185</v>
      </c>
      <c r="B85" s="835"/>
      <c r="C85" s="835"/>
      <c r="D85" s="836"/>
      <c r="E85" s="28"/>
      <c r="F85" s="25">
        <v>318000</v>
      </c>
      <c r="G85" s="27" t="e">
        <f t="shared" si="17"/>
        <v>#VALUE!</v>
      </c>
      <c r="H85" s="27">
        <f t="shared" si="17"/>
        <v>0</v>
      </c>
      <c r="I85" s="27">
        <f t="shared" si="18"/>
        <v>0</v>
      </c>
      <c r="J85" s="27">
        <f t="shared" si="18"/>
        <v>0</v>
      </c>
      <c r="K85" s="923">
        <f t="shared" si="14"/>
        <v>0</v>
      </c>
      <c r="L85" s="924"/>
      <c r="M85" s="923">
        <f t="shared" si="15"/>
        <v>0</v>
      </c>
      <c r="N85" s="924"/>
      <c r="O85" s="923">
        <f t="shared" si="16"/>
        <v>0</v>
      </c>
      <c r="P85" s="924"/>
    </row>
    <row r="86" spans="1:16" ht="15.75" hidden="1" customHeight="1" x14ac:dyDescent="0.25">
      <c r="A86" s="834" t="s">
        <v>186</v>
      </c>
      <c r="B86" s="835"/>
      <c r="C86" s="835"/>
      <c r="D86" s="836"/>
      <c r="E86" s="43"/>
      <c r="F86" s="43">
        <v>318110</v>
      </c>
      <c r="G86" s="27" t="e">
        <f t="shared" si="17"/>
        <v>#VALUE!</v>
      </c>
      <c r="H86" s="27">
        <f t="shared" si="17"/>
        <v>0</v>
      </c>
      <c r="I86" s="27">
        <f t="shared" si="18"/>
        <v>0</v>
      </c>
      <c r="J86" s="27">
        <f t="shared" si="18"/>
        <v>0</v>
      </c>
      <c r="K86" s="923">
        <f t="shared" si="14"/>
        <v>0</v>
      </c>
      <c r="L86" s="924"/>
      <c r="M86" s="923">
        <f t="shared" si="15"/>
        <v>0</v>
      </c>
      <c r="N86" s="924"/>
      <c r="O86" s="923">
        <f t="shared" si="16"/>
        <v>0</v>
      </c>
      <c r="P86" s="924"/>
    </row>
    <row r="87" spans="1:16" ht="15.75" hidden="1" customHeight="1" x14ac:dyDescent="0.25">
      <c r="A87" s="834" t="s">
        <v>187</v>
      </c>
      <c r="B87" s="835"/>
      <c r="C87" s="835"/>
      <c r="D87" s="836"/>
      <c r="E87" s="28"/>
      <c r="F87" s="25">
        <v>318120</v>
      </c>
      <c r="G87" s="27" t="e">
        <f t="shared" si="17"/>
        <v>#VALUE!</v>
      </c>
      <c r="H87" s="27">
        <f t="shared" si="17"/>
        <v>0</v>
      </c>
      <c r="I87" s="27">
        <f t="shared" si="18"/>
        <v>0</v>
      </c>
      <c r="J87" s="27">
        <f t="shared" si="18"/>
        <v>0</v>
      </c>
      <c r="K87" s="923">
        <f t="shared" si="14"/>
        <v>0</v>
      </c>
      <c r="L87" s="924"/>
      <c r="M87" s="923">
        <f t="shared" si="15"/>
        <v>0</v>
      </c>
      <c r="N87" s="924"/>
      <c r="O87" s="923">
        <f t="shared" si="16"/>
        <v>0</v>
      </c>
      <c r="P87" s="924"/>
    </row>
    <row r="88" spans="1:16" ht="15.75" hidden="1" customHeight="1" x14ac:dyDescent="0.25">
      <c r="A88" s="834" t="s">
        <v>188</v>
      </c>
      <c r="B88" s="835"/>
      <c r="C88" s="835"/>
      <c r="D88" s="836"/>
      <c r="E88" s="28"/>
      <c r="F88" s="25">
        <v>319000</v>
      </c>
      <c r="G88" s="27" t="e">
        <f t="shared" si="17"/>
        <v>#VALUE!</v>
      </c>
      <c r="H88" s="27">
        <f t="shared" si="17"/>
        <v>0</v>
      </c>
      <c r="I88" s="27">
        <f t="shared" si="18"/>
        <v>0</v>
      </c>
      <c r="J88" s="27">
        <f t="shared" si="18"/>
        <v>0</v>
      </c>
      <c r="K88" s="923">
        <f t="shared" si="14"/>
        <v>0</v>
      </c>
      <c r="L88" s="924"/>
      <c r="M88" s="923">
        <f t="shared" si="15"/>
        <v>0</v>
      </c>
      <c r="N88" s="924"/>
      <c r="O88" s="923">
        <f t="shared" si="16"/>
        <v>0</v>
      </c>
      <c r="P88" s="924"/>
    </row>
    <row r="89" spans="1:16" ht="15.75" hidden="1" customHeight="1" x14ac:dyDescent="0.25">
      <c r="A89" s="834" t="s">
        <v>189</v>
      </c>
      <c r="B89" s="835"/>
      <c r="C89" s="835"/>
      <c r="D89" s="836"/>
      <c r="E89" s="28"/>
      <c r="F89" s="25">
        <v>319100</v>
      </c>
      <c r="G89" s="27" t="e">
        <f t="shared" si="17"/>
        <v>#VALUE!</v>
      </c>
      <c r="H89" s="27">
        <f t="shared" si="17"/>
        <v>0</v>
      </c>
      <c r="I89" s="27">
        <f t="shared" si="18"/>
        <v>0</v>
      </c>
      <c r="J89" s="27">
        <f t="shared" si="18"/>
        <v>0</v>
      </c>
      <c r="K89" s="923">
        <f t="shared" si="14"/>
        <v>0</v>
      </c>
      <c r="L89" s="924"/>
      <c r="M89" s="923">
        <f t="shared" si="15"/>
        <v>0</v>
      </c>
      <c r="N89" s="924"/>
      <c r="O89" s="923">
        <f t="shared" si="16"/>
        <v>0</v>
      </c>
      <c r="P89" s="924"/>
    </row>
    <row r="90" spans="1:16" ht="15.75" hidden="1" customHeight="1" x14ac:dyDescent="0.25">
      <c r="A90" s="834" t="s">
        <v>190</v>
      </c>
      <c r="B90" s="835"/>
      <c r="C90" s="835"/>
      <c r="D90" s="836"/>
      <c r="E90" s="28"/>
      <c r="F90" s="25">
        <v>319200</v>
      </c>
      <c r="G90" s="27" t="e">
        <f t="shared" si="17"/>
        <v>#VALUE!</v>
      </c>
      <c r="H90" s="27">
        <f t="shared" si="17"/>
        <v>0</v>
      </c>
      <c r="I90" s="27">
        <f t="shared" si="18"/>
        <v>0</v>
      </c>
      <c r="J90" s="27">
        <f t="shared" si="18"/>
        <v>0</v>
      </c>
      <c r="K90" s="923">
        <f t="shared" si="14"/>
        <v>0</v>
      </c>
      <c r="L90" s="924"/>
      <c r="M90" s="923">
        <f t="shared" si="15"/>
        <v>0</v>
      </c>
      <c r="N90" s="924"/>
      <c r="O90" s="923">
        <f t="shared" si="16"/>
        <v>0</v>
      </c>
      <c r="P90" s="924"/>
    </row>
    <row r="91" spans="1:16" ht="15.75" hidden="1" customHeight="1" x14ac:dyDescent="0.25">
      <c r="A91" s="846" t="s">
        <v>191</v>
      </c>
      <c r="B91" s="847"/>
      <c r="C91" s="847"/>
      <c r="D91" s="848"/>
      <c r="E91" s="44"/>
      <c r="F91" s="45">
        <v>330000</v>
      </c>
      <c r="G91" s="21" t="e">
        <f>SUM(G92:G111)</f>
        <v>#VALUE!</v>
      </c>
      <c r="H91" s="21">
        <f>SUM(H92:H111)</f>
        <v>0</v>
      </c>
      <c r="I91" s="21">
        <f>SUM(I92:I111)</f>
        <v>0</v>
      </c>
      <c r="J91" s="21">
        <f>SUM(J92:J111)</f>
        <v>0</v>
      </c>
      <c r="K91" s="927">
        <f>SUM(K92:L111)</f>
        <v>0</v>
      </c>
      <c r="L91" s="928"/>
      <c r="M91" s="927">
        <f>SUM(M92:N111)</f>
        <v>0</v>
      </c>
      <c r="N91" s="928"/>
      <c r="O91" s="927">
        <f>SUM(O92:P111)</f>
        <v>0</v>
      </c>
      <c r="P91" s="928"/>
    </row>
    <row r="92" spans="1:16" ht="15.75" hidden="1" customHeight="1" x14ac:dyDescent="0.25">
      <c r="A92" s="834" t="s">
        <v>192</v>
      </c>
      <c r="B92" s="835"/>
      <c r="C92" s="835"/>
      <c r="D92" s="836"/>
      <c r="E92" s="28"/>
      <c r="F92" s="25">
        <v>331000</v>
      </c>
      <c r="G92" s="27" t="e">
        <f t="shared" ref="G92:H107" si="19">G222+G351</f>
        <v>#VALUE!</v>
      </c>
      <c r="H92" s="27">
        <f t="shared" si="19"/>
        <v>0</v>
      </c>
      <c r="I92" s="27">
        <f t="shared" ref="I92:J107" si="20">J222+J351</f>
        <v>0</v>
      </c>
      <c r="J92" s="27">
        <f t="shared" si="20"/>
        <v>0</v>
      </c>
      <c r="K92" s="923">
        <f t="shared" ref="K92:K111" si="21">K222+K351</f>
        <v>0</v>
      </c>
      <c r="L92" s="924"/>
      <c r="M92" s="923">
        <f t="shared" ref="M92:M111" si="22">M222+M351</f>
        <v>0</v>
      </c>
      <c r="N92" s="924"/>
      <c r="O92" s="923">
        <f t="shared" ref="O92:O111" si="23">O222+O351</f>
        <v>0</v>
      </c>
      <c r="P92" s="924"/>
    </row>
    <row r="93" spans="1:16" ht="15.75" hidden="1" customHeight="1" x14ac:dyDescent="0.25">
      <c r="A93" s="834" t="s">
        <v>193</v>
      </c>
      <c r="B93" s="835"/>
      <c r="C93" s="835"/>
      <c r="D93" s="836"/>
      <c r="E93" s="28"/>
      <c r="F93" s="25">
        <v>331110</v>
      </c>
      <c r="G93" s="27" t="e">
        <f t="shared" si="19"/>
        <v>#VALUE!</v>
      </c>
      <c r="H93" s="27">
        <f t="shared" si="19"/>
        <v>0</v>
      </c>
      <c r="I93" s="27">
        <f t="shared" si="20"/>
        <v>0</v>
      </c>
      <c r="J93" s="27">
        <f t="shared" si="20"/>
        <v>0</v>
      </c>
      <c r="K93" s="923">
        <f t="shared" si="21"/>
        <v>0</v>
      </c>
      <c r="L93" s="924"/>
      <c r="M93" s="923">
        <f t="shared" si="22"/>
        <v>0</v>
      </c>
      <c r="N93" s="924"/>
      <c r="O93" s="923">
        <f t="shared" si="23"/>
        <v>0</v>
      </c>
      <c r="P93" s="924"/>
    </row>
    <row r="94" spans="1:16" ht="15.75" hidden="1" customHeight="1" x14ac:dyDescent="0.25">
      <c r="A94" s="834" t="s">
        <v>194</v>
      </c>
      <c r="B94" s="835"/>
      <c r="C94" s="835"/>
      <c r="D94" s="836"/>
      <c r="E94" s="43"/>
      <c r="F94" s="43">
        <v>331210</v>
      </c>
      <c r="G94" s="27" t="e">
        <f t="shared" si="19"/>
        <v>#VALUE!</v>
      </c>
      <c r="H94" s="27">
        <f t="shared" si="19"/>
        <v>0</v>
      </c>
      <c r="I94" s="27">
        <f t="shared" si="20"/>
        <v>0</v>
      </c>
      <c r="J94" s="27">
        <f t="shared" si="20"/>
        <v>0</v>
      </c>
      <c r="K94" s="923">
        <f t="shared" si="21"/>
        <v>0</v>
      </c>
      <c r="L94" s="924"/>
      <c r="M94" s="923">
        <f t="shared" si="22"/>
        <v>0</v>
      </c>
      <c r="N94" s="924"/>
      <c r="O94" s="923">
        <f t="shared" si="23"/>
        <v>0</v>
      </c>
      <c r="P94" s="924"/>
    </row>
    <row r="95" spans="1:16" ht="15.75" hidden="1" customHeight="1" x14ac:dyDescent="0.25">
      <c r="A95" s="834" t="s">
        <v>195</v>
      </c>
      <c r="B95" s="835"/>
      <c r="C95" s="835"/>
      <c r="D95" s="836"/>
      <c r="E95" s="43"/>
      <c r="F95" s="43">
        <v>332000</v>
      </c>
      <c r="G95" s="27" t="e">
        <f t="shared" si="19"/>
        <v>#VALUE!</v>
      </c>
      <c r="H95" s="27">
        <f t="shared" si="19"/>
        <v>0</v>
      </c>
      <c r="I95" s="27">
        <f t="shared" si="20"/>
        <v>0</v>
      </c>
      <c r="J95" s="27">
        <f t="shared" si="20"/>
        <v>0</v>
      </c>
      <c r="K95" s="923">
        <f t="shared" si="21"/>
        <v>0</v>
      </c>
      <c r="L95" s="924"/>
      <c r="M95" s="923">
        <f t="shared" si="22"/>
        <v>0</v>
      </c>
      <c r="N95" s="924"/>
      <c r="O95" s="923">
        <f t="shared" si="23"/>
        <v>0</v>
      </c>
      <c r="P95" s="924"/>
    </row>
    <row r="96" spans="1:16" ht="15.75" hidden="1" customHeight="1" x14ac:dyDescent="0.25">
      <c r="A96" s="834" t="s">
        <v>196</v>
      </c>
      <c r="B96" s="835"/>
      <c r="C96" s="835"/>
      <c r="D96" s="836"/>
      <c r="E96" s="43"/>
      <c r="F96" s="43">
        <v>332110</v>
      </c>
      <c r="G96" s="27" t="e">
        <f t="shared" si="19"/>
        <v>#VALUE!</v>
      </c>
      <c r="H96" s="27">
        <f t="shared" si="19"/>
        <v>0</v>
      </c>
      <c r="I96" s="27">
        <f t="shared" si="20"/>
        <v>0</v>
      </c>
      <c r="J96" s="27">
        <f t="shared" si="20"/>
        <v>0</v>
      </c>
      <c r="K96" s="923">
        <f t="shared" si="21"/>
        <v>0</v>
      </c>
      <c r="L96" s="924"/>
      <c r="M96" s="923">
        <f t="shared" si="22"/>
        <v>0</v>
      </c>
      <c r="N96" s="924"/>
      <c r="O96" s="923">
        <f t="shared" si="23"/>
        <v>0</v>
      </c>
      <c r="P96" s="924"/>
    </row>
    <row r="97" spans="1:16" ht="15.75" hidden="1" customHeight="1" x14ac:dyDescent="0.25">
      <c r="A97" s="834" t="s">
        <v>197</v>
      </c>
      <c r="B97" s="835"/>
      <c r="C97" s="835"/>
      <c r="D97" s="836"/>
      <c r="E97" s="28"/>
      <c r="F97" s="25">
        <v>332210</v>
      </c>
      <c r="G97" s="27" t="e">
        <f t="shared" si="19"/>
        <v>#VALUE!</v>
      </c>
      <c r="H97" s="27">
        <f t="shared" si="19"/>
        <v>0</v>
      </c>
      <c r="I97" s="27">
        <f t="shared" si="20"/>
        <v>0</v>
      </c>
      <c r="J97" s="27">
        <f t="shared" si="20"/>
        <v>0</v>
      </c>
      <c r="K97" s="923">
        <f t="shared" si="21"/>
        <v>0</v>
      </c>
      <c r="L97" s="924"/>
      <c r="M97" s="923">
        <f t="shared" si="22"/>
        <v>0</v>
      </c>
      <c r="N97" s="924"/>
      <c r="O97" s="923">
        <f t="shared" si="23"/>
        <v>0</v>
      </c>
      <c r="P97" s="924"/>
    </row>
    <row r="98" spans="1:16" ht="15.75" hidden="1" customHeight="1" x14ac:dyDescent="0.25">
      <c r="A98" s="834" t="s">
        <v>198</v>
      </c>
      <c r="B98" s="835"/>
      <c r="C98" s="835"/>
      <c r="D98" s="836"/>
      <c r="E98" s="28"/>
      <c r="F98" s="25">
        <v>333000</v>
      </c>
      <c r="G98" s="27" t="e">
        <f t="shared" si="19"/>
        <v>#VALUE!</v>
      </c>
      <c r="H98" s="27">
        <f t="shared" si="19"/>
        <v>0</v>
      </c>
      <c r="I98" s="27">
        <f t="shared" si="20"/>
        <v>0</v>
      </c>
      <c r="J98" s="27">
        <f t="shared" si="20"/>
        <v>0</v>
      </c>
      <c r="K98" s="923">
        <f t="shared" si="21"/>
        <v>0</v>
      </c>
      <c r="L98" s="924"/>
      <c r="M98" s="923">
        <f t="shared" si="22"/>
        <v>0</v>
      </c>
      <c r="N98" s="924"/>
      <c r="O98" s="923">
        <f t="shared" si="23"/>
        <v>0</v>
      </c>
      <c r="P98" s="924"/>
    </row>
    <row r="99" spans="1:16" ht="15.75" hidden="1" customHeight="1" x14ac:dyDescent="0.25">
      <c r="A99" s="834" t="s">
        <v>199</v>
      </c>
      <c r="B99" s="835"/>
      <c r="C99" s="835"/>
      <c r="D99" s="836"/>
      <c r="E99" s="28"/>
      <c r="F99" s="25">
        <v>333100</v>
      </c>
      <c r="G99" s="27" t="e">
        <f t="shared" si="19"/>
        <v>#VALUE!</v>
      </c>
      <c r="H99" s="27">
        <f t="shared" si="19"/>
        <v>0</v>
      </c>
      <c r="I99" s="27">
        <f t="shared" si="20"/>
        <v>0</v>
      </c>
      <c r="J99" s="27">
        <f t="shared" si="20"/>
        <v>0</v>
      </c>
      <c r="K99" s="923">
        <f t="shared" si="21"/>
        <v>0</v>
      </c>
      <c r="L99" s="924"/>
      <c r="M99" s="923">
        <f t="shared" si="22"/>
        <v>0</v>
      </c>
      <c r="N99" s="924"/>
      <c r="O99" s="923">
        <f t="shared" si="23"/>
        <v>0</v>
      </c>
      <c r="P99" s="924"/>
    </row>
    <row r="100" spans="1:16" ht="15.75" hidden="1" customHeight="1" x14ac:dyDescent="0.25">
      <c r="A100" s="834" t="s">
        <v>200</v>
      </c>
      <c r="B100" s="835"/>
      <c r="C100" s="835"/>
      <c r="D100" s="836"/>
      <c r="E100" s="28"/>
      <c r="F100" s="25">
        <v>333110</v>
      </c>
      <c r="G100" s="27" t="e">
        <f t="shared" si="19"/>
        <v>#VALUE!</v>
      </c>
      <c r="H100" s="27">
        <f t="shared" si="19"/>
        <v>0</v>
      </c>
      <c r="I100" s="27">
        <f t="shared" si="20"/>
        <v>0</v>
      </c>
      <c r="J100" s="27">
        <f t="shared" si="20"/>
        <v>0</v>
      </c>
      <c r="K100" s="923">
        <f t="shared" si="21"/>
        <v>0</v>
      </c>
      <c r="L100" s="924"/>
      <c r="M100" s="923">
        <f t="shared" si="22"/>
        <v>0</v>
      </c>
      <c r="N100" s="924"/>
      <c r="O100" s="923">
        <f t="shared" si="23"/>
        <v>0</v>
      </c>
      <c r="P100" s="924"/>
    </row>
    <row r="101" spans="1:16" ht="15.75" hidden="1" customHeight="1" x14ac:dyDescent="0.25">
      <c r="A101" s="834" t="s">
        <v>201</v>
      </c>
      <c r="B101" s="835"/>
      <c r="C101" s="835"/>
      <c r="D101" s="836"/>
      <c r="E101" s="28"/>
      <c r="F101" s="25">
        <v>334000</v>
      </c>
      <c r="G101" s="27" t="e">
        <f t="shared" si="19"/>
        <v>#VALUE!</v>
      </c>
      <c r="H101" s="27">
        <f t="shared" si="19"/>
        <v>0</v>
      </c>
      <c r="I101" s="27">
        <f t="shared" si="20"/>
        <v>0</v>
      </c>
      <c r="J101" s="27">
        <f t="shared" si="20"/>
        <v>0</v>
      </c>
      <c r="K101" s="923">
        <f t="shared" si="21"/>
        <v>0</v>
      </c>
      <c r="L101" s="924"/>
      <c r="M101" s="923">
        <f t="shared" si="22"/>
        <v>0</v>
      </c>
      <c r="N101" s="924"/>
      <c r="O101" s="923">
        <f t="shared" si="23"/>
        <v>0</v>
      </c>
      <c r="P101" s="924"/>
    </row>
    <row r="102" spans="1:16" ht="15.75" hidden="1" customHeight="1" x14ac:dyDescent="0.25">
      <c r="A102" s="834" t="s">
        <v>202</v>
      </c>
      <c r="B102" s="835"/>
      <c r="C102" s="835"/>
      <c r="D102" s="836"/>
      <c r="E102" s="28"/>
      <c r="F102" s="25">
        <v>334110</v>
      </c>
      <c r="G102" s="27" t="e">
        <f t="shared" si="19"/>
        <v>#VALUE!</v>
      </c>
      <c r="H102" s="27">
        <f t="shared" si="19"/>
        <v>0</v>
      </c>
      <c r="I102" s="27">
        <f t="shared" si="20"/>
        <v>0</v>
      </c>
      <c r="J102" s="27">
        <f t="shared" si="20"/>
        <v>0</v>
      </c>
      <c r="K102" s="923">
        <f t="shared" si="21"/>
        <v>0</v>
      </c>
      <c r="L102" s="924"/>
      <c r="M102" s="923">
        <f t="shared" si="22"/>
        <v>0</v>
      </c>
      <c r="N102" s="924"/>
      <c r="O102" s="923">
        <f t="shared" si="23"/>
        <v>0</v>
      </c>
      <c r="P102" s="924"/>
    </row>
    <row r="103" spans="1:16" ht="15.75" hidden="1" customHeight="1" x14ac:dyDescent="0.25">
      <c r="A103" s="834" t="s">
        <v>203</v>
      </c>
      <c r="B103" s="835"/>
      <c r="C103" s="835"/>
      <c r="D103" s="836"/>
      <c r="E103" s="28"/>
      <c r="F103" s="25">
        <v>335000</v>
      </c>
      <c r="G103" s="27" t="e">
        <f t="shared" si="19"/>
        <v>#VALUE!</v>
      </c>
      <c r="H103" s="27">
        <f t="shared" si="19"/>
        <v>0</v>
      </c>
      <c r="I103" s="27">
        <f t="shared" si="20"/>
        <v>0</v>
      </c>
      <c r="J103" s="27">
        <f t="shared" si="20"/>
        <v>0</v>
      </c>
      <c r="K103" s="923">
        <f t="shared" si="21"/>
        <v>0</v>
      </c>
      <c r="L103" s="924"/>
      <c r="M103" s="923">
        <f t="shared" si="22"/>
        <v>0</v>
      </c>
      <c r="N103" s="924"/>
      <c r="O103" s="923">
        <f t="shared" si="23"/>
        <v>0</v>
      </c>
      <c r="P103" s="924"/>
    </row>
    <row r="104" spans="1:16" ht="15.75" hidden="1" customHeight="1" x14ac:dyDescent="0.25">
      <c r="A104" s="834" t="s">
        <v>204</v>
      </c>
      <c r="B104" s="835"/>
      <c r="C104" s="835"/>
      <c r="D104" s="836"/>
      <c r="E104" s="28"/>
      <c r="F104" s="25">
        <v>335110</v>
      </c>
      <c r="G104" s="27" t="e">
        <f t="shared" si="19"/>
        <v>#VALUE!</v>
      </c>
      <c r="H104" s="27">
        <f t="shared" si="19"/>
        <v>0</v>
      </c>
      <c r="I104" s="27">
        <f t="shared" si="20"/>
        <v>0</v>
      </c>
      <c r="J104" s="27">
        <f t="shared" si="20"/>
        <v>0</v>
      </c>
      <c r="K104" s="923">
        <f t="shared" si="21"/>
        <v>0</v>
      </c>
      <c r="L104" s="924"/>
      <c r="M104" s="923">
        <f t="shared" si="22"/>
        <v>0</v>
      </c>
      <c r="N104" s="924"/>
      <c r="O104" s="923">
        <f t="shared" si="23"/>
        <v>0</v>
      </c>
      <c r="P104" s="924"/>
    </row>
    <row r="105" spans="1:16" ht="15.75" hidden="1" customHeight="1" x14ac:dyDescent="0.25">
      <c r="A105" s="834" t="s">
        <v>205</v>
      </c>
      <c r="B105" s="835"/>
      <c r="C105" s="835"/>
      <c r="D105" s="836"/>
      <c r="E105" s="28"/>
      <c r="F105" s="25">
        <v>336000</v>
      </c>
      <c r="G105" s="27" t="e">
        <f t="shared" si="19"/>
        <v>#VALUE!</v>
      </c>
      <c r="H105" s="27">
        <f t="shared" si="19"/>
        <v>0</v>
      </c>
      <c r="I105" s="27">
        <f t="shared" si="20"/>
        <v>0</v>
      </c>
      <c r="J105" s="27">
        <f t="shared" si="20"/>
        <v>0</v>
      </c>
      <c r="K105" s="923">
        <f t="shared" si="21"/>
        <v>0</v>
      </c>
      <c r="L105" s="924"/>
      <c r="M105" s="923">
        <f t="shared" si="22"/>
        <v>0</v>
      </c>
      <c r="N105" s="924"/>
      <c r="O105" s="923">
        <f t="shared" si="23"/>
        <v>0</v>
      </c>
      <c r="P105" s="924"/>
    </row>
    <row r="106" spans="1:16" ht="15.75" hidden="1" customHeight="1" x14ac:dyDescent="0.25">
      <c r="A106" s="834" t="s">
        <v>206</v>
      </c>
      <c r="B106" s="835"/>
      <c r="C106" s="835"/>
      <c r="D106" s="836"/>
      <c r="E106" s="28"/>
      <c r="F106" s="25">
        <v>336100</v>
      </c>
      <c r="G106" s="27" t="e">
        <f t="shared" si="19"/>
        <v>#VALUE!</v>
      </c>
      <c r="H106" s="27">
        <f t="shared" si="19"/>
        <v>0</v>
      </c>
      <c r="I106" s="27">
        <f t="shared" si="20"/>
        <v>0</v>
      </c>
      <c r="J106" s="27">
        <f t="shared" si="20"/>
        <v>0</v>
      </c>
      <c r="K106" s="923">
        <f t="shared" si="21"/>
        <v>0</v>
      </c>
      <c r="L106" s="924"/>
      <c r="M106" s="923">
        <f t="shared" si="22"/>
        <v>0</v>
      </c>
      <c r="N106" s="924"/>
      <c r="O106" s="923">
        <f t="shared" si="23"/>
        <v>0</v>
      </c>
      <c r="P106" s="924"/>
    </row>
    <row r="107" spans="1:16" ht="15.75" hidden="1" customHeight="1" x14ac:dyDescent="0.25">
      <c r="A107" s="834" t="s">
        <v>207</v>
      </c>
      <c r="B107" s="835"/>
      <c r="C107" s="835"/>
      <c r="D107" s="836"/>
      <c r="E107" s="28"/>
      <c r="F107" s="25">
        <v>336110</v>
      </c>
      <c r="G107" s="27" t="e">
        <f t="shared" si="19"/>
        <v>#VALUE!</v>
      </c>
      <c r="H107" s="27">
        <f t="shared" si="19"/>
        <v>0</v>
      </c>
      <c r="I107" s="27">
        <f t="shared" si="20"/>
        <v>0</v>
      </c>
      <c r="J107" s="27">
        <f t="shared" si="20"/>
        <v>0</v>
      </c>
      <c r="K107" s="923">
        <f t="shared" si="21"/>
        <v>0</v>
      </c>
      <c r="L107" s="924"/>
      <c r="M107" s="923">
        <f t="shared" si="22"/>
        <v>0</v>
      </c>
      <c r="N107" s="924"/>
      <c r="O107" s="923">
        <f t="shared" si="23"/>
        <v>0</v>
      </c>
      <c r="P107" s="924"/>
    </row>
    <row r="108" spans="1:16" ht="15.75" hidden="1" customHeight="1" x14ac:dyDescent="0.25">
      <c r="A108" s="834" t="s">
        <v>208</v>
      </c>
      <c r="B108" s="835"/>
      <c r="C108" s="835"/>
      <c r="D108" s="836"/>
      <c r="E108" s="43"/>
      <c r="F108" s="43">
        <v>337000</v>
      </c>
      <c r="G108" s="27" t="e">
        <f t="shared" ref="G108:H111" si="24">G238+G367</f>
        <v>#VALUE!</v>
      </c>
      <c r="H108" s="27">
        <f t="shared" si="24"/>
        <v>0</v>
      </c>
      <c r="I108" s="27">
        <f t="shared" ref="I108:J111" si="25">J238+J367</f>
        <v>0</v>
      </c>
      <c r="J108" s="27">
        <f t="shared" si="25"/>
        <v>0</v>
      </c>
      <c r="K108" s="923">
        <f t="shared" si="21"/>
        <v>0</v>
      </c>
      <c r="L108" s="924"/>
      <c r="M108" s="923">
        <f t="shared" si="22"/>
        <v>0</v>
      </c>
      <c r="N108" s="924"/>
      <c r="O108" s="923">
        <f t="shared" si="23"/>
        <v>0</v>
      </c>
      <c r="P108" s="924"/>
    </row>
    <row r="109" spans="1:16" s="2" customFormat="1" ht="15.75" hidden="1" customHeight="1" x14ac:dyDescent="0.25">
      <c r="A109" s="834" t="s">
        <v>209</v>
      </c>
      <c r="B109" s="835"/>
      <c r="C109" s="835"/>
      <c r="D109" s="836"/>
      <c r="E109" s="28"/>
      <c r="F109" s="25">
        <v>337110</v>
      </c>
      <c r="G109" s="27" t="e">
        <f t="shared" si="24"/>
        <v>#VALUE!</v>
      </c>
      <c r="H109" s="27">
        <f t="shared" si="24"/>
        <v>0</v>
      </c>
      <c r="I109" s="27">
        <f t="shared" si="25"/>
        <v>0</v>
      </c>
      <c r="J109" s="27">
        <f t="shared" si="25"/>
        <v>0</v>
      </c>
      <c r="K109" s="923">
        <f t="shared" si="21"/>
        <v>0</v>
      </c>
      <c r="L109" s="924"/>
      <c r="M109" s="923">
        <f t="shared" si="22"/>
        <v>0</v>
      </c>
      <c r="N109" s="924"/>
      <c r="O109" s="923">
        <f t="shared" si="23"/>
        <v>0</v>
      </c>
      <c r="P109" s="924"/>
    </row>
    <row r="110" spans="1:16" s="2" customFormat="1" ht="15.75" hidden="1" customHeight="1" x14ac:dyDescent="0.25">
      <c r="A110" s="834" t="s">
        <v>210</v>
      </c>
      <c r="B110" s="835"/>
      <c r="C110" s="835"/>
      <c r="D110" s="836"/>
      <c r="E110" s="43"/>
      <c r="F110" s="43">
        <v>338000</v>
      </c>
      <c r="G110" s="27" t="e">
        <f t="shared" si="24"/>
        <v>#VALUE!</v>
      </c>
      <c r="H110" s="27">
        <f t="shared" si="24"/>
        <v>0</v>
      </c>
      <c r="I110" s="27">
        <f t="shared" si="25"/>
        <v>0</v>
      </c>
      <c r="J110" s="27">
        <f t="shared" si="25"/>
        <v>0</v>
      </c>
      <c r="K110" s="923">
        <f t="shared" si="21"/>
        <v>0</v>
      </c>
      <c r="L110" s="924"/>
      <c r="M110" s="923">
        <f t="shared" si="22"/>
        <v>0</v>
      </c>
      <c r="N110" s="924"/>
      <c r="O110" s="923">
        <f t="shared" si="23"/>
        <v>0</v>
      </c>
      <c r="P110" s="924"/>
    </row>
    <row r="111" spans="1:16" s="2" customFormat="1" ht="15.75" hidden="1" customHeight="1" x14ac:dyDescent="0.25">
      <c r="A111" s="834" t="s">
        <v>211</v>
      </c>
      <c r="B111" s="835"/>
      <c r="C111" s="835"/>
      <c r="D111" s="836"/>
      <c r="E111" s="28"/>
      <c r="F111" s="25">
        <v>338110</v>
      </c>
      <c r="G111" s="27" t="e">
        <f t="shared" si="24"/>
        <v>#VALUE!</v>
      </c>
      <c r="H111" s="27">
        <f t="shared" si="24"/>
        <v>0</v>
      </c>
      <c r="I111" s="27">
        <f t="shared" si="25"/>
        <v>0</v>
      </c>
      <c r="J111" s="27">
        <f t="shared" si="25"/>
        <v>0</v>
      </c>
      <c r="K111" s="923">
        <f t="shared" si="21"/>
        <v>0</v>
      </c>
      <c r="L111" s="924"/>
      <c r="M111" s="923">
        <f t="shared" si="22"/>
        <v>0</v>
      </c>
      <c r="N111" s="924"/>
      <c r="O111" s="923">
        <f t="shared" si="23"/>
        <v>0</v>
      </c>
      <c r="P111" s="924"/>
    </row>
    <row r="112" spans="1:16" s="2" customFormat="1" ht="32.25" customHeight="1" x14ac:dyDescent="0.25">
      <c r="A112" s="929" t="s">
        <v>269</v>
      </c>
      <c r="B112" s="930"/>
      <c r="C112" s="930"/>
      <c r="D112" s="931"/>
      <c r="E112" s="16" t="s">
        <v>270</v>
      </c>
      <c r="F112" s="17"/>
      <c r="G112" s="934">
        <f>G113</f>
        <v>1162105.3999999999</v>
      </c>
      <c r="H112" s="935">
        <f>H113</f>
        <v>0</v>
      </c>
      <c r="I112" s="38">
        <f>I113</f>
        <v>1336304.3</v>
      </c>
      <c r="J112" s="38">
        <f>J113</f>
        <v>1535197.1</v>
      </c>
      <c r="K112" s="934">
        <f>K113</f>
        <v>2011025.6</v>
      </c>
      <c r="L112" s="935"/>
      <c r="M112" s="934">
        <f>M113</f>
        <v>2159829.6</v>
      </c>
      <c r="N112" s="935"/>
      <c r="O112" s="934">
        <f>O113</f>
        <v>2313881.2000000002</v>
      </c>
      <c r="P112" s="935"/>
    </row>
    <row r="113" spans="1:16" s="2" customFormat="1" ht="15.75" customHeight="1" x14ac:dyDescent="0.25">
      <c r="A113" s="846" t="s">
        <v>88</v>
      </c>
      <c r="B113" s="847"/>
      <c r="C113" s="847"/>
      <c r="D113" s="848"/>
      <c r="E113" s="18"/>
      <c r="F113" s="19">
        <v>20</v>
      </c>
      <c r="G113" s="938">
        <f>G136</f>
        <v>1162105.3999999999</v>
      </c>
      <c r="H113" s="939"/>
      <c r="I113" s="21">
        <f>I114+I136+J167+J170+J190+J221</f>
        <v>1336304.3</v>
      </c>
      <c r="J113" s="21">
        <f>J114+J136+K167+K170+K190+K221</f>
        <v>1535197.1</v>
      </c>
      <c r="K113" s="936">
        <f>K114+K136+K167+K170+K184+K190+K221</f>
        <v>2011025.6</v>
      </c>
      <c r="L113" s="937"/>
      <c r="M113" s="936">
        <f>M114+M136+M167+M170+M184+M190+M221</f>
        <v>2159829.6</v>
      </c>
      <c r="N113" s="937"/>
      <c r="O113" s="936">
        <f>O114+O136+O167+O170+O184+O190+O221</f>
        <v>2313881.2000000002</v>
      </c>
      <c r="P113" s="937"/>
    </row>
    <row r="114" spans="1:16" s="2" customFormat="1" ht="15.75" hidden="1" customHeight="1" x14ac:dyDescent="0.25">
      <c r="A114" s="846" t="s">
        <v>89</v>
      </c>
      <c r="B114" s="847"/>
      <c r="C114" s="847"/>
      <c r="D114" s="848"/>
      <c r="E114" s="18"/>
      <c r="F114" s="19">
        <v>210000</v>
      </c>
      <c r="G114" s="247">
        <f>G115+G132</f>
        <v>0</v>
      </c>
      <c r="H114" s="247">
        <f>H115+H132</f>
        <v>0</v>
      </c>
      <c r="I114" s="21">
        <f>I115+I132</f>
        <v>0</v>
      </c>
      <c r="J114" s="21">
        <f>J115+J132</f>
        <v>0</v>
      </c>
      <c r="K114" s="936">
        <f>K115+K132</f>
        <v>0</v>
      </c>
      <c r="L114" s="937"/>
      <c r="M114" s="936">
        <f>M115+M132</f>
        <v>0</v>
      </c>
      <c r="N114" s="937"/>
      <c r="O114" s="936">
        <f>O115+O132</f>
        <v>0</v>
      </c>
      <c r="P114" s="937"/>
    </row>
    <row r="115" spans="1:16" s="2" customFormat="1" ht="15.75" hidden="1" customHeight="1" x14ac:dyDescent="0.25">
      <c r="A115" s="834" t="s">
        <v>90</v>
      </c>
      <c r="B115" s="835"/>
      <c r="C115" s="835"/>
      <c r="D115" s="836"/>
      <c r="E115" s="47"/>
      <c r="F115" s="26">
        <v>211000</v>
      </c>
      <c r="G115" s="938"/>
      <c r="H115" s="939"/>
      <c r="I115" s="27"/>
      <c r="J115" s="27"/>
      <c r="K115" s="936"/>
      <c r="L115" s="937"/>
      <c r="M115" s="938"/>
      <c r="N115" s="939"/>
      <c r="O115" s="938"/>
      <c r="P115" s="939"/>
    </row>
    <row r="116" spans="1:16" s="2" customFormat="1" ht="15.75" hidden="1" customHeight="1" x14ac:dyDescent="0.25">
      <c r="A116" s="834" t="s">
        <v>91</v>
      </c>
      <c r="B116" s="835"/>
      <c r="C116" s="835"/>
      <c r="D116" s="836"/>
      <c r="E116" s="47"/>
      <c r="F116" s="26">
        <v>211100</v>
      </c>
      <c r="G116" s="938"/>
      <c r="H116" s="939"/>
      <c r="I116" s="27"/>
      <c r="J116" s="27"/>
      <c r="K116" s="936"/>
      <c r="L116" s="937"/>
      <c r="M116" s="938"/>
      <c r="N116" s="939"/>
      <c r="O116" s="938"/>
      <c r="P116" s="939"/>
    </row>
    <row r="117" spans="1:16" s="2" customFormat="1" ht="15.75" hidden="1" customHeight="1" x14ac:dyDescent="0.25">
      <c r="A117" s="834" t="s">
        <v>92</v>
      </c>
      <c r="B117" s="835"/>
      <c r="C117" s="835"/>
      <c r="D117" s="836"/>
      <c r="E117" s="47"/>
      <c r="F117" s="26">
        <v>211110</v>
      </c>
      <c r="G117" s="938"/>
      <c r="H117" s="939"/>
      <c r="I117" s="27"/>
      <c r="J117" s="27"/>
      <c r="K117" s="936"/>
      <c r="L117" s="937"/>
      <c r="M117" s="938"/>
      <c r="N117" s="939"/>
      <c r="O117" s="938"/>
      <c r="P117" s="939"/>
    </row>
    <row r="118" spans="1:16" s="2" customFormat="1" ht="15.75" hidden="1" customHeight="1" x14ac:dyDescent="0.25">
      <c r="A118" s="834" t="s">
        <v>93</v>
      </c>
      <c r="B118" s="835"/>
      <c r="C118" s="835"/>
      <c r="D118" s="836"/>
      <c r="E118" s="47"/>
      <c r="F118" s="26">
        <v>211120</v>
      </c>
      <c r="G118" s="938"/>
      <c r="H118" s="939"/>
      <c r="I118" s="27"/>
      <c r="J118" s="27"/>
      <c r="K118" s="936"/>
      <c r="L118" s="937"/>
      <c r="M118" s="938"/>
      <c r="N118" s="939"/>
      <c r="O118" s="938"/>
      <c r="P118" s="939"/>
    </row>
    <row r="119" spans="1:16" s="2" customFormat="1" ht="15.75" hidden="1" customHeight="1" x14ac:dyDescent="0.25">
      <c r="A119" s="22"/>
      <c r="B119" s="23"/>
      <c r="C119" s="23"/>
      <c r="D119" s="24"/>
      <c r="E119" s="47"/>
      <c r="F119" s="26"/>
      <c r="G119" s="938"/>
      <c r="H119" s="939"/>
      <c r="I119" s="27"/>
      <c r="J119" s="27"/>
      <c r="K119" s="936"/>
      <c r="L119" s="937"/>
      <c r="M119" s="938"/>
      <c r="N119" s="939"/>
      <c r="O119" s="938"/>
      <c r="P119" s="939"/>
    </row>
    <row r="120" spans="1:16" s="2" customFormat="1" ht="15.75" hidden="1" customHeight="1" x14ac:dyDescent="0.25">
      <c r="A120" s="834" t="s">
        <v>94</v>
      </c>
      <c r="B120" s="835"/>
      <c r="C120" s="835"/>
      <c r="D120" s="836"/>
      <c r="E120" s="47"/>
      <c r="F120" s="26">
        <v>211130</v>
      </c>
      <c r="G120" s="938"/>
      <c r="H120" s="939"/>
      <c r="I120" s="27"/>
      <c r="J120" s="27"/>
      <c r="K120" s="936"/>
      <c r="L120" s="937"/>
      <c r="M120" s="938"/>
      <c r="N120" s="939"/>
      <c r="O120" s="938"/>
      <c r="P120" s="939"/>
    </row>
    <row r="121" spans="1:16" s="2" customFormat="1" ht="15.75" hidden="1" customHeight="1" x14ac:dyDescent="0.25">
      <c r="A121" s="834" t="s">
        <v>95</v>
      </c>
      <c r="B121" s="835"/>
      <c r="C121" s="835"/>
      <c r="D121" s="836"/>
      <c r="E121" s="47"/>
      <c r="F121" s="26">
        <v>211140</v>
      </c>
      <c r="G121" s="938"/>
      <c r="H121" s="939"/>
      <c r="I121" s="27"/>
      <c r="J121" s="27"/>
      <c r="K121" s="936"/>
      <c r="L121" s="937"/>
      <c r="M121" s="938"/>
      <c r="N121" s="939"/>
      <c r="O121" s="938"/>
      <c r="P121" s="939"/>
    </row>
    <row r="122" spans="1:16" s="2" customFormat="1" ht="15.75" hidden="1" customHeight="1" x14ac:dyDescent="0.25">
      <c r="A122" s="834" t="s">
        <v>214</v>
      </c>
      <c r="B122" s="835"/>
      <c r="C122" s="835"/>
      <c r="D122" s="836"/>
      <c r="E122" s="47"/>
      <c r="F122" s="25">
        <v>211150</v>
      </c>
      <c r="G122" s="938"/>
      <c r="H122" s="939"/>
      <c r="I122" s="27"/>
      <c r="J122" s="27"/>
      <c r="K122" s="936"/>
      <c r="L122" s="937"/>
      <c r="M122" s="938"/>
      <c r="N122" s="939"/>
      <c r="O122" s="938"/>
      <c r="P122" s="939"/>
    </row>
    <row r="123" spans="1:16" s="2" customFormat="1" ht="15.75" hidden="1" customHeight="1" x14ac:dyDescent="0.25">
      <c r="A123" s="834" t="s">
        <v>97</v>
      </c>
      <c r="B123" s="835"/>
      <c r="C123" s="835"/>
      <c r="D123" s="836"/>
      <c r="E123" s="47"/>
      <c r="F123" s="25">
        <v>211190</v>
      </c>
      <c r="G123" s="938"/>
      <c r="H123" s="939"/>
      <c r="I123" s="27"/>
      <c r="J123" s="27"/>
      <c r="K123" s="936"/>
      <c r="L123" s="937"/>
      <c r="M123" s="938"/>
      <c r="N123" s="939"/>
      <c r="O123" s="938"/>
      <c r="P123" s="939"/>
    </row>
    <row r="124" spans="1:16" s="2" customFormat="1" ht="15.75" hidden="1" customHeight="1" x14ac:dyDescent="0.25">
      <c r="A124" s="834" t="s">
        <v>98</v>
      </c>
      <c r="B124" s="835"/>
      <c r="C124" s="835"/>
      <c r="D124" s="836"/>
      <c r="E124" s="47"/>
      <c r="F124" s="25">
        <v>211200</v>
      </c>
      <c r="G124" s="938"/>
      <c r="H124" s="939"/>
      <c r="I124" s="27"/>
      <c r="J124" s="27"/>
      <c r="K124" s="936"/>
      <c r="L124" s="937"/>
      <c r="M124" s="938"/>
      <c r="N124" s="939"/>
      <c r="O124" s="938"/>
      <c r="P124" s="939"/>
    </row>
    <row r="125" spans="1:16" s="2" customFormat="1" ht="15.75" hidden="1" customHeight="1" x14ac:dyDescent="0.25">
      <c r="A125" s="834" t="s">
        <v>99</v>
      </c>
      <c r="B125" s="835"/>
      <c r="C125" s="835"/>
      <c r="D125" s="836"/>
      <c r="E125" s="47"/>
      <c r="F125" s="25">
        <v>211300</v>
      </c>
      <c r="G125" s="938"/>
      <c r="H125" s="939"/>
      <c r="I125" s="27"/>
      <c r="J125" s="27"/>
      <c r="K125" s="936"/>
      <c r="L125" s="937"/>
      <c r="M125" s="938"/>
      <c r="N125" s="939"/>
      <c r="O125" s="938"/>
      <c r="P125" s="939"/>
    </row>
    <row r="126" spans="1:16" s="2" customFormat="1" ht="15.75" hidden="1" customHeight="1" x14ac:dyDescent="0.25">
      <c r="A126" s="834" t="s">
        <v>215</v>
      </c>
      <c r="B126" s="835"/>
      <c r="C126" s="835"/>
      <c r="D126" s="836"/>
      <c r="E126" s="47"/>
      <c r="F126" s="25">
        <v>211310</v>
      </c>
      <c r="G126" s="938"/>
      <c r="H126" s="939"/>
      <c r="I126" s="27"/>
      <c r="J126" s="27"/>
      <c r="K126" s="936"/>
      <c r="L126" s="937"/>
      <c r="M126" s="938"/>
      <c r="N126" s="939"/>
      <c r="O126" s="938"/>
      <c r="P126" s="939"/>
    </row>
    <row r="127" spans="1:16" s="2" customFormat="1" ht="15.75" hidden="1" customHeight="1" x14ac:dyDescent="0.25">
      <c r="A127" s="834" t="s">
        <v>216</v>
      </c>
      <c r="B127" s="835"/>
      <c r="C127" s="835"/>
      <c r="D127" s="836"/>
      <c r="E127" s="47"/>
      <c r="F127" s="25">
        <v>211320</v>
      </c>
      <c r="G127" s="938"/>
      <c r="H127" s="939"/>
      <c r="I127" s="27"/>
      <c r="J127" s="27"/>
      <c r="K127" s="936"/>
      <c r="L127" s="937"/>
      <c r="M127" s="938"/>
      <c r="N127" s="939"/>
      <c r="O127" s="938"/>
      <c r="P127" s="939"/>
    </row>
    <row r="128" spans="1:16" s="2" customFormat="1" ht="15.75" hidden="1" customHeight="1" x14ac:dyDescent="0.25">
      <c r="A128" s="834" t="s">
        <v>100</v>
      </c>
      <c r="B128" s="835"/>
      <c r="C128" s="835"/>
      <c r="D128" s="836"/>
      <c r="E128" s="47"/>
      <c r="F128" s="25">
        <v>211330</v>
      </c>
      <c r="G128" s="938"/>
      <c r="H128" s="939"/>
      <c r="I128" s="27"/>
      <c r="J128" s="27"/>
      <c r="K128" s="936"/>
      <c r="L128" s="937"/>
      <c r="M128" s="938"/>
      <c r="N128" s="939"/>
      <c r="O128" s="938"/>
      <c r="P128" s="939"/>
    </row>
    <row r="129" spans="1:16" s="2" customFormat="1" ht="15.75" hidden="1" customHeight="1" x14ac:dyDescent="0.25">
      <c r="A129" s="834" t="s">
        <v>101</v>
      </c>
      <c r="B129" s="835"/>
      <c r="C129" s="835"/>
      <c r="D129" s="836"/>
      <c r="E129" s="47"/>
      <c r="F129" s="25">
        <v>211340</v>
      </c>
      <c r="G129" s="938"/>
      <c r="H129" s="939"/>
      <c r="I129" s="27"/>
      <c r="J129" s="27"/>
      <c r="K129" s="936"/>
      <c r="L129" s="937"/>
      <c r="M129" s="938"/>
      <c r="N129" s="939"/>
      <c r="O129" s="938"/>
      <c r="P129" s="939"/>
    </row>
    <row r="130" spans="1:16" s="2" customFormat="1" ht="15.75" hidden="1" customHeight="1" x14ac:dyDescent="0.25">
      <c r="A130" s="834" t="s">
        <v>217</v>
      </c>
      <c r="B130" s="835"/>
      <c r="C130" s="835"/>
      <c r="D130" s="836"/>
      <c r="E130" s="47"/>
      <c r="F130" s="25">
        <v>211350</v>
      </c>
      <c r="G130" s="938"/>
      <c r="H130" s="939"/>
      <c r="I130" s="27"/>
      <c r="J130" s="27"/>
      <c r="K130" s="936"/>
      <c r="L130" s="937"/>
      <c r="M130" s="938"/>
      <c r="N130" s="939"/>
      <c r="O130" s="938"/>
      <c r="P130" s="939"/>
    </row>
    <row r="131" spans="1:16" s="2" customFormat="1" ht="15.75" hidden="1" customHeight="1" x14ac:dyDescent="0.25">
      <c r="A131" s="834" t="s">
        <v>102</v>
      </c>
      <c r="B131" s="835"/>
      <c r="C131" s="835"/>
      <c r="D131" s="836"/>
      <c r="E131" s="47"/>
      <c r="F131" s="25">
        <v>211390</v>
      </c>
      <c r="G131" s="938"/>
      <c r="H131" s="939"/>
      <c r="I131" s="27"/>
      <c r="J131" s="27"/>
      <c r="K131" s="936"/>
      <c r="L131" s="937"/>
      <c r="M131" s="938"/>
      <c r="N131" s="939"/>
      <c r="O131" s="938"/>
      <c r="P131" s="939"/>
    </row>
    <row r="132" spans="1:16" s="2" customFormat="1" ht="15.75" hidden="1" customHeight="1" x14ac:dyDescent="0.25">
      <c r="A132" s="846" t="s">
        <v>103</v>
      </c>
      <c r="B132" s="847"/>
      <c r="C132" s="847"/>
      <c r="D132" s="848"/>
      <c r="E132" s="18"/>
      <c r="F132" s="19">
        <v>212000</v>
      </c>
      <c r="G132" s="938">
        <f>G133+G135</f>
        <v>0</v>
      </c>
      <c r="H132" s="939">
        <f>H133+H135</f>
        <v>0</v>
      </c>
      <c r="I132" s="21">
        <f>I133+I135</f>
        <v>0</v>
      </c>
      <c r="J132" s="21">
        <f>J133+J135</f>
        <v>0</v>
      </c>
      <c r="K132" s="936">
        <f>K133+K135</f>
        <v>0</v>
      </c>
      <c r="L132" s="937"/>
      <c r="M132" s="936">
        <f>M133+M135</f>
        <v>0</v>
      </c>
      <c r="N132" s="937"/>
      <c r="O132" s="936">
        <f>O133+O135</f>
        <v>0</v>
      </c>
      <c r="P132" s="937"/>
    </row>
    <row r="133" spans="1:16" s="2" customFormat="1" ht="15.75" hidden="1" customHeight="1" x14ac:dyDescent="0.25">
      <c r="A133" s="834" t="s">
        <v>104</v>
      </c>
      <c r="B133" s="835"/>
      <c r="C133" s="835"/>
      <c r="D133" s="836"/>
      <c r="E133" s="47"/>
      <c r="F133" s="25">
        <v>212100</v>
      </c>
      <c r="G133" s="938"/>
      <c r="H133" s="939"/>
      <c r="I133" s="27"/>
      <c r="J133" s="27"/>
      <c r="K133" s="936"/>
      <c r="L133" s="937"/>
      <c r="M133" s="938"/>
      <c r="N133" s="939"/>
      <c r="O133" s="938"/>
      <c r="P133" s="939"/>
    </row>
    <row r="134" spans="1:16" s="2" customFormat="1" ht="15.75" hidden="1" customHeight="1" x14ac:dyDescent="0.25">
      <c r="A134" s="834" t="s">
        <v>105</v>
      </c>
      <c r="B134" s="835"/>
      <c r="C134" s="835"/>
      <c r="D134" s="836"/>
      <c r="E134" s="47"/>
      <c r="F134" s="25">
        <v>212200</v>
      </c>
      <c r="G134" s="938"/>
      <c r="H134" s="939"/>
      <c r="I134" s="27"/>
      <c r="J134" s="27"/>
      <c r="K134" s="936"/>
      <c r="L134" s="937"/>
      <c r="M134" s="938"/>
      <c r="N134" s="939"/>
      <c r="O134" s="938"/>
      <c r="P134" s="939"/>
    </row>
    <row r="135" spans="1:16" s="2" customFormat="1" ht="15.75" hidden="1" customHeight="1" x14ac:dyDescent="0.25">
      <c r="A135" s="834" t="s">
        <v>106</v>
      </c>
      <c r="B135" s="835"/>
      <c r="C135" s="835"/>
      <c r="D135" s="836"/>
      <c r="E135" s="47"/>
      <c r="F135" s="25">
        <v>212210</v>
      </c>
      <c r="G135" s="938"/>
      <c r="H135" s="939"/>
      <c r="I135" s="27"/>
      <c r="J135" s="27"/>
      <c r="K135" s="936"/>
      <c r="L135" s="937"/>
      <c r="M135" s="938"/>
      <c r="N135" s="939"/>
      <c r="O135" s="938"/>
      <c r="P135" s="939"/>
    </row>
    <row r="136" spans="1:16" s="2" customFormat="1" x14ac:dyDescent="0.25">
      <c r="A136" s="846" t="s">
        <v>107</v>
      </c>
      <c r="B136" s="847"/>
      <c r="C136" s="847"/>
      <c r="D136" s="848"/>
      <c r="E136" s="18"/>
      <c r="F136" s="19">
        <v>22</v>
      </c>
      <c r="G136" s="938">
        <f>G154</f>
        <v>1162105.3999999999</v>
      </c>
      <c r="H136" s="939"/>
      <c r="I136" s="21">
        <f>I154</f>
        <v>1336304.3</v>
      </c>
      <c r="J136" s="21">
        <f>J154</f>
        <v>1535197.1</v>
      </c>
      <c r="K136" s="936">
        <f>K154</f>
        <v>2011025.6</v>
      </c>
      <c r="L136" s="937"/>
      <c r="M136" s="936">
        <f>M154</f>
        <v>2159829.6</v>
      </c>
      <c r="N136" s="937"/>
      <c r="O136" s="936">
        <f>O154</f>
        <v>2313881.2000000002</v>
      </c>
      <c r="P136" s="937"/>
    </row>
    <row r="137" spans="1:16" s="2" customFormat="1" ht="15.75" hidden="1" customHeight="1" x14ac:dyDescent="0.25">
      <c r="A137" s="834" t="s">
        <v>108</v>
      </c>
      <c r="B137" s="835"/>
      <c r="C137" s="835"/>
      <c r="D137" s="836"/>
      <c r="E137" s="47"/>
      <c r="F137" s="25">
        <v>222000</v>
      </c>
      <c r="G137" s="974"/>
      <c r="H137" s="974"/>
      <c r="I137" s="27"/>
      <c r="J137" s="27"/>
      <c r="K137" s="938"/>
      <c r="L137" s="939"/>
      <c r="M137" s="938"/>
      <c r="N137" s="939"/>
      <c r="O137" s="938"/>
      <c r="P137" s="939"/>
    </row>
    <row r="138" spans="1:16" s="2" customFormat="1" ht="15.75" hidden="1" customHeight="1" x14ac:dyDescent="0.25">
      <c r="A138" s="834" t="s">
        <v>109</v>
      </c>
      <c r="B138" s="835"/>
      <c r="C138" s="835"/>
      <c r="D138" s="836"/>
      <c r="E138" s="47"/>
      <c r="F138" s="25">
        <v>222100</v>
      </c>
      <c r="G138" s="974"/>
      <c r="H138" s="974"/>
      <c r="I138" s="27"/>
      <c r="J138" s="27"/>
      <c r="K138" s="938"/>
      <c r="L138" s="939"/>
      <c r="M138" s="938"/>
      <c r="N138" s="939"/>
      <c r="O138" s="938"/>
      <c r="P138" s="939"/>
    </row>
    <row r="139" spans="1:16" s="2" customFormat="1" ht="15.75" hidden="1" customHeight="1" x14ac:dyDescent="0.25">
      <c r="A139" s="834" t="s">
        <v>110</v>
      </c>
      <c r="B139" s="835"/>
      <c r="C139" s="835"/>
      <c r="D139" s="836"/>
      <c r="E139" s="47"/>
      <c r="F139" s="25">
        <v>222110</v>
      </c>
      <c r="G139" s="974"/>
      <c r="H139" s="974"/>
      <c r="I139" s="27"/>
      <c r="J139" s="27"/>
      <c r="K139" s="938"/>
      <c r="L139" s="939"/>
      <c r="M139" s="938"/>
      <c r="N139" s="939"/>
      <c r="O139" s="938"/>
      <c r="P139" s="939"/>
    </row>
    <row r="140" spans="1:16" s="2" customFormat="1" ht="15.75" hidden="1" customHeight="1" x14ac:dyDescent="0.25">
      <c r="A140" s="834" t="s">
        <v>111</v>
      </c>
      <c r="B140" s="835"/>
      <c r="C140" s="835"/>
      <c r="D140" s="836"/>
      <c r="E140" s="47"/>
      <c r="F140" s="25">
        <v>222120</v>
      </c>
      <c r="G140" s="974"/>
      <c r="H140" s="974"/>
      <c r="I140" s="27"/>
      <c r="J140" s="27"/>
      <c r="K140" s="938"/>
      <c r="L140" s="939"/>
      <c r="M140" s="938"/>
      <c r="N140" s="939"/>
      <c r="O140" s="938"/>
      <c r="P140" s="939"/>
    </row>
    <row r="141" spans="1:16" s="2" customFormat="1" ht="15.75" hidden="1" customHeight="1" x14ac:dyDescent="0.25">
      <c r="A141" s="834" t="s">
        <v>112</v>
      </c>
      <c r="B141" s="835"/>
      <c r="C141" s="835"/>
      <c r="D141" s="836"/>
      <c r="E141" s="47"/>
      <c r="F141" s="25">
        <v>222130</v>
      </c>
      <c r="G141" s="974"/>
      <c r="H141" s="974"/>
      <c r="I141" s="27"/>
      <c r="J141" s="27"/>
      <c r="K141" s="938"/>
      <c r="L141" s="939"/>
      <c r="M141" s="938"/>
      <c r="N141" s="939"/>
      <c r="O141" s="938"/>
      <c r="P141" s="939"/>
    </row>
    <row r="142" spans="1:16" s="2" customFormat="1" ht="15.75" hidden="1" customHeight="1" x14ac:dyDescent="0.25">
      <c r="A142" s="834" t="s">
        <v>113</v>
      </c>
      <c r="B142" s="835"/>
      <c r="C142" s="835"/>
      <c r="D142" s="836"/>
      <c r="E142" s="47"/>
      <c r="F142" s="25">
        <v>222140</v>
      </c>
      <c r="G142" s="974"/>
      <c r="H142" s="974"/>
      <c r="I142" s="27"/>
      <c r="J142" s="27"/>
      <c r="K142" s="938"/>
      <c r="L142" s="939"/>
      <c r="M142" s="938"/>
      <c r="N142" s="939"/>
      <c r="O142" s="938"/>
      <c r="P142" s="939"/>
    </row>
    <row r="143" spans="1:16" s="2" customFormat="1" ht="15.75" hidden="1" customHeight="1" x14ac:dyDescent="0.25">
      <c r="A143" s="834" t="s">
        <v>114</v>
      </c>
      <c r="B143" s="835"/>
      <c r="C143" s="835"/>
      <c r="D143" s="836"/>
      <c r="E143" s="47"/>
      <c r="F143" s="25">
        <v>222190</v>
      </c>
      <c r="G143" s="974"/>
      <c r="H143" s="974"/>
      <c r="I143" s="27"/>
      <c r="J143" s="27"/>
      <c r="K143" s="938"/>
      <c r="L143" s="939"/>
      <c r="M143" s="938"/>
      <c r="N143" s="939"/>
      <c r="O143" s="938"/>
      <c r="P143" s="939"/>
    </row>
    <row r="144" spans="1:16" s="2" customFormat="1" ht="15.75" hidden="1" customHeight="1" x14ac:dyDescent="0.25">
      <c r="A144" s="834" t="s">
        <v>115</v>
      </c>
      <c r="B144" s="835"/>
      <c r="C144" s="835"/>
      <c r="D144" s="836"/>
      <c r="E144" s="47"/>
      <c r="F144" s="25">
        <v>222200</v>
      </c>
      <c r="G144" s="974"/>
      <c r="H144" s="974"/>
      <c r="I144" s="27"/>
      <c r="J144" s="27"/>
      <c r="K144" s="938"/>
      <c r="L144" s="939"/>
      <c r="M144" s="938"/>
      <c r="N144" s="939"/>
      <c r="O144" s="938"/>
      <c r="P144" s="939"/>
    </row>
    <row r="145" spans="1:16" s="2" customFormat="1" ht="15.75" hidden="1" customHeight="1" x14ac:dyDescent="0.25">
      <c r="A145" s="834" t="s">
        <v>116</v>
      </c>
      <c r="B145" s="835"/>
      <c r="C145" s="835"/>
      <c r="D145" s="836"/>
      <c r="E145" s="47"/>
      <c r="F145" s="25">
        <v>222210</v>
      </c>
      <c r="G145" s="974"/>
      <c r="H145" s="974"/>
      <c r="I145" s="27"/>
      <c r="J145" s="27"/>
      <c r="K145" s="938"/>
      <c r="L145" s="939"/>
      <c r="M145" s="938"/>
      <c r="N145" s="939"/>
      <c r="O145" s="938"/>
      <c r="P145" s="939"/>
    </row>
    <row r="146" spans="1:16" s="2" customFormat="1" ht="15.75" hidden="1" customHeight="1" x14ac:dyDescent="0.25">
      <c r="A146" s="834" t="s">
        <v>117</v>
      </c>
      <c r="B146" s="835"/>
      <c r="C146" s="835"/>
      <c r="D146" s="836"/>
      <c r="E146" s="47"/>
      <c r="F146" s="25">
        <v>222220</v>
      </c>
      <c r="G146" s="974"/>
      <c r="H146" s="974"/>
      <c r="I146" s="27"/>
      <c r="J146" s="27"/>
      <c r="K146" s="938"/>
      <c r="L146" s="939"/>
      <c r="M146" s="938"/>
      <c r="N146" s="939"/>
      <c r="O146" s="938"/>
      <c r="P146" s="939"/>
    </row>
    <row r="147" spans="1:16" s="2" customFormat="1" ht="15.75" hidden="1" customHeight="1" x14ac:dyDescent="0.25">
      <c r="A147" s="834" t="s">
        <v>118</v>
      </c>
      <c r="B147" s="835"/>
      <c r="C147" s="835"/>
      <c r="D147" s="836"/>
      <c r="E147" s="47"/>
      <c r="F147" s="25">
        <v>222300</v>
      </c>
      <c r="G147" s="974"/>
      <c r="H147" s="974"/>
      <c r="I147" s="27"/>
      <c r="J147" s="27"/>
      <c r="K147" s="938"/>
      <c r="L147" s="939"/>
      <c r="M147" s="938"/>
      <c r="N147" s="939"/>
      <c r="O147" s="938"/>
      <c r="P147" s="939"/>
    </row>
    <row r="148" spans="1:16" s="2" customFormat="1" ht="15.75" hidden="1" customHeight="1" x14ac:dyDescent="0.25">
      <c r="A148" s="834" t="s">
        <v>119</v>
      </c>
      <c r="B148" s="835"/>
      <c r="C148" s="835"/>
      <c r="D148" s="836"/>
      <c r="E148" s="47"/>
      <c r="F148" s="25">
        <v>222400</v>
      </c>
      <c r="G148" s="974"/>
      <c r="H148" s="974"/>
      <c r="I148" s="27"/>
      <c r="J148" s="27"/>
      <c r="K148" s="938"/>
      <c r="L148" s="939"/>
      <c r="M148" s="938"/>
      <c r="N148" s="939"/>
      <c r="O148" s="938"/>
      <c r="P148" s="939"/>
    </row>
    <row r="149" spans="1:16" s="2" customFormat="1" ht="15.75" hidden="1" customHeight="1" x14ac:dyDescent="0.25">
      <c r="A149" s="834" t="s">
        <v>120</v>
      </c>
      <c r="B149" s="835"/>
      <c r="C149" s="835"/>
      <c r="D149" s="836"/>
      <c r="E149" s="47"/>
      <c r="F149" s="25">
        <v>222500</v>
      </c>
      <c r="G149" s="974"/>
      <c r="H149" s="974"/>
      <c r="I149" s="27"/>
      <c r="J149" s="27"/>
      <c r="K149" s="938"/>
      <c r="L149" s="939"/>
      <c r="M149" s="938"/>
      <c r="N149" s="939"/>
      <c r="O149" s="938"/>
      <c r="P149" s="939"/>
    </row>
    <row r="150" spans="1:16" s="2" customFormat="1" ht="15.75" hidden="1" customHeight="1" x14ac:dyDescent="0.25">
      <c r="A150" s="834" t="s">
        <v>121</v>
      </c>
      <c r="B150" s="835"/>
      <c r="C150" s="835"/>
      <c r="D150" s="836"/>
      <c r="E150" s="47"/>
      <c r="F150" s="25">
        <v>222600</v>
      </c>
      <c r="G150" s="974"/>
      <c r="H150" s="974"/>
      <c r="I150" s="27"/>
      <c r="J150" s="27"/>
      <c r="K150" s="938"/>
      <c r="L150" s="939"/>
      <c r="M150" s="938"/>
      <c r="N150" s="939"/>
      <c r="O150" s="938"/>
      <c r="P150" s="939"/>
    </row>
    <row r="151" spans="1:16" s="2" customFormat="1" ht="15.75" hidden="1" customHeight="1" x14ac:dyDescent="0.25">
      <c r="A151" s="834" t="s">
        <v>122</v>
      </c>
      <c r="B151" s="835"/>
      <c r="C151" s="835"/>
      <c r="D151" s="836"/>
      <c r="E151" s="47"/>
      <c r="F151" s="25">
        <v>222700</v>
      </c>
      <c r="G151" s="974"/>
      <c r="H151" s="974"/>
      <c r="I151" s="27"/>
      <c r="J151" s="27"/>
      <c r="K151" s="938"/>
      <c r="L151" s="939"/>
      <c r="M151" s="938"/>
      <c r="N151" s="939"/>
      <c r="O151" s="938"/>
      <c r="P151" s="939"/>
    </row>
    <row r="152" spans="1:16" s="2" customFormat="1" ht="15.75" hidden="1" customHeight="1" x14ac:dyDescent="0.25">
      <c r="A152" s="834" t="s">
        <v>123</v>
      </c>
      <c r="B152" s="835"/>
      <c r="C152" s="835"/>
      <c r="D152" s="836"/>
      <c r="E152" s="47"/>
      <c r="F152" s="25">
        <v>222710</v>
      </c>
      <c r="G152" s="974"/>
      <c r="H152" s="974"/>
      <c r="I152" s="27"/>
      <c r="J152" s="27"/>
      <c r="K152" s="938"/>
      <c r="L152" s="939"/>
      <c r="M152" s="938"/>
      <c r="N152" s="939"/>
      <c r="O152" s="938"/>
      <c r="P152" s="939"/>
    </row>
    <row r="153" spans="1:16" s="2" customFormat="1" ht="15.75" hidden="1" customHeight="1" x14ac:dyDescent="0.25">
      <c r="A153" s="834" t="s">
        <v>124</v>
      </c>
      <c r="B153" s="835"/>
      <c r="C153" s="835"/>
      <c r="D153" s="836"/>
      <c r="E153" s="47"/>
      <c r="F153" s="25">
        <v>222720</v>
      </c>
      <c r="G153" s="974"/>
      <c r="H153" s="974"/>
      <c r="I153" s="27"/>
      <c r="J153" s="27"/>
      <c r="K153" s="938"/>
      <c r="L153" s="939"/>
      <c r="M153" s="938"/>
      <c r="N153" s="939"/>
      <c r="O153" s="938"/>
      <c r="P153" s="939"/>
    </row>
    <row r="154" spans="1:16" s="2" customFormat="1" x14ac:dyDescent="0.25">
      <c r="A154" s="834" t="s">
        <v>125</v>
      </c>
      <c r="B154" s="835"/>
      <c r="C154" s="835"/>
      <c r="D154" s="836"/>
      <c r="E154" s="47"/>
      <c r="F154" s="25">
        <v>222800</v>
      </c>
      <c r="G154" s="974">
        <f>G155</f>
        <v>1162105.3999999999</v>
      </c>
      <c r="H154" s="974">
        <f>H155</f>
        <v>0</v>
      </c>
      <c r="I154" s="27">
        <f>I155</f>
        <v>1336304.3</v>
      </c>
      <c r="J154" s="27">
        <f>J155</f>
        <v>1535197.1</v>
      </c>
      <c r="K154" s="938">
        <f>K155</f>
        <v>2011025.6</v>
      </c>
      <c r="L154" s="939"/>
      <c r="M154" s="938">
        <f>M155</f>
        <v>2159829.6</v>
      </c>
      <c r="N154" s="939"/>
      <c r="O154" s="938">
        <f>O155</f>
        <v>2313881.2000000002</v>
      </c>
      <c r="P154" s="939"/>
    </row>
    <row r="155" spans="1:16" s="2" customFormat="1" x14ac:dyDescent="0.25">
      <c r="A155" s="834" t="s">
        <v>125</v>
      </c>
      <c r="B155" s="835"/>
      <c r="C155" s="835"/>
      <c r="D155" s="836"/>
      <c r="E155" s="47"/>
      <c r="F155" s="25">
        <v>222810</v>
      </c>
      <c r="G155" s="974">
        <v>1162105.3999999999</v>
      </c>
      <c r="H155" s="974"/>
      <c r="I155" s="157">
        <v>1336304.3</v>
      </c>
      <c r="J155" s="27">
        <v>1535197.1</v>
      </c>
      <c r="K155" s="963">
        <v>2011025.6</v>
      </c>
      <c r="L155" s="964"/>
      <c r="M155" s="963">
        <v>2159829.6</v>
      </c>
      <c r="N155" s="964"/>
      <c r="O155" s="963">
        <v>2313881.2000000002</v>
      </c>
      <c r="P155" s="964"/>
    </row>
    <row r="156" spans="1:16" s="2" customFormat="1" hidden="1" x14ac:dyDescent="0.25">
      <c r="A156" s="834" t="s">
        <v>126</v>
      </c>
      <c r="B156" s="835"/>
      <c r="C156" s="835"/>
      <c r="D156" s="836"/>
      <c r="E156" s="47"/>
      <c r="F156" s="25">
        <v>222820</v>
      </c>
      <c r="G156" s="942" t="s">
        <v>17</v>
      </c>
      <c r="H156" s="942"/>
      <c r="I156" s="51" t="s">
        <v>17</v>
      </c>
      <c r="J156" s="52"/>
      <c r="K156" s="868"/>
      <c r="L156" s="869"/>
      <c r="M156" s="870"/>
      <c r="N156" s="871"/>
      <c r="O156" s="870"/>
      <c r="P156" s="871"/>
    </row>
    <row r="157" spans="1:16" s="2" customFormat="1" hidden="1" x14ac:dyDescent="0.25">
      <c r="A157" s="834" t="s">
        <v>127</v>
      </c>
      <c r="B157" s="835"/>
      <c r="C157" s="835"/>
      <c r="D157" s="836"/>
      <c r="E157" s="47"/>
      <c r="F157" s="25">
        <v>222900</v>
      </c>
      <c r="G157" s="942" t="s">
        <v>17</v>
      </c>
      <c r="H157" s="942"/>
      <c r="I157" s="51" t="s">
        <v>17</v>
      </c>
      <c r="J157" s="52"/>
      <c r="K157" s="868"/>
      <c r="L157" s="869"/>
      <c r="M157" s="870"/>
      <c r="N157" s="871"/>
      <c r="O157" s="870"/>
      <c r="P157" s="871"/>
    </row>
    <row r="158" spans="1:16" s="2" customFormat="1" hidden="1" x14ac:dyDescent="0.25">
      <c r="A158" s="834" t="s">
        <v>128</v>
      </c>
      <c r="B158" s="835"/>
      <c r="C158" s="835"/>
      <c r="D158" s="836"/>
      <c r="E158" s="47"/>
      <c r="F158" s="25">
        <v>222910</v>
      </c>
      <c r="G158" s="942" t="s">
        <v>17</v>
      </c>
      <c r="H158" s="942"/>
      <c r="I158" s="51" t="s">
        <v>17</v>
      </c>
      <c r="J158" s="52"/>
      <c r="K158" s="868"/>
      <c r="L158" s="869"/>
      <c r="M158" s="870"/>
      <c r="N158" s="871"/>
      <c r="O158" s="870"/>
      <c r="P158" s="871"/>
    </row>
    <row r="159" spans="1:16" s="2" customFormat="1" hidden="1" x14ac:dyDescent="0.25">
      <c r="A159" s="834" t="s">
        <v>129</v>
      </c>
      <c r="B159" s="835"/>
      <c r="C159" s="835"/>
      <c r="D159" s="836"/>
      <c r="E159" s="47"/>
      <c r="F159" s="25">
        <v>222920</v>
      </c>
      <c r="G159" s="942" t="s">
        <v>17</v>
      </c>
      <c r="H159" s="942"/>
      <c r="I159" s="51" t="s">
        <v>17</v>
      </c>
      <c r="J159" s="52"/>
      <c r="K159" s="868"/>
      <c r="L159" s="869"/>
      <c r="M159" s="870"/>
      <c r="N159" s="871"/>
      <c r="O159" s="870"/>
      <c r="P159" s="871"/>
    </row>
    <row r="160" spans="1:16" s="2" customFormat="1" hidden="1" x14ac:dyDescent="0.25">
      <c r="A160" s="834" t="s">
        <v>130</v>
      </c>
      <c r="B160" s="835"/>
      <c r="C160" s="835"/>
      <c r="D160" s="836"/>
      <c r="E160" s="47"/>
      <c r="F160" s="25">
        <v>222930</v>
      </c>
      <c r="G160" s="942" t="s">
        <v>17</v>
      </c>
      <c r="H160" s="942"/>
      <c r="I160" s="51" t="s">
        <v>17</v>
      </c>
      <c r="J160" s="52"/>
      <c r="K160" s="868"/>
      <c r="L160" s="869"/>
      <c r="M160" s="870"/>
      <c r="N160" s="871"/>
      <c r="O160" s="870"/>
      <c r="P160" s="871"/>
    </row>
    <row r="161" spans="1:16" s="2" customFormat="1" hidden="1" x14ac:dyDescent="0.25">
      <c r="A161" s="834" t="s">
        <v>131</v>
      </c>
      <c r="B161" s="835"/>
      <c r="C161" s="835"/>
      <c r="D161" s="836"/>
      <c r="E161" s="47"/>
      <c r="F161" s="25">
        <v>222940</v>
      </c>
      <c r="G161" s="942" t="s">
        <v>17</v>
      </c>
      <c r="H161" s="942"/>
      <c r="I161" s="51" t="s">
        <v>17</v>
      </c>
      <c r="J161" s="52"/>
      <c r="K161" s="868"/>
      <c r="L161" s="869"/>
      <c r="M161" s="870"/>
      <c r="N161" s="871"/>
      <c r="O161" s="870"/>
      <c r="P161" s="871"/>
    </row>
    <row r="162" spans="1:16" s="2" customFormat="1" hidden="1" x14ac:dyDescent="0.25">
      <c r="A162" s="834" t="s">
        <v>132</v>
      </c>
      <c r="B162" s="835"/>
      <c r="C162" s="835"/>
      <c r="D162" s="836"/>
      <c r="E162" s="47"/>
      <c r="F162" s="25">
        <v>222950</v>
      </c>
      <c r="G162" s="942" t="s">
        <v>17</v>
      </c>
      <c r="H162" s="942"/>
      <c r="I162" s="51" t="s">
        <v>17</v>
      </c>
      <c r="J162" s="52"/>
      <c r="K162" s="868"/>
      <c r="L162" s="869"/>
      <c r="M162" s="870"/>
      <c r="N162" s="871"/>
      <c r="O162" s="870"/>
      <c r="P162" s="871"/>
    </row>
    <row r="163" spans="1:16" s="2" customFormat="1" hidden="1" x14ac:dyDescent="0.25">
      <c r="A163" s="834" t="s">
        <v>133</v>
      </c>
      <c r="B163" s="835"/>
      <c r="C163" s="835"/>
      <c r="D163" s="836"/>
      <c r="E163" s="47"/>
      <c r="F163" s="25">
        <v>222960</v>
      </c>
      <c r="G163" s="942" t="s">
        <v>17</v>
      </c>
      <c r="H163" s="942"/>
      <c r="I163" s="51" t="s">
        <v>17</v>
      </c>
      <c r="J163" s="52"/>
      <c r="K163" s="868"/>
      <c r="L163" s="869"/>
      <c r="M163" s="870"/>
      <c r="N163" s="871"/>
      <c r="O163" s="870"/>
      <c r="P163" s="871"/>
    </row>
    <row r="164" spans="1:16" s="2" customFormat="1" hidden="1" x14ac:dyDescent="0.25">
      <c r="A164" s="834" t="s">
        <v>134</v>
      </c>
      <c r="B164" s="835"/>
      <c r="C164" s="835"/>
      <c r="D164" s="836"/>
      <c r="E164" s="47"/>
      <c r="F164" s="25">
        <v>222970</v>
      </c>
      <c r="G164" s="942" t="s">
        <v>17</v>
      </c>
      <c r="H164" s="942"/>
      <c r="I164" s="51" t="s">
        <v>17</v>
      </c>
      <c r="J164" s="52"/>
      <c r="K164" s="868"/>
      <c r="L164" s="869"/>
      <c r="M164" s="870"/>
      <c r="N164" s="871"/>
      <c r="O164" s="870"/>
      <c r="P164" s="871"/>
    </row>
    <row r="165" spans="1:16" s="2" customFormat="1" hidden="1" x14ac:dyDescent="0.25">
      <c r="A165" s="834" t="s">
        <v>135</v>
      </c>
      <c r="B165" s="835"/>
      <c r="C165" s="835"/>
      <c r="D165" s="836"/>
      <c r="E165" s="47"/>
      <c r="F165" s="25">
        <v>222980</v>
      </c>
      <c r="G165" s="942" t="s">
        <v>17</v>
      </c>
      <c r="H165" s="942"/>
      <c r="I165" s="51" t="s">
        <v>17</v>
      </c>
      <c r="J165" s="52"/>
      <c r="K165" s="868"/>
      <c r="L165" s="869"/>
      <c r="M165" s="870"/>
      <c r="N165" s="871"/>
      <c r="O165" s="870"/>
      <c r="P165" s="871"/>
    </row>
    <row r="166" spans="1:16" s="2" customFormat="1" hidden="1" x14ac:dyDescent="0.25">
      <c r="A166" s="834" t="s">
        <v>136</v>
      </c>
      <c r="B166" s="835"/>
      <c r="C166" s="835"/>
      <c r="D166" s="836"/>
      <c r="E166" s="47"/>
      <c r="F166" s="25">
        <v>222990</v>
      </c>
      <c r="G166" s="942" t="s">
        <v>17</v>
      </c>
      <c r="H166" s="942"/>
      <c r="I166" s="51" t="s">
        <v>17</v>
      </c>
      <c r="J166" s="52"/>
      <c r="K166" s="868"/>
      <c r="L166" s="869"/>
      <c r="M166" s="870"/>
      <c r="N166" s="871"/>
      <c r="O166" s="870"/>
      <c r="P166" s="871"/>
    </row>
    <row r="167" spans="1:16" s="2" customFormat="1" hidden="1" x14ac:dyDescent="0.25">
      <c r="A167" s="846" t="s">
        <v>137</v>
      </c>
      <c r="B167" s="847"/>
      <c r="C167" s="847"/>
      <c r="D167" s="848"/>
      <c r="E167" s="18"/>
      <c r="F167" s="19">
        <v>270000</v>
      </c>
      <c r="G167" s="943" t="s">
        <v>17</v>
      </c>
      <c r="H167" s="943"/>
      <c r="I167" s="57" t="s">
        <v>17</v>
      </c>
      <c r="J167" s="58">
        <f>SUM(J168:J169)</f>
        <v>0</v>
      </c>
      <c r="K167" s="874">
        <f>SUM(K168:K169)</f>
        <v>0</v>
      </c>
      <c r="L167" s="875"/>
      <c r="M167" s="874">
        <f>SUM(M168:M169)</f>
        <v>0</v>
      </c>
      <c r="N167" s="875"/>
      <c r="O167" s="874">
        <f>SUM(O168:O169)</f>
        <v>0</v>
      </c>
      <c r="P167" s="875"/>
    </row>
    <row r="168" spans="1:16" s="2" customFormat="1" hidden="1" x14ac:dyDescent="0.25">
      <c r="A168" s="834" t="s">
        <v>138</v>
      </c>
      <c r="B168" s="835"/>
      <c r="C168" s="835"/>
      <c r="D168" s="836"/>
      <c r="E168" s="47"/>
      <c r="F168" s="25">
        <v>271000</v>
      </c>
      <c r="G168" s="942" t="s">
        <v>17</v>
      </c>
      <c r="H168" s="942"/>
      <c r="I168" s="51" t="s">
        <v>17</v>
      </c>
      <c r="J168" s="52"/>
      <c r="K168" s="868"/>
      <c r="L168" s="869"/>
      <c r="M168" s="870"/>
      <c r="N168" s="871"/>
      <c r="O168" s="870"/>
      <c r="P168" s="871"/>
    </row>
    <row r="169" spans="1:16" s="2" customFormat="1" hidden="1" x14ac:dyDescent="0.25">
      <c r="A169" s="834" t="s">
        <v>139</v>
      </c>
      <c r="B169" s="835"/>
      <c r="C169" s="835"/>
      <c r="D169" s="836"/>
      <c r="E169" s="47"/>
      <c r="F169" s="43">
        <v>273500</v>
      </c>
      <c r="G169" s="942" t="s">
        <v>17</v>
      </c>
      <c r="H169" s="942"/>
      <c r="I169" s="51" t="s">
        <v>17</v>
      </c>
      <c r="J169" s="52"/>
      <c r="K169" s="868"/>
      <c r="L169" s="869"/>
      <c r="M169" s="870"/>
      <c r="N169" s="871"/>
      <c r="O169" s="870"/>
      <c r="P169" s="871"/>
    </row>
    <row r="170" spans="1:16" s="2" customFormat="1" hidden="1" x14ac:dyDescent="0.25">
      <c r="A170" s="846" t="s">
        <v>140</v>
      </c>
      <c r="B170" s="847"/>
      <c r="C170" s="847"/>
      <c r="D170" s="848"/>
      <c r="E170" s="18"/>
      <c r="F170" s="45">
        <v>280000</v>
      </c>
      <c r="G170" s="943" t="s">
        <v>17</v>
      </c>
      <c r="H170" s="943"/>
      <c r="I170" s="57" t="s">
        <v>17</v>
      </c>
      <c r="J170" s="58">
        <f>SUM(J171:J183)</f>
        <v>0</v>
      </c>
      <c r="K170" s="876">
        <f>SUM(K171:L183)</f>
        <v>0</v>
      </c>
      <c r="L170" s="877"/>
      <c r="M170" s="876">
        <f>SUM(M171:N183)</f>
        <v>0</v>
      </c>
      <c r="N170" s="877"/>
      <c r="O170" s="876">
        <f>SUM(O171:P183)</f>
        <v>0</v>
      </c>
      <c r="P170" s="877"/>
    </row>
    <row r="171" spans="1:16" s="2" customFormat="1" hidden="1" x14ac:dyDescent="0.25">
      <c r="A171" s="834" t="s">
        <v>141</v>
      </c>
      <c r="B171" s="835"/>
      <c r="C171" s="835"/>
      <c r="D171" s="836"/>
      <c r="E171" s="47"/>
      <c r="F171" s="25">
        <v>281000</v>
      </c>
      <c r="G171" s="942" t="s">
        <v>17</v>
      </c>
      <c r="H171" s="942"/>
      <c r="I171" s="51" t="s">
        <v>17</v>
      </c>
      <c r="J171" s="52"/>
      <c r="K171" s="868"/>
      <c r="L171" s="869"/>
      <c r="M171" s="870"/>
      <c r="N171" s="871"/>
      <c r="O171" s="870"/>
      <c r="P171" s="871"/>
    </row>
    <row r="172" spans="1:16" s="2" customFormat="1" hidden="1" x14ac:dyDescent="0.25">
      <c r="A172" s="834" t="s">
        <v>142</v>
      </c>
      <c r="B172" s="835"/>
      <c r="C172" s="835"/>
      <c r="D172" s="836"/>
      <c r="E172" s="47"/>
      <c r="F172" s="25">
        <v>281200</v>
      </c>
      <c r="G172" s="942" t="s">
        <v>17</v>
      </c>
      <c r="H172" s="942"/>
      <c r="I172" s="51" t="s">
        <v>17</v>
      </c>
      <c r="J172" s="52"/>
      <c r="K172" s="868"/>
      <c r="L172" s="869"/>
      <c r="M172" s="870"/>
      <c r="N172" s="871"/>
      <c r="O172" s="870"/>
      <c r="P172" s="871"/>
    </row>
    <row r="173" spans="1:16" s="2" customFormat="1" hidden="1" x14ac:dyDescent="0.25">
      <c r="A173" s="834" t="s">
        <v>143</v>
      </c>
      <c r="B173" s="835"/>
      <c r="C173" s="835"/>
      <c r="D173" s="836"/>
      <c r="E173" s="47"/>
      <c r="F173" s="25">
        <v>281210</v>
      </c>
      <c r="G173" s="942" t="s">
        <v>17</v>
      </c>
      <c r="H173" s="942"/>
      <c r="I173" s="51" t="s">
        <v>17</v>
      </c>
      <c r="J173" s="52"/>
      <c r="K173" s="868"/>
      <c r="L173" s="869"/>
      <c r="M173" s="870"/>
      <c r="N173" s="871"/>
      <c r="O173" s="870"/>
      <c r="P173" s="871"/>
    </row>
    <row r="174" spans="1:16" s="2" customFormat="1" hidden="1" x14ac:dyDescent="0.25">
      <c r="A174" s="834" t="s">
        <v>144</v>
      </c>
      <c r="B174" s="835"/>
      <c r="C174" s="835"/>
      <c r="D174" s="836"/>
      <c r="E174" s="47"/>
      <c r="F174" s="25">
        <v>281211</v>
      </c>
      <c r="G174" s="942" t="s">
        <v>17</v>
      </c>
      <c r="H174" s="942"/>
      <c r="I174" s="51" t="s">
        <v>17</v>
      </c>
      <c r="J174" s="52"/>
      <c r="K174" s="868"/>
      <c r="L174" s="869"/>
      <c r="M174" s="870"/>
      <c r="N174" s="871"/>
      <c r="O174" s="870"/>
      <c r="P174" s="871"/>
    </row>
    <row r="175" spans="1:16" s="2" customFormat="1" hidden="1" x14ac:dyDescent="0.25">
      <c r="A175" s="834" t="s">
        <v>145</v>
      </c>
      <c r="B175" s="835"/>
      <c r="C175" s="835"/>
      <c r="D175" s="836"/>
      <c r="E175" s="47"/>
      <c r="F175" s="25">
        <v>281212</v>
      </c>
      <c r="G175" s="942" t="s">
        <v>17</v>
      </c>
      <c r="H175" s="942"/>
      <c r="I175" s="51" t="s">
        <v>17</v>
      </c>
      <c r="J175" s="52"/>
      <c r="K175" s="868"/>
      <c r="L175" s="869"/>
      <c r="M175" s="870"/>
      <c r="N175" s="871"/>
      <c r="O175" s="870"/>
      <c r="P175" s="871"/>
    </row>
    <row r="176" spans="1:16" s="2" customFormat="1" hidden="1" x14ac:dyDescent="0.25">
      <c r="A176" s="834" t="s">
        <v>146</v>
      </c>
      <c r="B176" s="835"/>
      <c r="C176" s="835"/>
      <c r="D176" s="836"/>
      <c r="E176" s="47"/>
      <c r="F176" s="25">
        <v>281220</v>
      </c>
      <c r="G176" s="942" t="s">
        <v>17</v>
      </c>
      <c r="H176" s="942"/>
      <c r="I176" s="51" t="s">
        <v>17</v>
      </c>
      <c r="J176" s="52"/>
      <c r="K176" s="868"/>
      <c r="L176" s="869"/>
      <c r="M176" s="870"/>
      <c r="N176" s="871"/>
      <c r="O176" s="870"/>
      <c r="P176" s="871"/>
    </row>
    <row r="177" spans="1:16" s="2" customFormat="1" hidden="1" x14ac:dyDescent="0.25">
      <c r="A177" s="834" t="s">
        <v>147</v>
      </c>
      <c r="B177" s="835"/>
      <c r="C177" s="835"/>
      <c r="D177" s="836"/>
      <c r="E177" s="47"/>
      <c r="F177" s="25">
        <v>281221</v>
      </c>
      <c r="G177" s="942" t="s">
        <v>17</v>
      </c>
      <c r="H177" s="942"/>
      <c r="I177" s="51" t="s">
        <v>17</v>
      </c>
      <c r="J177" s="52"/>
      <c r="K177" s="868"/>
      <c r="L177" s="869"/>
      <c r="M177" s="870"/>
      <c r="N177" s="871"/>
      <c r="O177" s="870"/>
      <c r="P177" s="871"/>
    </row>
    <row r="178" spans="1:16" s="2" customFormat="1" hidden="1" x14ac:dyDescent="0.25">
      <c r="A178" s="834" t="s">
        <v>148</v>
      </c>
      <c r="B178" s="835"/>
      <c r="C178" s="835"/>
      <c r="D178" s="836"/>
      <c r="E178" s="47"/>
      <c r="F178" s="25">
        <v>281222</v>
      </c>
      <c r="G178" s="942" t="s">
        <v>17</v>
      </c>
      <c r="H178" s="942"/>
      <c r="I178" s="51" t="s">
        <v>17</v>
      </c>
      <c r="J178" s="52"/>
      <c r="K178" s="868"/>
      <c r="L178" s="869"/>
      <c r="M178" s="870"/>
      <c r="N178" s="871"/>
      <c r="O178" s="870"/>
      <c r="P178" s="871"/>
    </row>
    <row r="179" spans="1:16" s="2" customFormat="1" hidden="1" x14ac:dyDescent="0.25">
      <c r="A179" s="834" t="s">
        <v>149</v>
      </c>
      <c r="B179" s="835"/>
      <c r="C179" s="835"/>
      <c r="D179" s="836"/>
      <c r="E179" s="47"/>
      <c r="F179" s="25">
        <v>281230</v>
      </c>
      <c r="G179" s="942" t="s">
        <v>17</v>
      </c>
      <c r="H179" s="942"/>
      <c r="I179" s="51" t="s">
        <v>17</v>
      </c>
      <c r="J179" s="52"/>
      <c r="K179" s="868"/>
      <c r="L179" s="869"/>
      <c r="M179" s="870"/>
      <c r="N179" s="871"/>
      <c r="O179" s="870"/>
      <c r="P179" s="871"/>
    </row>
    <row r="180" spans="1:16" s="2" customFormat="1" hidden="1" x14ac:dyDescent="0.25">
      <c r="A180" s="834" t="s">
        <v>150</v>
      </c>
      <c r="B180" s="835"/>
      <c r="C180" s="835"/>
      <c r="D180" s="836"/>
      <c r="E180" s="47"/>
      <c r="F180" s="25">
        <v>281800</v>
      </c>
      <c r="G180" s="942" t="s">
        <v>17</v>
      </c>
      <c r="H180" s="942"/>
      <c r="I180" s="51" t="s">
        <v>17</v>
      </c>
      <c r="J180" s="52"/>
      <c r="K180" s="868"/>
      <c r="L180" s="869"/>
      <c r="M180" s="870"/>
      <c r="N180" s="871"/>
      <c r="O180" s="870"/>
      <c r="P180" s="871"/>
    </row>
    <row r="181" spans="1:16" s="2" customFormat="1" hidden="1" x14ac:dyDescent="0.25">
      <c r="A181" s="834" t="s">
        <v>151</v>
      </c>
      <c r="B181" s="835"/>
      <c r="C181" s="835"/>
      <c r="D181" s="836"/>
      <c r="E181" s="47"/>
      <c r="F181" s="25">
        <v>281900</v>
      </c>
      <c r="G181" s="942" t="s">
        <v>17</v>
      </c>
      <c r="H181" s="942"/>
      <c r="I181" s="51" t="s">
        <v>17</v>
      </c>
      <c r="J181" s="52"/>
      <c r="K181" s="868"/>
      <c r="L181" s="869"/>
      <c r="M181" s="870"/>
      <c r="N181" s="871"/>
      <c r="O181" s="870"/>
      <c r="P181" s="871"/>
    </row>
    <row r="182" spans="1:16" s="2" customFormat="1" hidden="1" x14ac:dyDescent="0.25">
      <c r="A182" s="834" t="s">
        <v>152</v>
      </c>
      <c r="B182" s="835"/>
      <c r="C182" s="835"/>
      <c r="D182" s="836"/>
      <c r="E182" s="47"/>
      <c r="F182" s="25">
        <v>282000</v>
      </c>
      <c r="G182" s="942" t="s">
        <v>17</v>
      </c>
      <c r="H182" s="942"/>
      <c r="I182" s="51" t="s">
        <v>17</v>
      </c>
      <c r="J182" s="52"/>
      <c r="K182" s="868"/>
      <c r="L182" s="869"/>
      <c r="M182" s="870"/>
      <c r="N182" s="871"/>
      <c r="O182" s="870"/>
      <c r="P182" s="871"/>
    </row>
    <row r="183" spans="1:16" s="2" customFormat="1" hidden="1" x14ac:dyDescent="0.25">
      <c r="A183" s="834" t="s">
        <v>153</v>
      </c>
      <c r="B183" s="835"/>
      <c r="C183" s="835"/>
      <c r="D183" s="836"/>
      <c r="E183" s="47"/>
      <c r="F183" s="25">
        <v>282100</v>
      </c>
      <c r="G183" s="942" t="s">
        <v>17</v>
      </c>
      <c r="H183" s="942"/>
      <c r="I183" s="51" t="s">
        <v>17</v>
      </c>
      <c r="J183" s="52"/>
      <c r="K183" s="868"/>
      <c r="L183" s="869"/>
      <c r="M183" s="870"/>
      <c r="N183" s="871"/>
      <c r="O183" s="870"/>
      <c r="P183" s="871"/>
    </row>
    <row r="184" spans="1:16" s="2" customFormat="1" hidden="1" x14ac:dyDescent="0.25">
      <c r="A184" s="846" t="s">
        <v>154</v>
      </c>
      <c r="B184" s="847"/>
      <c r="C184" s="847"/>
      <c r="D184" s="848"/>
      <c r="E184" s="18"/>
      <c r="F184" s="19">
        <v>290000</v>
      </c>
      <c r="G184" s="943" t="s">
        <v>17</v>
      </c>
      <c r="H184" s="943"/>
      <c r="I184" s="57" t="s">
        <v>17</v>
      </c>
      <c r="J184" s="58"/>
      <c r="K184" s="876"/>
      <c r="L184" s="877"/>
      <c r="M184" s="874"/>
      <c r="N184" s="875"/>
      <c r="O184" s="874"/>
      <c r="P184" s="875"/>
    </row>
    <row r="185" spans="1:16" s="2" customFormat="1" hidden="1" x14ac:dyDescent="0.25">
      <c r="A185" s="834" t="s">
        <v>155</v>
      </c>
      <c r="B185" s="835"/>
      <c r="C185" s="835"/>
      <c r="D185" s="836"/>
      <c r="E185" s="47"/>
      <c r="F185" s="25">
        <v>292220</v>
      </c>
      <c r="G185" s="942" t="s">
        <v>17</v>
      </c>
      <c r="H185" s="942"/>
      <c r="I185" s="51" t="s">
        <v>17</v>
      </c>
      <c r="J185" s="52"/>
      <c r="K185" s="868"/>
      <c r="L185" s="869"/>
      <c r="M185" s="870"/>
      <c r="N185" s="871"/>
      <c r="O185" s="870"/>
      <c r="P185" s="871"/>
    </row>
    <row r="186" spans="1:16" s="2" customFormat="1" hidden="1" x14ac:dyDescent="0.25">
      <c r="A186" s="834" t="s">
        <v>156</v>
      </c>
      <c r="B186" s="835"/>
      <c r="C186" s="835"/>
      <c r="D186" s="836"/>
      <c r="E186" s="47"/>
      <c r="F186" s="25">
        <v>300000</v>
      </c>
      <c r="G186" s="942" t="s">
        <v>17</v>
      </c>
      <c r="H186" s="942"/>
      <c r="I186" s="51" t="s">
        <v>17</v>
      </c>
      <c r="J186" s="52"/>
      <c r="K186" s="868"/>
      <c r="L186" s="869"/>
      <c r="M186" s="870"/>
      <c r="N186" s="871"/>
      <c r="O186" s="870"/>
      <c r="P186" s="871"/>
    </row>
    <row r="187" spans="1:16" s="2" customFormat="1" hidden="1" x14ac:dyDescent="0.25">
      <c r="A187" s="834" t="s">
        <v>157</v>
      </c>
      <c r="B187" s="835"/>
      <c r="C187" s="835"/>
      <c r="D187" s="836"/>
      <c r="E187" s="47"/>
      <c r="F187" s="25">
        <v>300000</v>
      </c>
      <c r="G187" s="942" t="s">
        <v>17</v>
      </c>
      <c r="H187" s="942"/>
      <c r="I187" s="51" t="s">
        <v>17</v>
      </c>
      <c r="J187" s="52"/>
      <c r="K187" s="868"/>
      <c r="L187" s="869"/>
      <c r="M187" s="870"/>
      <c r="N187" s="871"/>
      <c r="O187" s="870"/>
      <c r="P187" s="871"/>
    </row>
    <row r="188" spans="1:16" s="2" customFormat="1" hidden="1" x14ac:dyDescent="0.25">
      <c r="A188" s="834" t="s">
        <v>158</v>
      </c>
      <c r="B188" s="835"/>
      <c r="C188" s="835"/>
      <c r="D188" s="836"/>
      <c r="E188" s="47"/>
      <c r="F188" s="25">
        <v>319000</v>
      </c>
      <c r="G188" s="942" t="s">
        <v>17</v>
      </c>
      <c r="H188" s="942"/>
      <c r="I188" s="51" t="s">
        <v>17</v>
      </c>
      <c r="J188" s="52"/>
      <c r="K188" s="868"/>
      <c r="L188" s="869"/>
      <c r="M188" s="870"/>
      <c r="N188" s="871"/>
      <c r="O188" s="870"/>
      <c r="P188" s="871"/>
    </row>
    <row r="189" spans="1:16" s="2" customFormat="1" hidden="1" x14ac:dyDescent="0.25">
      <c r="A189" s="834" t="s">
        <v>159</v>
      </c>
      <c r="B189" s="835"/>
      <c r="C189" s="835"/>
      <c r="D189" s="836"/>
      <c r="E189" s="47"/>
      <c r="F189" s="25">
        <v>350000</v>
      </c>
      <c r="G189" s="942" t="s">
        <v>17</v>
      </c>
      <c r="H189" s="942"/>
      <c r="I189" s="51" t="s">
        <v>17</v>
      </c>
      <c r="J189" s="52"/>
      <c r="K189" s="868"/>
      <c r="L189" s="869"/>
      <c r="M189" s="870"/>
      <c r="N189" s="871"/>
      <c r="O189" s="870"/>
      <c r="P189" s="871"/>
    </row>
    <row r="190" spans="1:16" s="2" customFormat="1" hidden="1" x14ac:dyDescent="0.25">
      <c r="A190" s="846" t="s">
        <v>218</v>
      </c>
      <c r="B190" s="847"/>
      <c r="C190" s="847"/>
      <c r="D190" s="848"/>
      <c r="E190" s="18"/>
      <c r="F190" s="19">
        <v>310000</v>
      </c>
      <c r="G190" s="943" t="s">
        <v>17</v>
      </c>
      <c r="H190" s="943"/>
      <c r="I190" s="57" t="s">
        <v>17</v>
      </c>
      <c r="J190" s="58">
        <f>SUM(J191:J220)</f>
        <v>0</v>
      </c>
      <c r="K190" s="876">
        <f>SUM(K191:L220)</f>
        <v>0</v>
      </c>
      <c r="L190" s="877"/>
      <c r="M190" s="876">
        <f>SUM(M191:N220)</f>
        <v>0</v>
      </c>
      <c r="N190" s="877"/>
      <c r="O190" s="876">
        <f>SUM(O191:P220)</f>
        <v>0</v>
      </c>
      <c r="P190" s="877"/>
    </row>
    <row r="191" spans="1:16" s="2" customFormat="1" hidden="1" x14ac:dyDescent="0.25">
      <c r="A191" s="834" t="s">
        <v>161</v>
      </c>
      <c r="B191" s="835"/>
      <c r="C191" s="835"/>
      <c r="D191" s="836"/>
      <c r="E191" s="47"/>
      <c r="F191" s="25">
        <v>311000</v>
      </c>
      <c r="G191" s="942" t="s">
        <v>17</v>
      </c>
      <c r="H191" s="942"/>
      <c r="I191" s="51" t="s">
        <v>17</v>
      </c>
      <c r="J191" s="52"/>
      <c r="K191" s="868"/>
      <c r="L191" s="869"/>
      <c r="M191" s="870"/>
      <c r="N191" s="871"/>
      <c r="O191" s="870"/>
      <c r="P191" s="871"/>
    </row>
    <row r="192" spans="1:16" s="2" customFormat="1" hidden="1" x14ac:dyDescent="0.25">
      <c r="A192" s="834" t="s">
        <v>162</v>
      </c>
      <c r="B192" s="835"/>
      <c r="C192" s="835"/>
      <c r="D192" s="836"/>
      <c r="E192" s="47"/>
      <c r="F192" s="25">
        <v>311100</v>
      </c>
      <c r="G192" s="942" t="s">
        <v>17</v>
      </c>
      <c r="H192" s="942"/>
      <c r="I192" s="51" t="s">
        <v>17</v>
      </c>
      <c r="J192" s="52"/>
      <c r="K192" s="868"/>
      <c r="L192" s="869"/>
      <c r="M192" s="870"/>
      <c r="N192" s="871"/>
      <c r="O192" s="870"/>
      <c r="P192" s="871"/>
    </row>
    <row r="193" spans="1:16" s="2" customFormat="1" hidden="1" x14ac:dyDescent="0.25">
      <c r="A193" s="834" t="s">
        <v>163</v>
      </c>
      <c r="B193" s="835"/>
      <c r="C193" s="835"/>
      <c r="D193" s="836"/>
      <c r="E193" s="47"/>
      <c r="F193" s="25">
        <v>311110</v>
      </c>
      <c r="G193" s="942" t="s">
        <v>17</v>
      </c>
      <c r="H193" s="942"/>
      <c r="I193" s="51" t="s">
        <v>17</v>
      </c>
      <c r="J193" s="52"/>
      <c r="K193" s="868"/>
      <c r="L193" s="869"/>
      <c r="M193" s="870"/>
      <c r="N193" s="871"/>
      <c r="O193" s="870"/>
      <c r="P193" s="871"/>
    </row>
    <row r="194" spans="1:16" s="2" customFormat="1" hidden="1" x14ac:dyDescent="0.25">
      <c r="A194" s="834" t="s">
        <v>164</v>
      </c>
      <c r="B194" s="835"/>
      <c r="C194" s="835"/>
      <c r="D194" s="836"/>
      <c r="E194" s="47"/>
      <c r="F194" s="25">
        <v>311120</v>
      </c>
      <c r="G194" s="942" t="s">
        <v>17</v>
      </c>
      <c r="H194" s="942"/>
      <c r="I194" s="51" t="s">
        <v>17</v>
      </c>
      <c r="J194" s="52"/>
      <c r="K194" s="868"/>
      <c r="L194" s="869"/>
      <c r="M194" s="870"/>
      <c r="N194" s="871"/>
      <c r="O194" s="870"/>
      <c r="P194" s="871"/>
    </row>
    <row r="195" spans="1:16" s="2" customFormat="1" hidden="1" x14ac:dyDescent="0.25">
      <c r="A195" s="834" t="s">
        <v>165</v>
      </c>
      <c r="B195" s="835"/>
      <c r="C195" s="835"/>
      <c r="D195" s="836"/>
      <c r="E195" s="47"/>
      <c r="F195" s="25">
        <v>311210</v>
      </c>
      <c r="G195" s="942" t="s">
        <v>17</v>
      </c>
      <c r="H195" s="942"/>
      <c r="I195" s="51" t="s">
        <v>17</v>
      </c>
      <c r="J195" s="52"/>
      <c r="K195" s="868"/>
      <c r="L195" s="869"/>
      <c r="M195" s="870"/>
      <c r="N195" s="871"/>
      <c r="O195" s="870"/>
      <c r="P195" s="871"/>
    </row>
    <row r="196" spans="1:16" s="2" customFormat="1" hidden="1" x14ac:dyDescent="0.25">
      <c r="A196" s="834" t="s">
        <v>166</v>
      </c>
      <c r="B196" s="835"/>
      <c r="C196" s="835"/>
      <c r="D196" s="836"/>
      <c r="E196" s="47"/>
      <c r="F196" s="25">
        <v>312120</v>
      </c>
      <c r="G196" s="942" t="s">
        <v>17</v>
      </c>
      <c r="H196" s="942"/>
      <c r="I196" s="51" t="s">
        <v>17</v>
      </c>
      <c r="J196" s="52"/>
      <c r="K196" s="868"/>
      <c r="L196" s="869"/>
      <c r="M196" s="870"/>
      <c r="N196" s="871"/>
      <c r="O196" s="870"/>
      <c r="P196" s="871"/>
    </row>
    <row r="197" spans="1:16" s="2" customFormat="1" hidden="1" x14ac:dyDescent="0.25">
      <c r="A197" s="834" t="s">
        <v>167</v>
      </c>
      <c r="B197" s="835"/>
      <c r="C197" s="835"/>
      <c r="D197" s="836"/>
      <c r="E197" s="47"/>
      <c r="F197" s="25">
        <v>313000</v>
      </c>
      <c r="G197" s="942" t="s">
        <v>17</v>
      </c>
      <c r="H197" s="942"/>
      <c r="I197" s="51" t="s">
        <v>17</v>
      </c>
      <c r="J197" s="52"/>
      <c r="K197" s="868"/>
      <c r="L197" s="869"/>
      <c r="M197" s="870"/>
      <c r="N197" s="871"/>
      <c r="O197" s="870"/>
      <c r="P197" s="871"/>
    </row>
    <row r="198" spans="1:16" s="2" customFormat="1" hidden="1" x14ac:dyDescent="0.25">
      <c r="A198" s="834" t="s">
        <v>168</v>
      </c>
      <c r="B198" s="835"/>
      <c r="C198" s="835"/>
      <c r="D198" s="836"/>
      <c r="E198" s="47"/>
      <c r="F198" s="25">
        <v>313100</v>
      </c>
      <c r="G198" s="942" t="s">
        <v>17</v>
      </c>
      <c r="H198" s="942"/>
      <c r="I198" s="51" t="s">
        <v>17</v>
      </c>
      <c r="J198" s="52"/>
      <c r="K198" s="868"/>
      <c r="L198" s="869"/>
      <c r="M198" s="870"/>
      <c r="N198" s="871"/>
      <c r="O198" s="870"/>
      <c r="P198" s="871"/>
    </row>
    <row r="199" spans="1:16" s="2" customFormat="1" hidden="1" x14ac:dyDescent="0.25">
      <c r="A199" s="834" t="s">
        <v>169</v>
      </c>
      <c r="B199" s="835"/>
      <c r="C199" s="835"/>
      <c r="D199" s="836"/>
      <c r="E199" s="47"/>
      <c r="F199" s="25">
        <v>313110</v>
      </c>
      <c r="G199" s="942" t="s">
        <v>17</v>
      </c>
      <c r="H199" s="942"/>
      <c r="I199" s="51" t="s">
        <v>17</v>
      </c>
      <c r="J199" s="52"/>
      <c r="K199" s="868"/>
      <c r="L199" s="869"/>
      <c r="M199" s="870"/>
      <c r="N199" s="871"/>
      <c r="O199" s="870"/>
      <c r="P199" s="871"/>
    </row>
    <row r="200" spans="1:16" s="2" customFormat="1" hidden="1" x14ac:dyDescent="0.25">
      <c r="A200" s="834" t="s">
        <v>170</v>
      </c>
      <c r="B200" s="835"/>
      <c r="C200" s="835"/>
      <c r="D200" s="836"/>
      <c r="E200" s="47"/>
      <c r="F200" s="25">
        <v>313120</v>
      </c>
      <c r="G200" s="942" t="s">
        <v>17</v>
      </c>
      <c r="H200" s="942"/>
      <c r="I200" s="51" t="s">
        <v>17</v>
      </c>
      <c r="J200" s="52"/>
      <c r="K200" s="868"/>
      <c r="L200" s="869"/>
      <c r="M200" s="870"/>
      <c r="N200" s="871"/>
      <c r="O200" s="870"/>
      <c r="P200" s="871"/>
    </row>
    <row r="201" spans="1:16" s="2" customFormat="1" hidden="1" x14ac:dyDescent="0.25">
      <c r="A201" s="834" t="s">
        <v>171</v>
      </c>
      <c r="B201" s="835"/>
      <c r="C201" s="835"/>
      <c r="D201" s="836"/>
      <c r="E201" s="47"/>
      <c r="F201" s="25">
        <v>313200</v>
      </c>
      <c r="G201" s="942" t="s">
        <v>17</v>
      </c>
      <c r="H201" s="942"/>
      <c r="I201" s="51" t="s">
        <v>17</v>
      </c>
      <c r="J201" s="52"/>
      <c r="K201" s="868"/>
      <c r="L201" s="869"/>
      <c r="M201" s="870"/>
      <c r="N201" s="871"/>
      <c r="O201" s="870"/>
      <c r="P201" s="871"/>
    </row>
    <row r="202" spans="1:16" s="2" customFormat="1" hidden="1" x14ac:dyDescent="0.25">
      <c r="A202" s="834" t="s">
        <v>172</v>
      </c>
      <c r="B202" s="835"/>
      <c r="C202" s="835"/>
      <c r="D202" s="836"/>
      <c r="E202" s="47"/>
      <c r="F202" s="25">
        <v>313210</v>
      </c>
      <c r="G202" s="942" t="s">
        <v>17</v>
      </c>
      <c r="H202" s="942"/>
      <c r="I202" s="51" t="s">
        <v>17</v>
      </c>
      <c r="J202" s="52"/>
      <c r="K202" s="868"/>
      <c r="L202" s="869"/>
      <c r="M202" s="870"/>
      <c r="N202" s="871"/>
      <c r="O202" s="870"/>
      <c r="P202" s="871"/>
    </row>
    <row r="203" spans="1:16" s="2" customFormat="1" hidden="1" x14ac:dyDescent="0.25">
      <c r="A203" s="834" t="s">
        <v>173</v>
      </c>
      <c r="B203" s="835"/>
      <c r="C203" s="835"/>
      <c r="D203" s="836"/>
      <c r="E203" s="47"/>
      <c r="F203" s="25">
        <v>314000</v>
      </c>
      <c r="G203" s="942" t="s">
        <v>17</v>
      </c>
      <c r="H203" s="942"/>
      <c r="I203" s="51" t="s">
        <v>17</v>
      </c>
      <c r="J203" s="52"/>
      <c r="K203" s="868"/>
      <c r="L203" s="869"/>
      <c r="M203" s="870"/>
      <c r="N203" s="871"/>
      <c r="O203" s="870"/>
      <c r="P203" s="871"/>
    </row>
    <row r="204" spans="1:16" s="2" customFormat="1" hidden="1" x14ac:dyDescent="0.25">
      <c r="A204" s="834" t="s">
        <v>174</v>
      </c>
      <c r="B204" s="835"/>
      <c r="C204" s="835"/>
      <c r="D204" s="836"/>
      <c r="E204" s="47"/>
      <c r="F204" s="25">
        <v>314110</v>
      </c>
      <c r="G204" s="942" t="s">
        <v>17</v>
      </c>
      <c r="H204" s="942"/>
      <c r="I204" s="51" t="s">
        <v>17</v>
      </c>
      <c r="J204" s="52"/>
      <c r="K204" s="868"/>
      <c r="L204" s="869"/>
      <c r="M204" s="870"/>
      <c r="N204" s="871"/>
      <c r="O204" s="870"/>
      <c r="P204" s="871"/>
    </row>
    <row r="205" spans="1:16" s="2" customFormat="1" hidden="1" x14ac:dyDescent="0.25">
      <c r="A205" s="834" t="s">
        <v>175</v>
      </c>
      <c r="B205" s="835"/>
      <c r="C205" s="835"/>
      <c r="D205" s="836"/>
      <c r="E205" s="47"/>
      <c r="F205" s="25">
        <v>314120</v>
      </c>
      <c r="G205" s="942" t="s">
        <v>17</v>
      </c>
      <c r="H205" s="942"/>
      <c r="I205" s="51" t="s">
        <v>17</v>
      </c>
      <c r="J205" s="52"/>
      <c r="K205" s="868"/>
      <c r="L205" s="869"/>
      <c r="M205" s="870"/>
      <c r="N205" s="871"/>
      <c r="O205" s="870"/>
      <c r="P205" s="871"/>
    </row>
    <row r="206" spans="1:16" s="2" customFormat="1" hidden="1" x14ac:dyDescent="0.25">
      <c r="A206" s="834" t="s">
        <v>176</v>
      </c>
      <c r="B206" s="835"/>
      <c r="C206" s="835"/>
      <c r="D206" s="836"/>
      <c r="E206" s="47"/>
      <c r="F206" s="25">
        <v>314200</v>
      </c>
      <c r="G206" s="942" t="s">
        <v>17</v>
      </c>
      <c r="H206" s="942"/>
      <c r="I206" s="51" t="s">
        <v>17</v>
      </c>
      <c r="J206" s="52"/>
      <c r="K206" s="868"/>
      <c r="L206" s="869"/>
      <c r="M206" s="870"/>
      <c r="N206" s="871"/>
      <c r="O206" s="870"/>
      <c r="P206" s="871"/>
    </row>
    <row r="207" spans="1:16" s="2" customFormat="1" hidden="1" x14ac:dyDescent="0.25">
      <c r="A207" s="834" t="s">
        <v>177</v>
      </c>
      <c r="B207" s="835"/>
      <c r="C207" s="835"/>
      <c r="D207" s="836"/>
      <c r="E207" s="47"/>
      <c r="F207" s="25">
        <v>315000</v>
      </c>
      <c r="G207" s="942" t="s">
        <v>17</v>
      </c>
      <c r="H207" s="942"/>
      <c r="I207" s="51" t="s">
        <v>17</v>
      </c>
      <c r="J207" s="52"/>
      <c r="K207" s="868"/>
      <c r="L207" s="869"/>
      <c r="M207" s="870"/>
      <c r="N207" s="871"/>
      <c r="O207" s="870"/>
      <c r="P207" s="871"/>
    </row>
    <row r="208" spans="1:16" s="2" customFormat="1" hidden="1" x14ac:dyDescent="0.25">
      <c r="A208" s="834" t="s">
        <v>178</v>
      </c>
      <c r="B208" s="835"/>
      <c r="C208" s="835"/>
      <c r="D208" s="836"/>
      <c r="E208" s="47"/>
      <c r="F208" s="43">
        <v>315110</v>
      </c>
      <c r="G208" s="942" t="s">
        <v>17</v>
      </c>
      <c r="H208" s="942"/>
      <c r="I208" s="51" t="s">
        <v>17</v>
      </c>
      <c r="J208" s="52"/>
      <c r="K208" s="868"/>
      <c r="L208" s="869"/>
      <c r="M208" s="870"/>
      <c r="N208" s="871"/>
      <c r="O208" s="870"/>
      <c r="P208" s="871"/>
    </row>
    <row r="209" spans="1:16" s="2" customFormat="1" hidden="1" x14ac:dyDescent="0.25">
      <c r="A209" s="834" t="s">
        <v>179</v>
      </c>
      <c r="B209" s="835"/>
      <c r="C209" s="835"/>
      <c r="D209" s="836"/>
      <c r="E209" s="47"/>
      <c r="F209" s="43">
        <v>315120</v>
      </c>
      <c r="G209" s="942" t="s">
        <v>17</v>
      </c>
      <c r="H209" s="942"/>
      <c r="I209" s="51" t="s">
        <v>17</v>
      </c>
      <c r="J209" s="52"/>
      <c r="K209" s="868"/>
      <c r="L209" s="869"/>
      <c r="M209" s="870"/>
      <c r="N209" s="871"/>
      <c r="O209" s="870"/>
      <c r="P209" s="871"/>
    </row>
    <row r="210" spans="1:16" s="2" customFormat="1" hidden="1" x14ac:dyDescent="0.25">
      <c r="A210" s="834" t="s">
        <v>180</v>
      </c>
      <c r="B210" s="835"/>
      <c r="C210" s="835"/>
      <c r="D210" s="836"/>
      <c r="E210" s="47"/>
      <c r="F210" s="43">
        <v>316000</v>
      </c>
      <c r="G210" s="942" t="s">
        <v>17</v>
      </c>
      <c r="H210" s="942"/>
      <c r="I210" s="51" t="s">
        <v>17</v>
      </c>
      <c r="J210" s="52"/>
      <c r="K210" s="868"/>
      <c r="L210" s="869"/>
      <c r="M210" s="870"/>
      <c r="N210" s="871"/>
      <c r="O210" s="870"/>
      <c r="P210" s="871"/>
    </row>
    <row r="211" spans="1:16" s="2" customFormat="1" hidden="1" x14ac:dyDescent="0.25">
      <c r="A211" s="834" t="s">
        <v>181</v>
      </c>
      <c r="B211" s="835"/>
      <c r="C211" s="835"/>
      <c r="D211" s="836"/>
      <c r="E211" s="47"/>
      <c r="F211" s="25">
        <v>316110</v>
      </c>
      <c r="G211" s="942" t="s">
        <v>17</v>
      </c>
      <c r="H211" s="942"/>
      <c r="I211" s="51" t="s">
        <v>17</v>
      </c>
      <c r="J211" s="52"/>
      <c r="K211" s="868"/>
      <c r="L211" s="869"/>
      <c r="M211" s="870"/>
      <c r="N211" s="871"/>
      <c r="O211" s="870"/>
      <c r="P211" s="871"/>
    </row>
    <row r="212" spans="1:16" s="2" customFormat="1" hidden="1" x14ac:dyDescent="0.25">
      <c r="A212" s="834" t="s">
        <v>182</v>
      </c>
      <c r="B212" s="835"/>
      <c r="C212" s="835"/>
      <c r="D212" s="836"/>
      <c r="E212" s="47"/>
      <c r="F212" s="43">
        <v>316120</v>
      </c>
      <c r="G212" s="942" t="s">
        <v>17</v>
      </c>
      <c r="H212" s="942"/>
      <c r="I212" s="51" t="s">
        <v>17</v>
      </c>
      <c r="J212" s="52"/>
      <c r="K212" s="868"/>
      <c r="L212" s="869"/>
      <c r="M212" s="870"/>
      <c r="N212" s="871"/>
      <c r="O212" s="870"/>
      <c r="P212" s="871"/>
    </row>
    <row r="213" spans="1:16" s="2" customFormat="1" hidden="1" x14ac:dyDescent="0.25">
      <c r="A213" s="834" t="s">
        <v>183</v>
      </c>
      <c r="B213" s="835"/>
      <c r="C213" s="835"/>
      <c r="D213" s="836"/>
      <c r="E213" s="47"/>
      <c r="F213" s="25">
        <v>316210</v>
      </c>
      <c r="G213" s="942" t="s">
        <v>17</v>
      </c>
      <c r="H213" s="942"/>
      <c r="I213" s="51" t="s">
        <v>17</v>
      </c>
      <c r="J213" s="52"/>
      <c r="K213" s="868"/>
      <c r="L213" s="869"/>
      <c r="M213" s="870"/>
      <c r="N213" s="871"/>
      <c r="O213" s="870"/>
      <c r="P213" s="871"/>
    </row>
    <row r="214" spans="1:16" s="2" customFormat="1" hidden="1" x14ac:dyDescent="0.25">
      <c r="A214" s="834" t="s">
        <v>184</v>
      </c>
      <c r="B214" s="835"/>
      <c r="C214" s="835"/>
      <c r="D214" s="836"/>
      <c r="E214" s="47"/>
      <c r="F214" s="25">
        <v>317000</v>
      </c>
      <c r="G214" s="942" t="s">
        <v>17</v>
      </c>
      <c r="H214" s="942"/>
      <c r="I214" s="51" t="s">
        <v>17</v>
      </c>
      <c r="J214" s="52"/>
      <c r="K214" s="868"/>
      <c r="L214" s="869"/>
      <c r="M214" s="870"/>
      <c r="N214" s="871"/>
      <c r="O214" s="870"/>
      <c r="P214" s="871"/>
    </row>
    <row r="215" spans="1:16" s="2" customFormat="1" hidden="1" x14ac:dyDescent="0.25">
      <c r="A215" s="834" t="s">
        <v>185</v>
      </c>
      <c r="B215" s="835"/>
      <c r="C215" s="835"/>
      <c r="D215" s="836"/>
      <c r="E215" s="47"/>
      <c r="F215" s="25">
        <v>318000</v>
      </c>
      <c r="G215" s="942" t="s">
        <v>17</v>
      </c>
      <c r="H215" s="942"/>
      <c r="I215" s="51" t="s">
        <v>17</v>
      </c>
      <c r="J215" s="52"/>
      <c r="K215" s="868"/>
      <c r="L215" s="869"/>
      <c r="M215" s="870"/>
      <c r="N215" s="871"/>
      <c r="O215" s="870"/>
      <c r="P215" s="871"/>
    </row>
    <row r="216" spans="1:16" s="2" customFormat="1" hidden="1" x14ac:dyDescent="0.25">
      <c r="A216" s="834" t="s">
        <v>186</v>
      </c>
      <c r="B216" s="835"/>
      <c r="C216" s="835"/>
      <c r="D216" s="836"/>
      <c r="E216" s="47"/>
      <c r="F216" s="43">
        <v>318110</v>
      </c>
      <c r="G216" s="942" t="s">
        <v>17</v>
      </c>
      <c r="H216" s="942"/>
      <c r="I216" s="51" t="s">
        <v>17</v>
      </c>
      <c r="J216" s="52"/>
      <c r="K216" s="868"/>
      <c r="L216" s="869"/>
      <c r="M216" s="870"/>
      <c r="N216" s="871"/>
      <c r="O216" s="870"/>
      <c r="P216" s="871"/>
    </row>
    <row r="217" spans="1:16" s="2" customFormat="1" hidden="1" x14ac:dyDescent="0.25">
      <c r="A217" s="834" t="s">
        <v>187</v>
      </c>
      <c r="B217" s="835"/>
      <c r="C217" s="835"/>
      <c r="D217" s="836"/>
      <c r="E217" s="47"/>
      <c r="F217" s="25">
        <v>318120</v>
      </c>
      <c r="G217" s="942" t="s">
        <v>17</v>
      </c>
      <c r="H217" s="942"/>
      <c r="I217" s="51" t="s">
        <v>17</v>
      </c>
      <c r="J217" s="52"/>
      <c r="K217" s="868"/>
      <c r="L217" s="869"/>
      <c r="M217" s="870"/>
      <c r="N217" s="871"/>
      <c r="O217" s="870"/>
      <c r="P217" s="871"/>
    </row>
    <row r="218" spans="1:16" s="2" customFormat="1" hidden="1" x14ac:dyDescent="0.25">
      <c r="A218" s="834" t="s">
        <v>188</v>
      </c>
      <c r="B218" s="835"/>
      <c r="C218" s="835"/>
      <c r="D218" s="836"/>
      <c r="E218" s="47"/>
      <c r="F218" s="25">
        <v>319000</v>
      </c>
      <c r="G218" s="942" t="s">
        <v>17</v>
      </c>
      <c r="H218" s="942"/>
      <c r="I218" s="51" t="s">
        <v>17</v>
      </c>
      <c r="J218" s="52"/>
      <c r="K218" s="868"/>
      <c r="L218" s="869"/>
      <c r="M218" s="870"/>
      <c r="N218" s="871"/>
      <c r="O218" s="870"/>
      <c r="P218" s="871"/>
    </row>
    <row r="219" spans="1:16" s="2" customFormat="1" hidden="1" x14ac:dyDescent="0.25">
      <c r="A219" s="834" t="s">
        <v>189</v>
      </c>
      <c r="B219" s="835"/>
      <c r="C219" s="835"/>
      <c r="D219" s="836"/>
      <c r="E219" s="47"/>
      <c r="F219" s="25">
        <v>319100</v>
      </c>
      <c r="G219" s="942" t="s">
        <v>17</v>
      </c>
      <c r="H219" s="942"/>
      <c r="I219" s="51" t="s">
        <v>17</v>
      </c>
      <c r="J219" s="52"/>
      <c r="K219" s="868"/>
      <c r="L219" s="869"/>
      <c r="M219" s="870"/>
      <c r="N219" s="871"/>
      <c r="O219" s="870"/>
      <c r="P219" s="871"/>
    </row>
    <row r="220" spans="1:16" s="2" customFormat="1" hidden="1" x14ac:dyDescent="0.25">
      <c r="A220" s="834" t="s">
        <v>190</v>
      </c>
      <c r="B220" s="835"/>
      <c r="C220" s="835"/>
      <c r="D220" s="836"/>
      <c r="E220" s="47"/>
      <c r="F220" s="25">
        <v>319200</v>
      </c>
      <c r="G220" s="942" t="s">
        <v>17</v>
      </c>
      <c r="H220" s="942"/>
      <c r="I220" s="51" t="s">
        <v>17</v>
      </c>
      <c r="J220" s="52"/>
      <c r="K220" s="868"/>
      <c r="L220" s="869"/>
      <c r="M220" s="870"/>
      <c r="N220" s="871"/>
      <c r="O220" s="870"/>
      <c r="P220" s="871"/>
    </row>
    <row r="221" spans="1:16" s="2" customFormat="1" hidden="1" x14ac:dyDescent="0.25">
      <c r="A221" s="846" t="s">
        <v>191</v>
      </c>
      <c r="B221" s="847"/>
      <c r="C221" s="847"/>
      <c r="D221" s="848"/>
      <c r="E221" s="18"/>
      <c r="F221" s="45">
        <v>330000</v>
      </c>
      <c r="G221" s="943" t="s">
        <v>17</v>
      </c>
      <c r="H221" s="943"/>
      <c r="I221" s="57" t="s">
        <v>17</v>
      </c>
      <c r="J221" s="58">
        <f>SUM(J222:J241)</f>
        <v>0</v>
      </c>
      <c r="K221" s="876">
        <f>SUM(K222:L241)</f>
        <v>0</v>
      </c>
      <c r="L221" s="877"/>
      <c r="M221" s="876">
        <f>SUM(M222:N241)</f>
        <v>0</v>
      </c>
      <c r="N221" s="877"/>
      <c r="O221" s="876">
        <f>SUM(O222:P241)</f>
        <v>0</v>
      </c>
      <c r="P221" s="877"/>
    </row>
    <row r="222" spans="1:16" s="2" customFormat="1" hidden="1" x14ac:dyDescent="0.25">
      <c r="A222" s="834" t="s">
        <v>192</v>
      </c>
      <c r="B222" s="835"/>
      <c r="C222" s="835"/>
      <c r="D222" s="836"/>
      <c r="E222" s="47"/>
      <c r="F222" s="25">
        <v>331000</v>
      </c>
      <c r="G222" s="942" t="s">
        <v>17</v>
      </c>
      <c r="H222" s="942"/>
      <c r="I222" s="51" t="s">
        <v>17</v>
      </c>
      <c r="J222" s="52"/>
      <c r="K222" s="868"/>
      <c r="L222" s="869"/>
      <c r="M222" s="870"/>
      <c r="N222" s="871"/>
      <c r="O222" s="870"/>
      <c r="P222" s="871"/>
    </row>
    <row r="223" spans="1:16" s="2" customFormat="1" hidden="1" x14ac:dyDescent="0.25">
      <c r="A223" s="834" t="s">
        <v>193</v>
      </c>
      <c r="B223" s="835"/>
      <c r="C223" s="835"/>
      <c r="D223" s="836"/>
      <c r="E223" s="47"/>
      <c r="F223" s="25">
        <v>331110</v>
      </c>
      <c r="G223" s="942" t="s">
        <v>17</v>
      </c>
      <c r="H223" s="942"/>
      <c r="I223" s="51" t="s">
        <v>17</v>
      </c>
      <c r="J223" s="52"/>
      <c r="K223" s="868"/>
      <c r="L223" s="869"/>
      <c r="M223" s="870"/>
      <c r="N223" s="871"/>
      <c r="O223" s="870"/>
      <c r="P223" s="871"/>
    </row>
    <row r="224" spans="1:16" s="2" customFormat="1" hidden="1" x14ac:dyDescent="0.25">
      <c r="A224" s="834" t="s">
        <v>194</v>
      </c>
      <c r="B224" s="835"/>
      <c r="C224" s="835"/>
      <c r="D224" s="836"/>
      <c r="E224" s="47"/>
      <c r="F224" s="43">
        <v>331210</v>
      </c>
      <c r="G224" s="942" t="s">
        <v>17</v>
      </c>
      <c r="H224" s="942"/>
      <c r="I224" s="51" t="s">
        <v>17</v>
      </c>
      <c r="J224" s="52"/>
      <c r="K224" s="868"/>
      <c r="L224" s="869"/>
      <c r="M224" s="870"/>
      <c r="N224" s="871"/>
      <c r="O224" s="870"/>
      <c r="P224" s="871"/>
    </row>
    <row r="225" spans="1:16" s="2" customFormat="1" hidden="1" x14ac:dyDescent="0.25">
      <c r="A225" s="834" t="s">
        <v>195</v>
      </c>
      <c r="B225" s="835"/>
      <c r="C225" s="835"/>
      <c r="D225" s="836"/>
      <c r="E225" s="47"/>
      <c r="F225" s="43">
        <v>332000</v>
      </c>
      <c r="G225" s="942" t="s">
        <v>17</v>
      </c>
      <c r="H225" s="942"/>
      <c r="I225" s="51" t="s">
        <v>17</v>
      </c>
      <c r="J225" s="52"/>
      <c r="K225" s="868"/>
      <c r="L225" s="869"/>
      <c r="M225" s="870"/>
      <c r="N225" s="871"/>
      <c r="O225" s="870"/>
      <c r="P225" s="871"/>
    </row>
    <row r="226" spans="1:16" s="2" customFormat="1" hidden="1" x14ac:dyDescent="0.25">
      <c r="A226" s="834" t="s">
        <v>196</v>
      </c>
      <c r="B226" s="835"/>
      <c r="C226" s="835"/>
      <c r="D226" s="836"/>
      <c r="E226" s="47"/>
      <c r="F226" s="43">
        <v>332110</v>
      </c>
      <c r="G226" s="942" t="s">
        <v>17</v>
      </c>
      <c r="H226" s="942"/>
      <c r="I226" s="51" t="s">
        <v>17</v>
      </c>
      <c r="J226" s="52"/>
      <c r="K226" s="868"/>
      <c r="L226" s="869"/>
      <c r="M226" s="870"/>
      <c r="N226" s="871"/>
      <c r="O226" s="870"/>
      <c r="P226" s="871"/>
    </row>
    <row r="227" spans="1:16" s="2" customFormat="1" hidden="1" x14ac:dyDescent="0.25">
      <c r="A227" s="834" t="s">
        <v>197</v>
      </c>
      <c r="B227" s="835"/>
      <c r="C227" s="835"/>
      <c r="D227" s="836"/>
      <c r="E227" s="47"/>
      <c r="F227" s="25">
        <v>332210</v>
      </c>
      <c r="G227" s="942" t="s">
        <v>17</v>
      </c>
      <c r="H227" s="942"/>
      <c r="I227" s="51" t="s">
        <v>17</v>
      </c>
      <c r="J227" s="52"/>
      <c r="K227" s="868"/>
      <c r="L227" s="869"/>
      <c r="M227" s="870"/>
      <c r="N227" s="871"/>
      <c r="O227" s="870"/>
      <c r="P227" s="871"/>
    </row>
    <row r="228" spans="1:16" s="2" customFormat="1" hidden="1" x14ac:dyDescent="0.25">
      <c r="A228" s="834" t="s">
        <v>198</v>
      </c>
      <c r="B228" s="835"/>
      <c r="C228" s="835"/>
      <c r="D228" s="836"/>
      <c r="E228" s="47"/>
      <c r="F228" s="25">
        <v>333000</v>
      </c>
      <c r="G228" s="942" t="s">
        <v>17</v>
      </c>
      <c r="H228" s="942"/>
      <c r="I228" s="51" t="s">
        <v>17</v>
      </c>
      <c r="J228" s="52"/>
      <c r="K228" s="868"/>
      <c r="L228" s="869"/>
      <c r="M228" s="870"/>
      <c r="N228" s="871"/>
      <c r="O228" s="870"/>
      <c r="P228" s="871"/>
    </row>
    <row r="229" spans="1:16" s="2" customFormat="1" hidden="1" x14ac:dyDescent="0.25">
      <c r="A229" s="834" t="s">
        <v>199</v>
      </c>
      <c r="B229" s="835"/>
      <c r="C229" s="835"/>
      <c r="D229" s="836"/>
      <c r="E229" s="47"/>
      <c r="F229" s="25">
        <v>333100</v>
      </c>
      <c r="G229" s="942" t="s">
        <v>17</v>
      </c>
      <c r="H229" s="942"/>
      <c r="I229" s="51" t="s">
        <v>17</v>
      </c>
      <c r="J229" s="52"/>
      <c r="K229" s="868"/>
      <c r="L229" s="869"/>
      <c r="M229" s="870"/>
      <c r="N229" s="871"/>
      <c r="O229" s="870"/>
      <c r="P229" s="871"/>
    </row>
    <row r="230" spans="1:16" s="2" customFormat="1" hidden="1" x14ac:dyDescent="0.25">
      <c r="A230" s="834" t="s">
        <v>200</v>
      </c>
      <c r="B230" s="835"/>
      <c r="C230" s="835"/>
      <c r="D230" s="836"/>
      <c r="E230" s="47"/>
      <c r="F230" s="25">
        <v>333110</v>
      </c>
      <c r="G230" s="942" t="s">
        <v>17</v>
      </c>
      <c r="H230" s="942"/>
      <c r="I230" s="51" t="s">
        <v>17</v>
      </c>
      <c r="J230" s="52"/>
      <c r="K230" s="868"/>
      <c r="L230" s="869"/>
      <c r="M230" s="870"/>
      <c r="N230" s="871"/>
      <c r="O230" s="870"/>
      <c r="P230" s="871"/>
    </row>
    <row r="231" spans="1:16" s="2" customFormat="1" hidden="1" x14ac:dyDescent="0.25">
      <c r="A231" s="834" t="s">
        <v>201</v>
      </c>
      <c r="B231" s="835"/>
      <c r="C231" s="835"/>
      <c r="D231" s="836"/>
      <c r="E231" s="47"/>
      <c r="F231" s="25">
        <v>334000</v>
      </c>
      <c r="G231" s="942" t="s">
        <v>17</v>
      </c>
      <c r="H231" s="942"/>
      <c r="I231" s="51" t="s">
        <v>17</v>
      </c>
      <c r="J231" s="52"/>
      <c r="K231" s="868"/>
      <c r="L231" s="869"/>
      <c r="M231" s="870"/>
      <c r="N231" s="871"/>
      <c r="O231" s="870"/>
      <c r="P231" s="871"/>
    </row>
    <row r="232" spans="1:16" s="2" customFormat="1" hidden="1" x14ac:dyDescent="0.25">
      <c r="A232" s="834" t="s">
        <v>202</v>
      </c>
      <c r="B232" s="835"/>
      <c r="C232" s="835"/>
      <c r="D232" s="836"/>
      <c r="E232" s="47"/>
      <c r="F232" s="25">
        <v>334110</v>
      </c>
      <c r="G232" s="942" t="s">
        <v>17</v>
      </c>
      <c r="H232" s="942"/>
      <c r="I232" s="51" t="s">
        <v>17</v>
      </c>
      <c r="J232" s="52"/>
      <c r="K232" s="868"/>
      <c r="L232" s="869"/>
      <c r="M232" s="870"/>
      <c r="N232" s="871"/>
      <c r="O232" s="870"/>
      <c r="P232" s="871"/>
    </row>
    <row r="233" spans="1:16" s="2" customFormat="1" hidden="1" x14ac:dyDescent="0.25">
      <c r="A233" s="834" t="s">
        <v>203</v>
      </c>
      <c r="B233" s="835"/>
      <c r="C233" s="835"/>
      <c r="D233" s="836"/>
      <c r="E233" s="47"/>
      <c r="F233" s="25">
        <v>335000</v>
      </c>
      <c r="G233" s="942" t="s">
        <v>17</v>
      </c>
      <c r="H233" s="942"/>
      <c r="I233" s="51" t="s">
        <v>17</v>
      </c>
      <c r="J233" s="52"/>
      <c r="K233" s="868"/>
      <c r="L233" s="869"/>
      <c r="M233" s="870"/>
      <c r="N233" s="871"/>
      <c r="O233" s="870"/>
      <c r="P233" s="871"/>
    </row>
    <row r="234" spans="1:16" s="2" customFormat="1" hidden="1" x14ac:dyDescent="0.25">
      <c r="A234" s="834" t="s">
        <v>204</v>
      </c>
      <c r="B234" s="835"/>
      <c r="C234" s="835"/>
      <c r="D234" s="836"/>
      <c r="E234" s="47"/>
      <c r="F234" s="25">
        <v>335110</v>
      </c>
      <c r="G234" s="942" t="s">
        <v>17</v>
      </c>
      <c r="H234" s="942"/>
      <c r="I234" s="51" t="s">
        <v>17</v>
      </c>
      <c r="J234" s="52"/>
      <c r="K234" s="868"/>
      <c r="L234" s="869"/>
      <c r="M234" s="870"/>
      <c r="N234" s="871"/>
      <c r="O234" s="870"/>
      <c r="P234" s="871"/>
    </row>
    <row r="235" spans="1:16" s="2" customFormat="1" hidden="1" x14ac:dyDescent="0.25">
      <c r="A235" s="834" t="s">
        <v>205</v>
      </c>
      <c r="B235" s="835"/>
      <c r="C235" s="835"/>
      <c r="D235" s="836"/>
      <c r="E235" s="47"/>
      <c r="F235" s="25">
        <v>336000</v>
      </c>
      <c r="G235" s="942" t="s">
        <v>17</v>
      </c>
      <c r="H235" s="942"/>
      <c r="I235" s="51" t="s">
        <v>17</v>
      </c>
      <c r="J235" s="52"/>
      <c r="K235" s="868"/>
      <c r="L235" s="869"/>
      <c r="M235" s="870"/>
      <c r="N235" s="871"/>
      <c r="O235" s="870"/>
      <c r="P235" s="871"/>
    </row>
    <row r="236" spans="1:16" s="2" customFormat="1" hidden="1" x14ac:dyDescent="0.25">
      <c r="A236" s="834" t="s">
        <v>206</v>
      </c>
      <c r="B236" s="835"/>
      <c r="C236" s="835"/>
      <c r="D236" s="836"/>
      <c r="E236" s="47"/>
      <c r="F236" s="25">
        <v>336100</v>
      </c>
      <c r="G236" s="942" t="s">
        <v>17</v>
      </c>
      <c r="H236" s="942"/>
      <c r="I236" s="51" t="s">
        <v>17</v>
      </c>
      <c r="J236" s="52"/>
      <c r="K236" s="868"/>
      <c r="L236" s="869"/>
      <c r="M236" s="870"/>
      <c r="N236" s="871"/>
      <c r="O236" s="870"/>
      <c r="P236" s="871"/>
    </row>
    <row r="237" spans="1:16" s="2" customFormat="1" hidden="1" x14ac:dyDescent="0.25">
      <c r="A237" s="834" t="s">
        <v>207</v>
      </c>
      <c r="B237" s="835"/>
      <c r="C237" s="835"/>
      <c r="D237" s="836"/>
      <c r="E237" s="47"/>
      <c r="F237" s="25">
        <v>336110</v>
      </c>
      <c r="G237" s="942" t="s">
        <v>17</v>
      </c>
      <c r="H237" s="942"/>
      <c r="I237" s="51" t="s">
        <v>17</v>
      </c>
      <c r="J237" s="52"/>
      <c r="K237" s="868"/>
      <c r="L237" s="869"/>
      <c r="M237" s="870"/>
      <c r="N237" s="871"/>
      <c r="O237" s="870"/>
      <c r="P237" s="871"/>
    </row>
    <row r="238" spans="1:16" s="2" customFormat="1" hidden="1" x14ac:dyDescent="0.25">
      <c r="A238" s="834" t="s">
        <v>208</v>
      </c>
      <c r="B238" s="835"/>
      <c r="C238" s="835"/>
      <c r="D238" s="836"/>
      <c r="E238" s="47"/>
      <c r="F238" s="43">
        <v>337000</v>
      </c>
      <c r="G238" s="942" t="s">
        <v>17</v>
      </c>
      <c r="H238" s="942"/>
      <c r="I238" s="51" t="s">
        <v>17</v>
      </c>
      <c r="J238" s="52"/>
      <c r="K238" s="868"/>
      <c r="L238" s="869"/>
      <c r="M238" s="870"/>
      <c r="N238" s="871"/>
      <c r="O238" s="870"/>
      <c r="P238" s="871"/>
    </row>
    <row r="239" spans="1:16" s="2" customFormat="1" hidden="1" x14ac:dyDescent="0.25">
      <c r="A239" s="834" t="s">
        <v>209</v>
      </c>
      <c r="B239" s="835"/>
      <c r="C239" s="835"/>
      <c r="D239" s="836"/>
      <c r="E239" s="47"/>
      <c r="F239" s="25">
        <v>337110</v>
      </c>
      <c r="G239" s="942" t="s">
        <v>17</v>
      </c>
      <c r="H239" s="942"/>
      <c r="I239" s="51" t="s">
        <v>17</v>
      </c>
      <c r="J239" s="52"/>
      <c r="K239" s="868"/>
      <c r="L239" s="869"/>
      <c r="M239" s="870"/>
      <c r="N239" s="871"/>
      <c r="O239" s="870"/>
      <c r="P239" s="871"/>
    </row>
    <row r="240" spans="1:16" s="2" customFormat="1" hidden="1" x14ac:dyDescent="0.25">
      <c r="A240" s="834" t="s">
        <v>210</v>
      </c>
      <c r="B240" s="835"/>
      <c r="C240" s="835"/>
      <c r="D240" s="836"/>
      <c r="E240" s="47"/>
      <c r="F240" s="43">
        <v>338000</v>
      </c>
      <c r="G240" s="942" t="s">
        <v>17</v>
      </c>
      <c r="H240" s="942"/>
      <c r="I240" s="51" t="s">
        <v>17</v>
      </c>
      <c r="J240" s="52"/>
      <c r="K240" s="868"/>
      <c r="L240" s="869"/>
      <c r="M240" s="870"/>
      <c r="N240" s="871"/>
      <c r="O240" s="870"/>
      <c r="P240" s="871"/>
    </row>
    <row r="241" spans="1:16" s="2" customFormat="1" hidden="1" x14ac:dyDescent="0.25">
      <c r="A241" s="834" t="s">
        <v>211</v>
      </c>
      <c r="B241" s="835"/>
      <c r="C241" s="835"/>
      <c r="D241" s="836"/>
      <c r="E241" s="47"/>
      <c r="F241" s="25">
        <v>338110</v>
      </c>
      <c r="G241" s="942" t="s">
        <v>17</v>
      </c>
      <c r="H241" s="942"/>
      <c r="I241" s="51" t="s">
        <v>17</v>
      </c>
      <c r="J241" s="52"/>
      <c r="K241" s="868"/>
      <c r="L241" s="869"/>
      <c r="M241" s="870"/>
      <c r="N241" s="871"/>
      <c r="O241" s="870"/>
      <c r="P241" s="871"/>
    </row>
    <row r="242" spans="1:16" s="2" customFormat="1" hidden="1" x14ac:dyDescent="0.25">
      <c r="A242" s="878"/>
      <c r="B242" s="879"/>
      <c r="C242" s="879"/>
      <c r="D242" s="880"/>
      <c r="E242" s="59"/>
      <c r="F242" s="60"/>
      <c r="G242" s="944" t="s">
        <v>17</v>
      </c>
      <c r="H242" s="944"/>
      <c r="I242" s="62" t="s">
        <v>17</v>
      </c>
      <c r="J242" s="63">
        <f>J243</f>
        <v>0</v>
      </c>
      <c r="K242" s="883">
        <f>K243</f>
        <v>0</v>
      </c>
      <c r="L242" s="884"/>
      <c r="M242" s="885">
        <f>M243</f>
        <v>0</v>
      </c>
      <c r="N242" s="886"/>
      <c r="O242" s="885">
        <f>O243</f>
        <v>0</v>
      </c>
      <c r="P242" s="886"/>
    </row>
    <row r="243" spans="1:16" s="2" customFormat="1" hidden="1" x14ac:dyDescent="0.25">
      <c r="A243" s="846" t="s">
        <v>88</v>
      </c>
      <c r="B243" s="847"/>
      <c r="C243" s="847"/>
      <c r="D243" s="848"/>
      <c r="E243" s="18"/>
      <c r="F243" s="19">
        <v>200000</v>
      </c>
      <c r="G243" s="943" t="s">
        <v>17</v>
      </c>
      <c r="H243" s="943"/>
      <c r="I243" s="57" t="s">
        <v>17</v>
      </c>
      <c r="J243" s="58">
        <f>J244+J265+J296+J299+J313+J319+J350</f>
        <v>0</v>
      </c>
      <c r="K243" s="876">
        <f>K244+K265+K296+K299+K313+K319+K350</f>
        <v>0</v>
      </c>
      <c r="L243" s="877"/>
      <c r="M243" s="876">
        <f>M244+M265+M296+M299+M313+M319+M350</f>
        <v>0</v>
      </c>
      <c r="N243" s="877"/>
      <c r="O243" s="876">
        <f>O244+O265+O296+O299+O313+O319+O350</f>
        <v>0</v>
      </c>
      <c r="P243" s="877"/>
    </row>
    <row r="244" spans="1:16" s="2" customFormat="1" hidden="1" x14ac:dyDescent="0.25">
      <c r="A244" s="846" t="s">
        <v>89</v>
      </c>
      <c r="B244" s="847"/>
      <c r="C244" s="847"/>
      <c r="D244" s="848"/>
      <c r="E244" s="18"/>
      <c r="F244" s="19">
        <v>210000</v>
      </c>
      <c r="G244" s="943" t="s">
        <v>17</v>
      </c>
      <c r="H244" s="943"/>
      <c r="I244" s="57" t="s">
        <v>17</v>
      </c>
      <c r="J244" s="58">
        <f>J245+J261</f>
        <v>0</v>
      </c>
      <c r="K244" s="876">
        <f>K245+K261</f>
        <v>0</v>
      </c>
      <c r="L244" s="877"/>
      <c r="M244" s="876">
        <f>M245+M261</f>
        <v>0</v>
      </c>
      <c r="N244" s="877"/>
      <c r="O244" s="876">
        <f>O245+O261</f>
        <v>0</v>
      </c>
      <c r="P244" s="877"/>
    </row>
    <row r="245" spans="1:16" s="2" customFormat="1" hidden="1" x14ac:dyDescent="0.25">
      <c r="A245" s="846" t="s">
        <v>90</v>
      </c>
      <c r="B245" s="847"/>
      <c r="C245" s="847"/>
      <c r="D245" s="848"/>
      <c r="E245" s="18"/>
      <c r="F245" s="61">
        <v>211000</v>
      </c>
      <c r="G245" s="943" t="s">
        <v>17</v>
      </c>
      <c r="H245" s="943"/>
      <c r="I245" s="57" t="s">
        <v>17</v>
      </c>
      <c r="J245" s="58">
        <f>J246</f>
        <v>0</v>
      </c>
      <c r="K245" s="876">
        <f>K246</f>
        <v>0</v>
      </c>
      <c r="L245" s="877"/>
      <c r="M245" s="876">
        <f>M246</f>
        <v>0</v>
      </c>
      <c r="N245" s="877"/>
      <c r="O245" s="876">
        <f>O246</f>
        <v>0</v>
      </c>
      <c r="P245" s="877"/>
    </row>
    <row r="246" spans="1:16" s="2" customFormat="1" hidden="1" x14ac:dyDescent="0.25">
      <c r="A246" s="834" t="s">
        <v>91</v>
      </c>
      <c r="B246" s="835"/>
      <c r="C246" s="835"/>
      <c r="D246" s="836"/>
      <c r="E246" s="47"/>
      <c r="F246" s="26">
        <v>211100</v>
      </c>
      <c r="G246" s="942" t="s">
        <v>17</v>
      </c>
      <c r="H246" s="942"/>
      <c r="I246" s="51" t="s">
        <v>17</v>
      </c>
      <c r="J246" s="52"/>
      <c r="K246" s="868"/>
      <c r="L246" s="869"/>
      <c r="M246" s="868"/>
      <c r="N246" s="869"/>
      <c r="O246" s="868"/>
      <c r="P246" s="869"/>
    </row>
    <row r="247" spans="1:16" s="2" customFormat="1" hidden="1" x14ac:dyDescent="0.25">
      <c r="A247" s="834" t="s">
        <v>92</v>
      </c>
      <c r="B247" s="835"/>
      <c r="C247" s="835"/>
      <c r="D247" s="836"/>
      <c r="E247" s="47"/>
      <c r="F247" s="26">
        <v>211110</v>
      </c>
      <c r="G247" s="942" t="s">
        <v>17</v>
      </c>
      <c r="H247" s="942"/>
      <c r="I247" s="51" t="s">
        <v>17</v>
      </c>
      <c r="J247" s="52"/>
      <c r="K247" s="868"/>
      <c r="L247" s="869"/>
      <c r="M247" s="870"/>
      <c r="N247" s="871"/>
      <c r="O247" s="870"/>
      <c r="P247" s="871"/>
    </row>
    <row r="248" spans="1:16" s="2" customFormat="1" hidden="1" x14ac:dyDescent="0.25">
      <c r="A248" s="834" t="s">
        <v>93</v>
      </c>
      <c r="B248" s="835"/>
      <c r="C248" s="835"/>
      <c r="D248" s="836"/>
      <c r="E248" s="47"/>
      <c r="F248" s="26">
        <v>211120</v>
      </c>
      <c r="G248" s="942" t="s">
        <v>17</v>
      </c>
      <c r="H248" s="942"/>
      <c r="I248" s="51" t="s">
        <v>17</v>
      </c>
      <c r="J248" s="52"/>
      <c r="K248" s="868"/>
      <c r="L248" s="869"/>
      <c r="M248" s="870"/>
      <c r="N248" s="871"/>
      <c r="O248" s="870"/>
      <c r="P248" s="871"/>
    </row>
    <row r="249" spans="1:16" s="2" customFormat="1" hidden="1" x14ac:dyDescent="0.25">
      <c r="A249" s="834" t="s">
        <v>94</v>
      </c>
      <c r="B249" s="835"/>
      <c r="C249" s="835"/>
      <c r="D249" s="836"/>
      <c r="E249" s="47"/>
      <c r="F249" s="26">
        <v>211130</v>
      </c>
      <c r="G249" s="942" t="s">
        <v>17</v>
      </c>
      <c r="H249" s="942"/>
      <c r="I249" s="51" t="s">
        <v>17</v>
      </c>
      <c r="J249" s="52"/>
      <c r="K249" s="868"/>
      <c r="L249" s="869"/>
      <c r="M249" s="870"/>
      <c r="N249" s="871"/>
      <c r="O249" s="870"/>
      <c r="P249" s="871"/>
    </row>
    <row r="250" spans="1:16" s="2" customFormat="1" hidden="1" x14ac:dyDescent="0.25">
      <c r="A250" s="834" t="s">
        <v>95</v>
      </c>
      <c r="B250" s="835"/>
      <c r="C250" s="835"/>
      <c r="D250" s="836"/>
      <c r="E250" s="47"/>
      <c r="F250" s="26">
        <v>211140</v>
      </c>
      <c r="G250" s="942" t="s">
        <v>17</v>
      </c>
      <c r="H250" s="942"/>
      <c r="I250" s="51" t="s">
        <v>17</v>
      </c>
      <c r="J250" s="52"/>
      <c r="K250" s="868"/>
      <c r="L250" s="869"/>
      <c r="M250" s="870"/>
      <c r="N250" s="871"/>
      <c r="O250" s="870"/>
      <c r="P250" s="871"/>
    </row>
    <row r="251" spans="1:16" s="2" customFormat="1" hidden="1" x14ac:dyDescent="0.25">
      <c r="A251" s="834" t="s">
        <v>96</v>
      </c>
      <c r="B251" s="835"/>
      <c r="C251" s="835"/>
      <c r="D251" s="836"/>
      <c r="E251" s="47"/>
      <c r="F251" s="25">
        <v>211150</v>
      </c>
      <c r="G251" s="942" t="s">
        <v>17</v>
      </c>
      <c r="H251" s="942"/>
      <c r="I251" s="51" t="s">
        <v>17</v>
      </c>
      <c r="J251" s="52"/>
      <c r="K251" s="868"/>
      <c r="L251" s="869"/>
      <c r="M251" s="870"/>
      <c r="N251" s="871"/>
      <c r="O251" s="870"/>
      <c r="P251" s="871"/>
    </row>
    <row r="252" spans="1:16" s="2" customFormat="1" hidden="1" x14ac:dyDescent="0.25">
      <c r="A252" s="834" t="s">
        <v>97</v>
      </c>
      <c r="B252" s="835"/>
      <c r="C252" s="835"/>
      <c r="D252" s="836"/>
      <c r="E252" s="47"/>
      <c r="F252" s="25">
        <v>211190</v>
      </c>
      <c r="G252" s="942" t="s">
        <v>17</v>
      </c>
      <c r="H252" s="942"/>
      <c r="I252" s="51" t="s">
        <v>17</v>
      </c>
      <c r="J252" s="52"/>
      <c r="K252" s="868"/>
      <c r="L252" s="869"/>
      <c r="M252" s="870"/>
      <c r="N252" s="871"/>
      <c r="O252" s="870"/>
      <c r="P252" s="871"/>
    </row>
    <row r="253" spans="1:16" s="2" customFormat="1" hidden="1" x14ac:dyDescent="0.25">
      <c r="A253" s="834" t="s">
        <v>98</v>
      </c>
      <c r="B253" s="835"/>
      <c r="C253" s="835"/>
      <c r="D253" s="836"/>
      <c r="E253" s="47"/>
      <c r="F253" s="25">
        <v>211200</v>
      </c>
      <c r="G253" s="942" t="s">
        <v>17</v>
      </c>
      <c r="H253" s="942"/>
      <c r="I253" s="51" t="s">
        <v>17</v>
      </c>
      <c r="J253" s="52"/>
      <c r="K253" s="868"/>
      <c r="L253" s="869"/>
      <c r="M253" s="870"/>
      <c r="N253" s="871"/>
      <c r="O253" s="870"/>
      <c r="P253" s="871"/>
    </row>
    <row r="254" spans="1:16" s="2" customFormat="1" hidden="1" x14ac:dyDescent="0.25">
      <c r="A254" s="834" t="s">
        <v>99</v>
      </c>
      <c r="B254" s="835"/>
      <c r="C254" s="835"/>
      <c r="D254" s="836"/>
      <c r="E254" s="47"/>
      <c r="F254" s="25">
        <v>211300</v>
      </c>
      <c r="G254" s="942" t="s">
        <v>17</v>
      </c>
      <c r="H254" s="942"/>
      <c r="I254" s="51" t="s">
        <v>17</v>
      </c>
      <c r="J254" s="52"/>
      <c r="K254" s="868"/>
      <c r="L254" s="869"/>
      <c r="M254" s="870"/>
      <c r="N254" s="871"/>
      <c r="O254" s="870"/>
      <c r="P254" s="871"/>
    </row>
    <row r="255" spans="1:16" s="2" customFormat="1" hidden="1" x14ac:dyDescent="0.25">
      <c r="A255" s="834" t="s">
        <v>215</v>
      </c>
      <c r="B255" s="835"/>
      <c r="C255" s="835"/>
      <c r="D255" s="836"/>
      <c r="E255" s="47"/>
      <c r="F255" s="25">
        <v>211310</v>
      </c>
      <c r="G255" s="942" t="s">
        <v>17</v>
      </c>
      <c r="H255" s="942"/>
      <c r="I255" s="51" t="s">
        <v>17</v>
      </c>
      <c r="J255" s="52"/>
      <c r="K255" s="868"/>
      <c r="L255" s="869"/>
      <c r="M255" s="870"/>
      <c r="N255" s="871"/>
      <c r="O255" s="870"/>
      <c r="P255" s="871"/>
    </row>
    <row r="256" spans="1:16" s="2" customFormat="1" hidden="1" x14ac:dyDescent="0.25">
      <c r="A256" s="834" t="s">
        <v>216</v>
      </c>
      <c r="B256" s="835"/>
      <c r="C256" s="835"/>
      <c r="D256" s="836"/>
      <c r="E256" s="47"/>
      <c r="F256" s="25">
        <v>211320</v>
      </c>
      <c r="G256" s="942" t="s">
        <v>17</v>
      </c>
      <c r="H256" s="942"/>
      <c r="I256" s="51" t="s">
        <v>17</v>
      </c>
      <c r="J256" s="52"/>
      <c r="K256" s="868"/>
      <c r="L256" s="869"/>
      <c r="M256" s="870"/>
      <c r="N256" s="871"/>
      <c r="O256" s="870"/>
      <c r="P256" s="871"/>
    </row>
    <row r="257" spans="1:16" s="2" customFormat="1" hidden="1" x14ac:dyDescent="0.25">
      <c r="A257" s="834" t="s">
        <v>100</v>
      </c>
      <c r="B257" s="835"/>
      <c r="C257" s="835"/>
      <c r="D257" s="836"/>
      <c r="E257" s="47"/>
      <c r="F257" s="25">
        <v>211330</v>
      </c>
      <c r="G257" s="942" t="s">
        <v>17</v>
      </c>
      <c r="H257" s="942"/>
      <c r="I257" s="51" t="s">
        <v>17</v>
      </c>
      <c r="J257" s="52"/>
      <c r="K257" s="868"/>
      <c r="L257" s="869"/>
      <c r="M257" s="870"/>
      <c r="N257" s="871"/>
      <c r="O257" s="870"/>
      <c r="P257" s="871"/>
    </row>
    <row r="258" spans="1:16" s="2" customFormat="1" hidden="1" x14ac:dyDescent="0.25">
      <c r="A258" s="834" t="s">
        <v>101</v>
      </c>
      <c r="B258" s="835"/>
      <c r="C258" s="835"/>
      <c r="D258" s="836"/>
      <c r="E258" s="47"/>
      <c r="F258" s="25">
        <v>211340</v>
      </c>
      <c r="G258" s="942" t="s">
        <v>17</v>
      </c>
      <c r="H258" s="942"/>
      <c r="I258" s="51" t="s">
        <v>17</v>
      </c>
      <c r="J258" s="52"/>
      <c r="K258" s="868"/>
      <c r="L258" s="869"/>
      <c r="M258" s="870"/>
      <c r="N258" s="871"/>
      <c r="O258" s="870"/>
      <c r="P258" s="871"/>
    </row>
    <row r="259" spans="1:16" s="2" customFormat="1" hidden="1" x14ac:dyDescent="0.25">
      <c r="A259" s="834" t="s">
        <v>217</v>
      </c>
      <c r="B259" s="835"/>
      <c r="C259" s="835"/>
      <c r="D259" s="836"/>
      <c r="E259" s="47"/>
      <c r="F259" s="25">
        <v>211350</v>
      </c>
      <c r="G259" s="942" t="s">
        <v>17</v>
      </c>
      <c r="H259" s="942"/>
      <c r="I259" s="51" t="s">
        <v>17</v>
      </c>
      <c r="J259" s="52"/>
      <c r="K259" s="868"/>
      <c r="L259" s="869"/>
      <c r="M259" s="870"/>
      <c r="N259" s="871"/>
      <c r="O259" s="870"/>
      <c r="P259" s="871"/>
    </row>
    <row r="260" spans="1:16" s="2" customFormat="1" hidden="1" x14ac:dyDescent="0.25">
      <c r="A260" s="834" t="s">
        <v>102</v>
      </c>
      <c r="B260" s="835"/>
      <c r="C260" s="835"/>
      <c r="D260" s="836"/>
      <c r="E260" s="47"/>
      <c r="F260" s="25">
        <v>211390</v>
      </c>
      <c r="G260" s="942" t="s">
        <v>17</v>
      </c>
      <c r="H260" s="942"/>
      <c r="I260" s="51" t="s">
        <v>17</v>
      </c>
      <c r="J260" s="52"/>
      <c r="K260" s="868"/>
      <c r="L260" s="869"/>
      <c r="M260" s="870"/>
      <c r="N260" s="871"/>
      <c r="O260" s="870"/>
      <c r="P260" s="871"/>
    </row>
    <row r="261" spans="1:16" s="2" customFormat="1" hidden="1" x14ac:dyDescent="0.25">
      <c r="A261" s="834" t="s">
        <v>103</v>
      </c>
      <c r="B261" s="835"/>
      <c r="C261" s="835"/>
      <c r="D261" s="836"/>
      <c r="E261" s="47"/>
      <c r="F261" s="25">
        <v>212000</v>
      </c>
      <c r="G261" s="942" t="s">
        <v>17</v>
      </c>
      <c r="H261" s="942"/>
      <c r="I261" s="51" t="s">
        <v>17</v>
      </c>
      <c r="J261" s="52"/>
      <c r="K261" s="868"/>
      <c r="L261" s="869"/>
      <c r="M261" s="868"/>
      <c r="N261" s="869"/>
      <c r="O261" s="868"/>
      <c r="P261" s="869"/>
    </row>
    <row r="262" spans="1:16" s="2" customFormat="1" hidden="1" x14ac:dyDescent="0.25">
      <c r="A262" s="834" t="s">
        <v>104</v>
      </c>
      <c r="B262" s="835"/>
      <c r="C262" s="835"/>
      <c r="D262" s="836"/>
      <c r="E262" s="47"/>
      <c r="F262" s="25">
        <v>212100</v>
      </c>
      <c r="G262" s="942" t="s">
        <v>17</v>
      </c>
      <c r="H262" s="942"/>
      <c r="I262" s="51" t="s">
        <v>17</v>
      </c>
      <c r="J262" s="52"/>
      <c r="K262" s="868"/>
      <c r="L262" s="869"/>
      <c r="M262" s="870"/>
      <c r="N262" s="871"/>
      <c r="O262" s="870"/>
      <c r="P262" s="871"/>
    </row>
    <row r="263" spans="1:16" s="2" customFormat="1" hidden="1" x14ac:dyDescent="0.25">
      <c r="A263" s="834" t="s">
        <v>105</v>
      </c>
      <c r="B263" s="835"/>
      <c r="C263" s="835"/>
      <c r="D263" s="836"/>
      <c r="E263" s="47"/>
      <c r="F263" s="25">
        <v>212200</v>
      </c>
      <c r="G263" s="942" t="s">
        <v>17</v>
      </c>
      <c r="H263" s="942"/>
      <c r="I263" s="51" t="s">
        <v>17</v>
      </c>
      <c r="J263" s="52"/>
      <c r="K263" s="868"/>
      <c r="L263" s="869"/>
      <c r="M263" s="870"/>
      <c r="N263" s="871"/>
      <c r="O263" s="870"/>
      <c r="P263" s="871"/>
    </row>
    <row r="264" spans="1:16" s="2" customFormat="1" hidden="1" x14ac:dyDescent="0.25">
      <c r="A264" s="834" t="s">
        <v>106</v>
      </c>
      <c r="B264" s="835"/>
      <c r="C264" s="835"/>
      <c r="D264" s="836"/>
      <c r="E264" s="47"/>
      <c r="F264" s="25">
        <v>212210</v>
      </c>
      <c r="G264" s="942" t="s">
        <v>17</v>
      </c>
      <c r="H264" s="942"/>
      <c r="I264" s="51" t="s">
        <v>17</v>
      </c>
      <c r="J264" s="52"/>
      <c r="K264" s="868"/>
      <c r="L264" s="869"/>
      <c r="M264" s="870"/>
      <c r="N264" s="871"/>
      <c r="O264" s="870"/>
      <c r="P264" s="871"/>
    </row>
    <row r="265" spans="1:16" s="2" customFormat="1" hidden="1" x14ac:dyDescent="0.25">
      <c r="A265" s="846" t="s">
        <v>107</v>
      </c>
      <c r="B265" s="847"/>
      <c r="C265" s="847"/>
      <c r="D265" s="848"/>
      <c r="E265" s="18"/>
      <c r="F265" s="19">
        <v>220000</v>
      </c>
      <c r="G265" s="943" t="s">
        <v>17</v>
      </c>
      <c r="H265" s="943"/>
      <c r="I265" s="57" t="s">
        <v>17</v>
      </c>
      <c r="J265" s="58">
        <f>SUM(J266:J295)</f>
        <v>0</v>
      </c>
      <c r="K265" s="876">
        <f>SUM(K266:L295)</f>
        <v>0</v>
      </c>
      <c r="L265" s="877"/>
      <c r="M265" s="876">
        <f>SUM(M266:N295)</f>
        <v>0</v>
      </c>
      <c r="N265" s="877"/>
      <c r="O265" s="876">
        <f>SUM(O266:P295)</f>
        <v>0</v>
      </c>
      <c r="P265" s="877"/>
    </row>
    <row r="266" spans="1:16" s="2" customFormat="1" hidden="1" x14ac:dyDescent="0.25">
      <c r="A266" s="834" t="s">
        <v>108</v>
      </c>
      <c r="B266" s="835"/>
      <c r="C266" s="835"/>
      <c r="D266" s="836"/>
      <c r="E266" s="47"/>
      <c r="F266" s="25">
        <v>222000</v>
      </c>
      <c r="G266" s="942" t="s">
        <v>17</v>
      </c>
      <c r="H266" s="942"/>
      <c r="I266" s="51" t="s">
        <v>17</v>
      </c>
      <c r="J266" s="52"/>
      <c r="K266" s="868"/>
      <c r="L266" s="869"/>
      <c r="M266" s="870"/>
      <c r="N266" s="871"/>
      <c r="O266" s="870"/>
      <c r="P266" s="871"/>
    </row>
    <row r="267" spans="1:16" s="2" customFormat="1" hidden="1" x14ac:dyDescent="0.25">
      <c r="A267" s="834" t="s">
        <v>109</v>
      </c>
      <c r="B267" s="835"/>
      <c r="C267" s="835"/>
      <c r="D267" s="836"/>
      <c r="E267" s="47"/>
      <c r="F267" s="25">
        <v>222100</v>
      </c>
      <c r="G267" s="942" t="s">
        <v>17</v>
      </c>
      <c r="H267" s="942"/>
      <c r="I267" s="51" t="s">
        <v>17</v>
      </c>
      <c r="J267" s="52"/>
      <c r="K267" s="868"/>
      <c r="L267" s="869"/>
      <c r="M267" s="870"/>
      <c r="N267" s="871"/>
      <c r="O267" s="870"/>
      <c r="P267" s="871"/>
    </row>
    <row r="268" spans="1:16" s="2" customFormat="1" hidden="1" x14ac:dyDescent="0.25">
      <c r="A268" s="834" t="s">
        <v>110</v>
      </c>
      <c r="B268" s="835"/>
      <c r="C268" s="835"/>
      <c r="D268" s="836"/>
      <c r="E268" s="47"/>
      <c r="F268" s="25">
        <v>222110</v>
      </c>
      <c r="G268" s="942" t="s">
        <v>17</v>
      </c>
      <c r="H268" s="942"/>
      <c r="I268" s="51" t="s">
        <v>17</v>
      </c>
      <c r="J268" s="52"/>
      <c r="K268" s="868"/>
      <c r="L268" s="869"/>
      <c r="M268" s="870"/>
      <c r="N268" s="871"/>
      <c r="O268" s="870"/>
      <c r="P268" s="871"/>
    </row>
    <row r="269" spans="1:16" s="2" customFormat="1" hidden="1" x14ac:dyDescent="0.25">
      <c r="A269" s="834" t="s">
        <v>111</v>
      </c>
      <c r="B269" s="835"/>
      <c r="C269" s="835"/>
      <c r="D269" s="836"/>
      <c r="E269" s="47"/>
      <c r="F269" s="25">
        <v>222120</v>
      </c>
      <c r="G269" s="942" t="s">
        <v>17</v>
      </c>
      <c r="H269" s="942"/>
      <c r="I269" s="51" t="s">
        <v>17</v>
      </c>
      <c r="J269" s="52"/>
      <c r="K269" s="868"/>
      <c r="L269" s="869"/>
      <c r="M269" s="870"/>
      <c r="N269" s="871"/>
      <c r="O269" s="870"/>
      <c r="P269" s="871"/>
    </row>
    <row r="270" spans="1:16" s="2" customFormat="1" hidden="1" x14ac:dyDescent="0.25">
      <c r="A270" s="834" t="s">
        <v>112</v>
      </c>
      <c r="B270" s="835"/>
      <c r="C270" s="835"/>
      <c r="D270" s="836"/>
      <c r="E270" s="47"/>
      <c r="F270" s="25">
        <v>222130</v>
      </c>
      <c r="G270" s="942" t="s">
        <v>17</v>
      </c>
      <c r="H270" s="942"/>
      <c r="I270" s="51" t="s">
        <v>17</v>
      </c>
      <c r="J270" s="52"/>
      <c r="K270" s="868"/>
      <c r="L270" s="869"/>
      <c r="M270" s="870"/>
      <c r="N270" s="871"/>
      <c r="O270" s="870"/>
      <c r="P270" s="871"/>
    </row>
    <row r="271" spans="1:16" s="2" customFormat="1" hidden="1" x14ac:dyDescent="0.25">
      <c r="A271" s="834" t="s">
        <v>113</v>
      </c>
      <c r="B271" s="835"/>
      <c r="C271" s="835"/>
      <c r="D271" s="836"/>
      <c r="E271" s="47"/>
      <c r="F271" s="25">
        <v>222140</v>
      </c>
      <c r="G271" s="942" t="s">
        <v>17</v>
      </c>
      <c r="H271" s="942"/>
      <c r="I271" s="51" t="s">
        <v>17</v>
      </c>
      <c r="J271" s="52"/>
      <c r="K271" s="868"/>
      <c r="L271" s="869"/>
      <c r="M271" s="870"/>
      <c r="N271" s="871"/>
      <c r="O271" s="870"/>
      <c r="P271" s="871"/>
    </row>
    <row r="272" spans="1:16" s="2" customFormat="1" hidden="1" x14ac:dyDescent="0.25">
      <c r="A272" s="834" t="s">
        <v>114</v>
      </c>
      <c r="B272" s="835"/>
      <c r="C272" s="835"/>
      <c r="D272" s="836"/>
      <c r="E272" s="47"/>
      <c r="F272" s="25">
        <v>222190</v>
      </c>
      <c r="G272" s="942" t="s">
        <v>17</v>
      </c>
      <c r="H272" s="942"/>
      <c r="I272" s="51" t="s">
        <v>17</v>
      </c>
      <c r="J272" s="52"/>
      <c r="K272" s="868"/>
      <c r="L272" s="869"/>
      <c r="M272" s="870"/>
      <c r="N272" s="871"/>
      <c r="O272" s="870"/>
      <c r="P272" s="871"/>
    </row>
    <row r="273" spans="1:16" s="2" customFormat="1" hidden="1" x14ac:dyDescent="0.25">
      <c r="A273" s="834" t="s">
        <v>115</v>
      </c>
      <c r="B273" s="835"/>
      <c r="C273" s="835"/>
      <c r="D273" s="836"/>
      <c r="E273" s="47"/>
      <c r="F273" s="25">
        <v>222200</v>
      </c>
      <c r="G273" s="942" t="s">
        <v>17</v>
      </c>
      <c r="H273" s="942"/>
      <c r="I273" s="51" t="s">
        <v>17</v>
      </c>
      <c r="J273" s="52"/>
      <c r="K273" s="868"/>
      <c r="L273" s="869"/>
      <c r="M273" s="870"/>
      <c r="N273" s="871"/>
      <c r="O273" s="870"/>
      <c r="P273" s="871"/>
    </row>
    <row r="274" spans="1:16" s="2" customFormat="1" hidden="1" x14ac:dyDescent="0.25">
      <c r="A274" s="834" t="s">
        <v>116</v>
      </c>
      <c r="B274" s="835"/>
      <c r="C274" s="835"/>
      <c r="D274" s="836"/>
      <c r="E274" s="47"/>
      <c r="F274" s="25">
        <v>222210</v>
      </c>
      <c r="G274" s="942" t="s">
        <v>17</v>
      </c>
      <c r="H274" s="942"/>
      <c r="I274" s="51" t="s">
        <v>17</v>
      </c>
      <c r="J274" s="52"/>
      <c r="K274" s="868"/>
      <c r="L274" s="869"/>
      <c r="M274" s="870"/>
      <c r="N274" s="871"/>
      <c r="O274" s="870"/>
      <c r="P274" s="871"/>
    </row>
    <row r="275" spans="1:16" s="2" customFormat="1" hidden="1" x14ac:dyDescent="0.25">
      <c r="A275" s="834" t="s">
        <v>117</v>
      </c>
      <c r="B275" s="835"/>
      <c r="C275" s="835"/>
      <c r="D275" s="836"/>
      <c r="E275" s="47"/>
      <c r="F275" s="25">
        <v>222220</v>
      </c>
      <c r="G275" s="942" t="s">
        <v>17</v>
      </c>
      <c r="H275" s="942"/>
      <c r="I275" s="51" t="s">
        <v>17</v>
      </c>
      <c r="J275" s="52"/>
      <c r="K275" s="868"/>
      <c r="L275" s="869"/>
      <c r="M275" s="870"/>
      <c r="N275" s="871"/>
      <c r="O275" s="870"/>
      <c r="P275" s="871"/>
    </row>
    <row r="276" spans="1:16" s="2" customFormat="1" hidden="1" x14ac:dyDescent="0.25">
      <c r="A276" s="834" t="s">
        <v>118</v>
      </c>
      <c r="B276" s="835"/>
      <c r="C276" s="835"/>
      <c r="D276" s="836"/>
      <c r="E276" s="47"/>
      <c r="F276" s="25">
        <v>222300</v>
      </c>
      <c r="G276" s="942" t="s">
        <v>17</v>
      </c>
      <c r="H276" s="942"/>
      <c r="I276" s="51" t="s">
        <v>17</v>
      </c>
      <c r="J276" s="52"/>
      <c r="K276" s="868"/>
      <c r="L276" s="869"/>
      <c r="M276" s="870"/>
      <c r="N276" s="871"/>
      <c r="O276" s="870"/>
      <c r="P276" s="871"/>
    </row>
    <row r="277" spans="1:16" s="2" customFormat="1" hidden="1" x14ac:dyDescent="0.25">
      <c r="A277" s="834" t="s">
        <v>119</v>
      </c>
      <c r="B277" s="835"/>
      <c r="C277" s="835"/>
      <c r="D277" s="836"/>
      <c r="E277" s="47"/>
      <c r="F277" s="25">
        <v>222400</v>
      </c>
      <c r="G277" s="942" t="s">
        <v>17</v>
      </c>
      <c r="H277" s="942"/>
      <c r="I277" s="51" t="s">
        <v>17</v>
      </c>
      <c r="J277" s="52"/>
      <c r="K277" s="868"/>
      <c r="L277" s="869"/>
      <c r="M277" s="870"/>
      <c r="N277" s="871"/>
      <c r="O277" s="870"/>
      <c r="P277" s="871"/>
    </row>
    <row r="278" spans="1:16" s="2" customFormat="1" hidden="1" x14ac:dyDescent="0.25">
      <c r="A278" s="834" t="s">
        <v>120</v>
      </c>
      <c r="B278" s="835"/>
      <c r="C278" s="835"/>
      <c r="D278" s="836"/>
      <c r="E278" s="47"/>
      <c r="F278" s="25">
        <v>222500</v>
      </c>
      <c r="G278" s="942" t="s">
        <v>17</v>
      </c>
      <c r="H278" s="942"/>
      <c r="I278" s="51" t="s">
        <v>17</v>
      </c>
      <c r="J278" s="52"/>
      <c r="K278" s="868"/>
      <c r="L278" s="869"/>
      <c r="M278" s="870"/>
      <c r="N278" s="871"/>
      <c r="O278" s="870"/>
      <c r="P278" s="871"/>
    </row>
    <row r="279" spans="1:16" s="2" customFormat="1" hidden="1" x14ac:dyDescent="0.25">
      <c r="A279" s="834" t="s">
        <v>121</v>
      </c>
      <c r="B279" s="835"/>
      <c r="C279" s="835"/>
      <c r="D279" s="836"/>
      <c r="E279" s="47"/>
      <c r="F279" s="25">
        <v>222600</v>
      </c>
      <c r="G279" s="942" t="s">
        <v>17</v>
      </c>
      <c r="H279" s="942"/>
      <c r="I279" s="51" t="s">
        <v>17</v>
      </c>
      <c r="J279" s="52"/>
      <c r="K279" s="868"/>
      <c r="L279" s="869"/>
      <c r="M279" s="870"/>
      <c r="N279" s="871"/>
      <c r="O279" s="870"/>
      <c r="P279" s="871"/>
    </row>
    <row r="280" spans="1:16" s="2" customFormat="1" hidden="1" x14ac:dyDescent="0.25">
      <c r="A280" s="834" t="s">
        <v>122</v>
      </c>
      <c r="B280" s="835"/>
      <c r="C280" s="835"/>
      <c r="D280" s="836"/>
      <c r="E280" s="47"/>
      <c r="F280" s="25">
        <v>222700</v>
      </c>
      <c r="G280" s="942" t="s">
        <v>17</v>
      </c>
      <c r="H280" s="942"/>
      <c r="I280" s="51" t="s">
        <v>17</v>
      </c>
      <c r="J280" s="52"/>
      <c r="K280" s="868"/>
      <c r="L280" s="869"/>
      <c r="M280" s="870"/>
      <c r="N280" s="871"/>
      <c r="O280" s="870"/>
      <c r="P280" s="871"/>
    </row>
    <row r="281" spans="1:16" s="2" customFormat="1" hidden="1" x14ac:dyDescent="0.25">
      <c r="A281" s="834" t="s">
        <v>123</v>
      </c>
      <c r="B281" s="835"/>
      <c r="C281" s="835"/>
      <c r="D281" s="836"/>
      <c r="E281" s="47"/>
      <c r="F281" s="25">
        <v>222710</v>
      </c>
      <c r="G281" s="942" t="s">
        <v>17</v>
      </c>
      <c r="H281" s="942"/>
      <c r="I281" s="51" t="s">
        <v>17</v>
      </c>
      <c r="J281" s="52"/>
      <c r="K281" s="868"/>
      <c r="L281" s="869"/>
      <c r="M281" s="870"/>
      <c r="N281" s="871"/>
      <c r="O281" s="870"/>
      <c r="P281" s="871"/>
    </row>
    <row r="282" spans="1:16" s="2" customFormat="1" hidden="1" x14ac:dyDescent="0.25">
      <c r="A282" s="834" t="s">
        <v>124</v>
      </c>
      <c r="B282" s="835"/>
      <c r="C282" s="835"/>
      <c r="D282" s="836"/>
      <c r="E282" s="47"/>
      <c r="F282" s="25">
        <v>222720</v>
      </c>
      <c r="G282" s="942" t="s">
        <v>17</v>
      </c>
      <c r="H282" s="942"/>
      <c r="I282" s="51" t="s">
        <v>17</v>
      </c>
      <c r="J282" s="52"/>
      <c r="K282" s="868"/>
      <c r="L282" s="869"/>
      <c r="M282" s="870"/>
      <c r="N282" s="871"/>
      <c r="O282" s="870"/>
      <c r="P282" s="871"/>
    </row>
    <row r="283" spans="1:16" s="2" customFormat="1" hidden="1" x14ac:dyDescent="0.25">
      <c r="A283" s="834" t="s">
        <v>125</v>
      </c>
      <c r="B283" s="835"/>
      <c r="C283" s="835"/>
      <c r="D283" s="836"/>
      <c r="E283" s="47"/>
      <c r="F283" s="25">
        <v>222800</v>
      </c>
      <c r="G283" s="942" t="s">
        <v>17</v>
      </c>
      <c r="H283" s="942"/>
      <c r="I283" s="51" t="s">
        <v>17</v>
      </c>
      <c r="J283" s="52"/>
      <c r="K283" s="868"/>
      <c r="L283" s="869"/>
      <c r="M283" s="870"/>
      <c r="N283" s="871"/>
      <c r="O283" s="870"/>
      <c r="P283" s="871"/>
    </row>
    <row r="284" spans="1:16" s="2" customFormat="1" hidden="1" x14ac:dyDescent="0.25">
      <c r="A284" s="834" t="s">
        <v>125</v>
      </c>
      <c r="B284" s="835"/>
      <c r="C284" s="835"/>
      <c r="D284" s="836"/>
      <c r="E284" s="47"/>
      <c r="F284" s="25">
        <v>222810</v>
      </c>
      <c r="G284" s="942" t="s">
        <v>17</v>
      </c>
      <c r="H284" s="942"/>
      <c r="I284" s="51" t="s">
        <v>17</v>
      </c>
      <c r="J284" s="52"/>
      <c r="K284" s="868"/>
      <c r="L284" s="869"/>
      <c r="M284" s="870"/>
      <c r="N284" s="871"/>
      <c r="O284" s="870"/>
      <c r="P284" s="871"/>
    </row>
    <row r="285" spans="1:16" s="2" customFormat="1" hidden="1" x14ac:dyDescent="0.25">
      <c r="A285" s="834" t="s">
        <v>126</v>
      </c>
      <c r="B285" s="835"/>
      <c r="C285" s="835"/>
      <c r="D285" s="836"/>
      <c r="E285" s="47"/>
      <c r="F285" s="25">
        <v>222820</v>
      </c>
      <c r="G285" s="942" t="s">
        <v>17</v>
      </c>
      <c r="H285" s="942"/>
      <c r="I285" s="51" t="s">
        <v>17</v>
      </c>
      <c r="J285" s="52"/>
      <c r="K285" s="868"/>
      <c r="L285" s="869"/>
      <c r="M285" s="870"/>
      <c r="N285" s="871"/>
      <c r="O285" s="870"/>
      <c r="P285" s="871"/>
    </row>
    <row r="286" spans="1:16" s="2" customFormat="1" hidden="1" x14ac:dyDescent="0.25">
      <c r="A286" s="834" t="s">
        <v>127</v>
      </c>
      <c r="B286" s="835"/>
      <c r="C286" s="835"/>
      <c r="D286" s="836"/>
      <c r="E286" s="47"/>
      <c r="F286" s="25">
        <v>222900</v>
      </c>
      <c r="G286" s="942" t="s">
        <v>17</v>
      </c>
      <c r="H286" s="942"/>
      <c r="I286" s="51" t="s">
        <v>17</v>
      </c>
      <c r="J286" s="52"/>
      <c r="K286" s="868"/>
      <c r="L286" s="869"/>
      <c r="M286" s="870"/>
      <c r="N286" s="871"/>
      <c r="O286" s="870"/>
      <c r="P286" s="871"/>
    </row>
    <row r="287" spans="1:16" s="2" customFormat="1" hidden="1" x14ac:dyDescent="0.25">
      <c r="A287" s="834" t="s">
        <v>128</v>
      </c>
      <c r="B287" s="835"/>
      <c r="C287" s="835"/>
      <c r="D287" s="836"/>
      <c r="E287" s="47"/>
      <c r="F287" s="25">
        <v>222910</v>
      </c>
      <c r="G287" s="942" t="s">
        <v>17</v>
      </c>
      <c r="H287" s="942"/>
      <c r="I287" s="51" t="s">
        <v>17</v>
      </c>
      <c r="J287" s="52"/>
      <c r="K287" s="868"/>
      <c r="L287" s="869"/>
      <c r="M287" s="870"/>
      <c r="N287" s="871"/>
      <c r="O287" s="870"/>
      <c r="P287" s="871"/>
    </row>
    <row r="288" spans="1:16" s="2" customFormat="1" hidden="1" x14ac:dyDescent="0.25">
      <c r="A288" s="834" t="s">
        <v>129</v>
      </c>
      <c r="B288" s="835"/>
      <c r="C288" s="835"/>
      <c r="D288" s="836"/>
      <c r="E288" s="47"/>
      <c r="F288" s="25">
        <v>222920</v>
      </c>
      <c r="G288" s="942" t="s">
        <v>17</v>
      </c>
      <c r="H288" s="942"/>
      <c r="I288" s="51" t="s">
        <v>17</v>
      </c>
      <c r="J288" s="52"/>
      <c r="K288" s="868"/>
      <c r="L288" s="869"/>
      <c r="M288" s="870"/>
      <c r="N288" s="871"/>
      <c r="O288" s="870"/>
      <c r="P288" s="871"/>
    </row>
    <row r="289" spans="1:16" s="2" customFormat="1" hidden="1" x14ac:dyDescent="0.25">
      <c r="A289" s="834" t="s">
        <v>130</v>
      </c>
      <c r="B289" s="835"/>
      <c r="C289" s="835"/>
      <c r="D289" s="836"/>
      <c r="E289" s="47"/>
      <c r="F289" s="25">
        <v>222930</v>
      </c>
      <c r="G289" s="942" t="s">
        <v>17</v>
      </c>
      <c r="H289" s="942"/>
      <c r="I289" s="51" t="s">
        <v>17</v>
      </c>
      <c r="J289" s="52"/>
      <c r="K289" s="868"/>
      <c r="L289" s="869"/>
      <c r="M289" s="870"/>
      <c r="N289" s="871"/>
      <c r="O289" s="870"/>
      <c r="P289" s="871"/>
    </row>
    <row r="290" spans="1:16" s="2" customFormat="1" hidden="1" x14ac:dyDescent="0.25">
      <c r="A290" s="834" t="s">
        <v>131</v>
      </c>
      <c r="B290" s="835"/>
      <c r="C290" s="835"/>
      <c r="D290" s="836"/>
      <c r="E290" s="47"/>
      <c r="F290" s="25">
        <v>222940</v>
      </c>
      <c r="G290" s="942" t="s">
        <v>17</v>
      </c>
      <c r="H290" s="942"/>
      <c r="I290" s="51" t="s">
        <v>17</v>
      </c>
      <c r="J290" s="52"/>
      <c r="K290" s="868"/>
      <c r="L290" s="869"/>
      <c r="M290" s="870"/>
      <c r="N290" s="871"/>
      <c r="O290" s="870"/>
      <c r="P290" s="871"/>
    </row>
    <row r="291" spans="1:16" s="2" customFormat="1" hidden="1" x14ac:dyDescent="0.25">
      <c r="A291" s="834" t="s">
        <v>132</v>
      </c>
      <c r="B291" s="835"/>
      <c r="C291" s="835"/>
      <c r="D291" s="836"/>
      <c r="E291" s="47" t="s">
        <v>219</v>
      </c>
      <c r="F291" s="25">
        <v>222950</v>
      </c>
      <c r="G291" s="942" t="s">
        <v>17</v>
      </c>
      <c r="H291" s="942"/>
      <c r="I291" s="51" t="s">
        <v>17</v>
      </c>
      <c r="J291" s="52"/>
      <c r="K291" s="868"/>
      <c r="L291" s="869"/>
      <c r="M291" s="870"/>
      <c r="N291" s="871"/>
      <c r="O291" s="870"/>
      <c r="P291" s="871"/>
    </row>
    <row r="292" spans="1:16" s="2" customFormat="1" hidden="1" x14ac:dyDescent="0.25">
      <c r="A292" s="834" t="s">
        <v>133</v>
      </c>
      <c r="B292" s="835"/>
      <c r="C292" s="835"/>
      <c r="D292" s="836"/>
      <c r="E292" s="47" t="s">
        <v>219</v>
      </c>
      <c r="F292" s="25">
        <v>222960</v>
      </c>
      <c r="G292" s="942" t="s">
        <v>17</v>
      </c>
      <c r="H292" s="942"/>
      <c r="I292" s="51" t="s">
        <v>17</v>
      </c>
      <c r="J292" s="52"/>
      <c r="K292" s="868"/>
      <c r="L292" s="869"/>
      <c r="M292" s="870"/>
      <c r="N292" s="871"/>
      <c r="O292" s="870"/>
      <c r="P292" s="871"/>
    </row>
    <row r="293" spans="1:16" s="2" customFormat="1" hidden="1" x14ac:dyDescent="0.25">
      <c r="A293" s="834" t="s">
        <v>134</v>
      </c>
      <c r="B293" s="835"/>
      <c r="C293" s="835"/>
      <c r="D293" s="836"/>
      <c r="E293" s="47" t="s">
        <v>219</v>
      </c>
      <c r="F293" s="25">
        <v>222970</v>
      </c>
      <c r="G293" s="942" t="s">
        <v>17</v>
      </c>
      <c r="H293" s="942"/>
      <c r="I293" s="51" t="s">
        <v>17</v>
      </c>
      <c r="J293" s="52"/>
      <c r="K293" s="868"/>
      <c r="L293" s="869"/>
      <c r="M293" s="870"/>
      <c r="N293" s="871"/>
      <c r="O293" s="870"/>
      <c r="P293" s="871"/>
    </row>
    <row r="294" spans="1:16" s="2" customFormat="1" hidden="1" x14ac:dyDescent="0.25">
      <c r="A294" s="834" t="s">
        <v>135</v>
      </c>
      <c r="B294" s="835"/>
      <c r="C294" s="835"/>
      <c r="D294" s="836"/>
      <c r="E294" s="47" t="s">
        <v>219</v>
      </c>
      <c r="F294" s="25">
        <v>222980</v>
      </c>
      <c r="G294" s="942" t="s">
        <v>17</v>
      </c>
      <c r="H294" s="942"/>
      <c r="I294" s="51" t="s">
        <v>17</v>
      </c>
      <c r="J294" s="52"/>
      <c r="K294" s="868"/>
      <c r="L294" s="869"/>
      <c r="M294" s="870"/>
      <c r="N294" s="871"/>
      <c r="O294" s="870"/>
      <c r="P294" s="871"/>
    </row>
    <row r="295" spans="1:16" s="2" customFormat="1" hidden="1" x14ac:dyDescent="0.25">
      <c r="A295" s="834" t="s">
        <v>136</v>
      </c>
      <c r="B295" s="835"/>
      <c r="C295" s="835"/>
      <c r="D295" s="836"/>
      <c r="E295" s="47"/>
      <c r="F295" s="25">
        <v>222990</v>
      </c>
      <c r="G295" s="942" t="s">
        <v>17</v>
      </c>
      <c r="H295" s="942"/>
      <c r="I295" s="51" t="s">
        <v>17</v>
      </c>
      <c r="J295" s="52"/>
      <c r="K295" s="868"/>
      <c r="L295" s="869"/>
      <c r="M295" s="870"/>
      <c r="N295" s="871"/>
      <c r="O295" s="870"/>
      <c r="P295" s="871"/>
    </row>
    <row r="296" spans="1:16" s="2" customFormat="1" hidden="1" x14ac:dyDescent="0.25">
      <c r="A296" s="846" t="s">
        <v>137</v>
      </c>
      <c r="B296" s="847"/>
      <c r="C296" s="847"/>
      <c r="D296" s="848"/>
      <c r="E296" s="18"/>
      <c r="F296" s="19">
        <v>270000</v>
      </c>
      <c r="G296" s="943" t="s">
        <v>17</v>
      </c>
      <c r="H296" s="943"/>
      <c r="I296" s="57" t="s">
        <v>17</v>
      </c>
      <c r="J296" s="58">
        <f>SUM(J297:J298)</f>
        <v>0</v>
      </c>
      <c r="K296" s="876">
        <f>SUM(K297:L298)</f>
        <v>0</v>
      </c>
      <c r="L296" s="877"/>
      <c r="M296" s="876">
        <f>SUM(M297:N298)</f>
        <v>0</v>
      </c>
      <c r="N296" s="877"/>
      <c r="O296" s="876">
        <f>SUM(O297:P298)</f>
        <v>0</v>
      </c>
      <c r="P296" s="877"/>
    </row>
    <row r="297" spans="1:16" s="2" customFormat="1" hidden="1" x14ac:dyDescent="0.25">
      <c r="A297" s="834" t="s">
        <v>138</v>
      </c>
      <c r="B297" s="835"/>
      <c r="C297" s="835"/>
      <c r="D297" s="836"/>
      <c r="E297" s="47"/>
      <c r="F297" s="25">
        <v>271000</v>
      </c>
      <c r="G297" s="942" t="s">
        <v>17</v>
      </c>
      <c r="H297" s="942"/>
      <c r="I297" s="51" t="s">
        <v>17</v>
      </c>
      <c r="J297" s="52"/>
      <c r="K297" s="868"/>
      <c r="L297" s="869"/>
      <c r="M297" s="870"/>
      <c r="N297" s="871"/>
      <c r="O297" s="870"/>
      <c r="P297" s="871"/>
    </row>
    <row r="298" spans="1:16" s="2" customFormat="1" hidden="1" x14ac:dyDescent="0.25">
      <c r="A298" s="834" t="s">
        <v>139</v>
      </c>
      <c r="B298" s="835"/>
      <c r="C298" s="835"/>
      <c r="D298" s="836"/>
      <c r="E298" s="47"/>
      <c r="F298" s="43">
        <v>273500</v>
      </c>
      <c r="G298" s="942" t="s">
        <v>17</v>
      </c>
      <c r="H298" s="942"/>
      <c r="I298" s="51" t="s">
        <v>17</v>
      </c>
      <c r="J298" s="64"/>
      <c r="K298" s="868"/>
      <c r="L298" s="869"/>
      <c r="M298" s="870"/>
      <c r="N298" s="871"/>
      <c r="O298" s="870"/>
      <c r="P298" s="871"/>
    </row>
    <row r="299" spans="1:16" s="2" customFormat="1" hidden="1" x14ac:dyDescent="0.25">
      <c r="A299" s="846" t="s">
        <v>140</v>
      </c>
      <c r="B299" s="847"/>
      <c r="C299" s="847"/>
      <c r="D299" s="848"/>
      <c r="E299" s="18"/>
      <c r="F299" s="45">
        <v>280000</v>
      </c>
      <c r="G299" s="943" t="s">
        <v>17</v>
      </c>
      <c r="H299" s="943"/>
      <c r="I299" s="57" t="s">
        <v>17</v>
      </c>
      <c r="J299" s="65"/>
      <c r="K299" s="876"/>
      <c r="L299" s="877"/>
      <c r="M299" s="876"/>
      <c r="N299" s="877"/>
      <c r="O299" s="876"/>
      <c r="P299" s="877"/>
    </row>
    <row r="300" spans="1:16" s="2" customFormat="1" hidden="1" x14ac:dyDescent="0.25">
      <c r="A300" s="834" t="s">
        <v>141</v>
      </c>
      <c r="B300" s="835"/>
      <c r="C300" s="835"/>
      <c r="D300" s="836"/>
      <c r="E300" s="47"/>
      <c r="F300" s="25">
        <v>281000</v>
      </c>
      <c r="G300" s="942" t="s">
        <v>17</v>
      </c>
      <c r="H300" s="942"/>
      <c r="I300" s="51" t="s">
        <v>17</v>
      </c>
      <c r="J300" s="52"/>
      <c r="K300" s="868"/>
      <c r="L300" s="869"/>
      <c r="M300" s="870"/>
      <c r="N300" s="871"/>
      <c r="O300" s="870"/>
      <c r="P300" s="871"/>
    </row>
    <row r="301" spans="1:16" s="2" customFormat="1" hidden="1" x14ac:dyDescent="0.25">
      <c r="A301" s="834" t="s">
        <v>142</v>
      </c>
      <c r="B301" s="835"/>
      <c r="C301" s="835"/>
      <c r="D301" s="836"/>
      <c r="E301" s="47"/>
      <c r="F301" s="25">
        <v>281200</v>
      </c>
      <c r="G301" s="942" t="s">
        <v>17</v>
      </c>
      <c r="H301" s="942"/>
      <c r="I301" s="51" t="s">
        <v>17</v>
      </c>
      <c r="J301" s="52"/>
      <c r="K301" s="868"/>
      <c r="L301" s="869"/>
      <c r="M301" s="870"/>
      <c r="N301" s="871"/>
      <c r="O301" s="870"/>
      <c r="P301" s="871"/>
    </row>
    <row r="302" spans="1:16" s="2" customFormat="1" hidden="1" x14ac:dyDescent="0.25">
      <c r="A302" s="834" t="s">
        <v>143</v>
      </c>
      <c r="B302" s="835"/>
      <c r="C302" s="835"/>
      <c r="D302" s="836"/>
      <c r="E302" s="47"/>
      <c r="F302" s="25">
        <v>281210</v>
      </c>
      <c r="G302" s="942" t="s">
        <v>17</v>
      </c>
      <c r="H302" s="942"/>
      <c r="I302" s="51" t="s">
        <v>17</v>
      </c>
      <c r="J302" s="52"/>
      <c r="K302" s="868"/>
      <c r="L302" s="869"/>
      <c r="M302" s="870"/>
      <c r="N302" s="871"/>
      <c r="O302" s="870"/>
      <c r="P302" s="871"/>
    </row>
    <row r="303" spans="1:16" s="2" customFormat="1" hidden="1" x14ac:dyDescent="0.25">
      <c r="A303" s="834" t="s">
        <v>144</v>
      </c>
      <c r="B303" s="835"/>
      <c r="C303" s="835"/>
      <c r="D303" s="836"/>
      <c r="E303" s="47"/>
      <c r="F303" s="25">
        <v>281211</v>
      </c>
      <c r="G303" s="942" t="s">
        <v>17</v>
      </c>
      <c r="H303" s="942"/>
      <c r="I303" s="51" t="s">
        <v>17</v>
      </c>
      <c r="J303" s="52"/>
      <c r="K303" s="868"/>
      <c r="L303" s="869"/>
      <c r="M303" s="870"/>
      <c r="N303" s="871"/>
      <c r="O303" s="870"/>
      <c r="P303" s="871"/>
    </row>
    <row r="304" spans="1:16" s="2" customFormat="1" hidden="1" x14ac:dyDescent="0.25">
      <c r="A304" s="834" t="s">
        <v>145</v>
      </c>
      <c r="B304" s="835"/>
      <c r="C304" s="835"/>
      <c r="D304" s="836"/>
      <c r="E304" s="47"/>
      <c r="F304" s="25">
        <v>281212</v>
      </c>
      <c r="G304" s="942" t="s">
        <v>17</v>
      </c>
      <c r="H304" s="942"/>
      <c r="I304" s="51" t="s">
        <v>17</v>
      </c>
      <c r="J304" s="52"/>
      <c r="K304" s="868"/>
      <c r="L304" s="869"/>
      <c r="M304" s="870"/>
      <c r="N304" s="871"/>
      <c r="O304" s="870"/>
      <c r="P304" s="871"/>
    </row>
    <row r="305" spans="1:16" s="2" customFormat="1" hidden="1" x14ac:dyDescent="0.25">
      <c r="A305" s="834" t="s">
        <v>146</v>
      </c>
      <c r="B305" s="835"/>
      <c r="C305" s="835"/>
      <c r="D305" s="836"/>
      <c r="E305" s="47"/>
      <c r="F305" s="25">
        <v>281220</v>
      </c>
      <c r="G305" s="942" t="s">
        <v>17</v>
      </c>
      <c r="H305" s="942"/>
      <c r="I305" s="51" t="s">
        <v>17</v>
      </c>
      <c r="J305" s="52"/>
      <c r="K305" s="868"/>
      <c r="L305" s="869"/>
      <c r="M305" s="870"/>
      <c r="N305" s="871"/>
      <c r="O305" s="870"/>
      <c r="P305" s="871"/>
    </row>
    <row r="306" spans="1:16" s="2" customFormat="1" hidden="1" x14ac:dyDescent="0.25">
      <c r="A306" s="834" t="s">
        <v>147</v>
      </c>
      <c r="B306" s="835"/>
      <c r="C306" s="835"/>
      <c r="D306" s="836"/>
      <c r="E306" s="47"/>
      <c r="F306" s="25">
        <v>281221</v>
      </c>
      <c r="G306" s="942" t="s">
        <v>17</v>
      </c>
      <c r="H306" s="942"/>
      <c r="I306" s="51" t="s">
        <v>17</v>
      </c>
      <c r="J306" s="52"/>
      <c r="K306" s="868"/>
      <c r="L306" s="869"/>
      <c r="M306" s="870"/>
      <c r="N306" s="871"/>
      <c r="O306" s="870"/>
      <c r="P306" s="871"/>
    </row>
    <row r="307" spans="1:16" s="2" customFormat="1" hidden="1" x14ac:dyDescent="0.25">
      <c r="A307" s="834" t="s">
        <v>148</v>
      </c>
      <c r="B307" s="835"/>
      <c r="C307" s="835"/>
      <c r="D307" s="836"/>
      <c r="E307" s="47"/>
      <c r="F307" s="25">
        <v>281222</v>
      </c>
      <c r="G307" s="942" t="s">
        <v>17</v>
      </c>
      <c r="H307" s="942"/>
      <c r="I307" s="51" t="s">
        <v>17</v>
      </c>
      <c r="J307" s="52"/>
      <c r="K307" s="868"/>
      <c r="L307" s="869"/>
      <c r="M307" s="870"/>
      <c r="N307" s="871"/>
      <c r="O307" s="870"/>
      <c r="P307" s="871"/>
    </row>
    <row r="308" spans="1:16" s="2" customFormat="1" hidden="1" x14ac:dyDescent="0.25">
      <c r="A308" s="834" t="s">
        <v>149</v>
      </c>
      <c r="B308" s="835"/>
      <c r="C308" s="835"/>
      <c r="D308" s="836"/>
      <c r="E308" s="47"/>
      <c r="F308" s="25">
        <v>281230</v>
      </c>
      <c r="G308" s="942" t="s">
        <v>17</v>
      </c>
      <c r="H308" s="942"/>
      <c r="I308" s="51" t="s">
        <v>17</v>
      </c>
      <c r="J308" s="52"/>
      <c r="K308" s="868"/>
      <c r="L308" s="869"/>
      <c r="M308" s="870"/>
      <c r="N308" s="871"/>
      <c r="O308" s="870"/>
      <c r="P308" s="871"/>
    </row>
    <row r="309" spans="1:16" s="2" customFormat="1" hidden="1" x14ac:dyDescent="0.25">
      <c r="A309" s="834" t="s">
        <v>150</v>
      </c>
      <c r="B309" s="835"/>
      <c r="C309" s="835"/>
      <c r="D309" s="836"/>
      <c r="E309" s="47"/>
      <c r="F309" s="25">
        <v>281800</v>
      </c>
      <c r="G309" s="942" t="s">
        <v>17</v>
      </c>
      <c r="H309" s="942"/>
      <c r="I309" s="51" t="s">
        <v>17</v>
      </c>
      <c r="J309" s="52"/>
      <c r="K309" s="868"/>
      <c r="L309" s="869"/>
      <c r="M309" s="870"/>
      <c r="N309" s="871"/>
      <c r="O309" s="870"/>
      <c r="P309" s="871"/>
    </row>
    <row r="310" spans="1:16" s="2" customFormat="1" hidden="1" x14ac:dyDescent="0.25">
      <c r="A310" s="834" t="s">
        <v>151</v>
      </c>
      <c r="B310" s="835"/>
      <c r="C310" s="835"/>
      <c r="D310" s="836"/>
      <c r="E310" s="47"/>
      <c r="F310" s="25">
        <v>281900</v>
      </c>
      <c r="G310" s="942" t="s">
        <v>17</v>
      </c>
      <c r="H310" s="942"/>
      <c r="I310" s="51" t="s">
        <v>17</v>
      </c>
      <c r="J310" s="52"/>
      <c r="K310" s="868"/>
      <c r="L310" s="869"/>
      <c r="M310" s="870"/>
      <c r="N310" s="871"/>
      <c r="O310" s="870"/>
      <c r="P310" s="871"/>
    </row>
    <row r="311" spans="1:16" s="2" customFormat="1" hidden="1" x14ac:dyDescent="0.25">
      <c r="A311" s="834" t="s">
        <v>152</v>
      </c>
      <c r="B311" s="835"/>
      <c r="C311" s="835"/>
      <c r="D311" s="836"/>
      <c r="E311" s="47"/>
      <c r="F311" s="25">
        <v>282000</v>
      </c>
      <c r="G311" s="942" t="s">
        <v>17</v>
      </c>
      <c r="H311" s="942"/>
      <c r="I311" s="51" t="s">
        <v>17</v>
      </c>
      <c r="J311" s="52"/>
      <c r="K311" s="868"/>
      <c r="L311" s="869"/>
      <c r="M311" s="870"/>
      <c r="N311" s="871"/>
      <c r="O311" s="870"/>
      <c r="P311" s="871"/>
    </row>
    <row r="312" spans="1:16" s="2" customFormat="1" hidden="1" x14ac:dyDescent="0.25">
      <c r="A312" s="834" t="s">
        <v>153</v>
      </c>
      <c r="B312" s="835"/>
      <c r="C312" s="835"/>
      <c r="D312" s="836"/>
      <c r="E312" s="47"/>
      <c r="F312" s="25">
        <v>282100</v>
      </c>
      <c r="G312" s="942" t="s">
        <v>17</v>
      </c>
      <c r="H312" s="942"/>
      <c r="I312" s="51" t="s">
        <v>17</v>
      </c>
      <c r="J312" s="52"/>
      <c r="K312" s="868"/>
      <c r="L312" s="869"/>
      <c r="M312" s="870"/>
      <c r="N312" s="871"/>
      <c r="O312" s="870"/>
      <c r="P312" s="871"/>
    </row>
    <row r="313" spans="1:16" s="2" customFormat="1" hidden="1" x14ac:dyDescent="0.25">
      <c r="A313" s="846" t="s">
        <v>154</v>
      </c>
      <c r="B313" s="847"/>
      <c r="C313" s="847"/>
      <c r="D313" s="848"/>
      <c r="E313" s="18"/>
      <c r="F313" s="19">
        <v>290000</v>
      </c>
      <c r="G313" s="943" t="s">
        <v>17</v>
      </c>
      <c r="H313" s="943"/>
      <c r="I313" s="57" t="s">
        <v>17</v>
      </c>
      <c r="J313" s="58"/>
      <c r="K313" s="876"/>
      <c r="L313" s="877"/>
      <c r="M313" s="874"/>
      <c r="N313" s="875"/>
      <c r="O313" s="874"/>
      <c r="P313" s="875"/>
    </row>
    <row r="314" spans="1:16" s="2" customFormat="1" hidden="1" x14ac:dyDescent="0.25">
      <c r="A314" s="834" t="s">
        <v>155</v>
      </c>
      <c r="B314" s="835"/>
      <c r="C314" s="835"/>
      <c r="D314" s="836"/>
      <c r="E314" s="47"/>
      <c r="F314" s="25">
        <v>292220</v>
      </c>
      <c r="G314" s="942" t="s">
        <v>17</v>
      </c>
      <c r="H314" s="942"/>
      <c r="I314" s="51" t="s">
        <v>17</v>
      </c>
      <c r="J314" s="52"/>
      <c r="K314" s="868"/>
      <c r="L314" s="869"/>
      <c r="M314" s="870"/>
      <c r="N314" s="871"/>
      <c r="O314" s="870"/>
      <c r="P314" s="871"/>
    </row>
    <row r="315" spans="1:16" s="2" customFormat="1" hidden="1" x14ac:dyDescent="0.25">
      <c r="A315" s="834" t="s">
        <v>156</v>
      </c>
      <c r="B315" s="835"/>
      <c r="C315" s="835"/>
      <c r="D315" s="836"/>
      <c r="E315" s="47"/>
      <c r="F315" s="25">
        <v>300000</v>
      </c>
      <c r="G315" s="942" t="s">
        <v>17</v>
      </c>
      <c r="H315" s="942"/>
      <c r="I315" s="51" t="s">
        <v>17</v>
      </c>
      <c r="J315" s="52"/>
      <c r="K315" s="868"/>
      <c r="L315" s="869"/>
      <c r="M315" s="870"/>
      <c r="N315" s="871"/>
      <c r="O315" s="870"/>
      <c r="P315" s="871"/>
    </row>
    <row r="316" spans="1:16" s="2" customFormat="1" hidden="1" x14ac:dyDescent="0.25">
      <c r="A316" s="834" t="s">
        <v>157</v>
      </c>
      <c r="B316" s="835"/>
      <c r="C316" s="835"/>
      <c r="D316" s="836"/>
      <c r="E316" s="47"/>
      <c r="F316" s="25">
        <v>300000</v>
      </c>
      <c r="G316" s="942" t="s">
        <v>17</v>
      </c>
      <c r="H316" s="942"/>
      <c r="I316" s="51" t="s">
        <v>17</v>
      </c>
      <c r="J316" s="52"/>
      <c r="K316" s="868"/>
      <c r="L316" s="869"/>
      <c r="M316" s="870"/>
      <c r="N316" s="871"/>
      <c r="O316" s="870"/>
      <c r="P316" s="871"/>
    </row>
    <row r="317" spans="1:16" s="2" customFormat="1" hidden="1" x14ac:dyDescent="0.25">
      <c r="A317" s="834" t="s">
        <v>158</v>
      </c>
      <c r="B317" s="835"/>
      <c r="C317" s="835"/>
      <c r="D317" s="836"/>
      <c r="E317" s="47"/>
      <c r="F317" s="25">
        <v>319000</v>
      </c>
      <c r="G317" s="942" t="s">
        <v>17</v>
      </c>
      <c r="H317" s="942"/>
      <c r="I317" s="51" t="s">
        <v>17</v>
      </c>
      <c r="J317" s="52"/>
      <c r="K317" s="868"/>
      <c r="L317" s="869"/>
      <c r="M317" s="870"/>
      <c r="N317" s="871"/>
      <c r="O317" s="870"/>
      <c r="P317" s="871"/>
    </row>
    <row r="318" spans="1:16" s="2" customFormat="1" hidden="1" x14ac:dyDescent="0.25">
      <c r="A318" s="834" t="s">
        <v>159</v>
      </c>
      <c r="B318" s="835"/>
      <c r="C318" s="835"/>
      <c r="D318" s="836"/>
      <c r="E318" s="47"/>
      <c r="F318" s="25">
        <v>350000</v>
      </c>
      <c r="G318" s="942" t="s">
        <v>17</v>
      </c>
      <c r="H318" s="942"/>
      <c r="I318" s="51" t="s">
        <v>17</v>
      </c>
      <c r="J318" s="52"/>
      <c r="K318" s="868"/>
      <c r="L318" s="869"/>
      <c r="M318" s="870"/>
      <c r="N318" s="871"/>
      <c r="O318" s="870"/>
      <c r="P318" s="871"/>
    </row>
    <row r="319" spans="1:16" s="2" customFormat="1" hidden="1" x14ac:dyDescent="0.25">
      <c r="A319" s="846" t="s">
        <v>218</v>
      </c>
      <c r="B319" s="847"/>
      <c r="C319" s="847"/>
      <c r="D319" s="848"/>
      <c r="E319" s="18"/>
      <c r="F319" s="19">
        <v>310000</v>
      </c>
      <c r="G319" s="943" t="s">
        <v>17</v>
      </c>
      <c r="H319" s="943"/>
      <c r="I319" s="57" t="s">
        <v>17</v>
      </c>
      <c r="J319" s="58"/>
      <c r="K319" s="876"/>
      <c r="L319" s="877"/>
      <c r="M319" s="876"/>
      <c r="N319" s="877"/>
      <c r="O319" s="876"/>
      <c r="P319" s="877"/>
    </row>
    <row r="320" spans="1:16" s="2" customFormat="1" hidden="1" x14ac:dyDescent="0.25">
      <c r="A320" s="834" t="s">
        <v>161</v>
      </c>
      <c r="B320" s="835"/>
      <c r="C320" s="835"/>
      <c r="D320" s="836"/>
      <c r="E320" s="47"/>
      <c r="F320" s="25">
        <v>311000</v>
      </c>
      <c r="G320" s="942" t="s">
        <v>17</v>
      </c>
      <c r="H320" s="942"/>
      <c r="I320" s="51" t="s">
        <v>17</v>
      </c>
      <c r="J320" s="52"/>
      <c r="K320" s="868"/>
      <c r="L320" s="869"/>
      <c r="M320" s="870"/>
      <c r="N320" s="871"/>
      <c r="O320" s="870"/>
      <c r="P320" s="871"/>
    </row>
    <row r="321" spans="1:16" s="2" customFormat="1" hidden="1" x14ac:dyDescent="0.25">
      <c r="A321" s="834" t="s">
        <v>162</v>
      </c>
      <c r="B321" s="835"/>
      <c r="C321" s="835"/>
      <c r="D321" s="836"/>
      <c r="E321" s="47"/>
      <c r="F321" s="25">
        <v>311100</v>
      </c>
      <c r="G321" s="942" t="s">
        <v>17</v>
      </c>
      <c r="H321" s="942"/>
      <c r="I321" s="51" t="s">
        <v>17</v>
      </c>
      <c r="J321" s="52"/>
      <c r="K321" s="868"/>
      <c r="L321" s="869"/>
      <c r="M321" s="870"/>
      <c r="N321" s="871"/>
      <c r="O321" s="870"/>
      <c r="P321" s="871"/>
    </row>
    <row r="322" spans="1:16" s="2" customFormat="1" hidden="1" x14ac:dyDescent="0.25">
      <c r="A322" s="834" t="s">
        <v>163</v>
      </c>
      <c r="B322" s="835"/>
      <c r="C322" s="835"/>
      <c r="D322" s="836"/>
      <c r="E322" s="47"/>
      <c r="F322" s="25">
        <v>311110</v>
      </c>
      <c r="G322" s="942" t="s">
        <v>17</v>
      </c>
      <c r="H322" s="942"/>
      <c r="I322" s="51" t="s">
        <v>17</v>
      </c>
      <c r="J322" s="52"/>
      <c r="K322" s="868"/>
      <c r="L322" s="869"/>
      <c r="M322" s="870"/>
      <c r="N322" s="871"/>
      <c r="O322" s="870"/>
      <c r="P322" s="871"/>
    </row>
    <row r="323" spans="1:16" s="2" customFormat="1" hidden="1" x14ac:dyDescent="0.25">
      <c r="A323" s="834" t="s">
        <v>164</v>
      </c>
      <c r="B323" s="835"/>
      <c r="C323" s="835"/>
      <c r="D323" s="836"/>
      <c r="E323" s="47"/>
      <c r="F323" s="25">
        <v>311120</v>
      </c>
      <c r="G323" s="942" t="s">
        <v>17</v>
      </c>
      <c r="H323" s="942"/>
      <c r="I323" s="51" t="s">
        <v>17</v>
      </c>
      <c r="J323" s="52"/>
      <c r="K323" s="868"/>
      <c r="L323" s="869"/>
      <c r="M323" s="870"/>
      <c r="N323" s="871"/>
      <c r="O323" s="870"/>
      <c r="P323" s="871"/>
    </row>
    <row r="324" spans="1:16" s="2" customFormat="1" hidden="1" x14ac:dyDescent="0.25">
      <c r="A324" s="834" t="s">
        <v>165</v>
      </c>
      <c r="B324" s="835"/>
      <c r="C324" s="835"/>
      <c r="D324" s="836"/>
      <c r="E324" s="47"/>
      <c r="F324" s="25">
        <v>311210</v>
      </c>
      <c r="G324" s="942" t="s">
        <v>17</v>
      </c>
      <c r="H324" s="942"/>
      <c r="I324" s="51" t="s">
        <v>17</v>
      </c>
      <c r="J324" s="52"/>
      <c r="K324" s="868"/>
      <c r="L324" s="869"/>
      <c r="M324" s="870"/>
      <c r="N324" s="871"/>
      <c r="O324" s="870"/>
      <c r="P324" s="871"/>
    </row>
    <row r="325" spans="1:16" s="2" customFormat="1" hidden="1" x14ac:dyDescent="0.25">
      <c r="A325" s="834" t="s">
        <v>166</v>
      </c>
      <c r="B325" s="835"/>
      <c r="C325" s="835"/>
      <c r="D325" s="836"/>
      <c r="E325" s="47"/>
      <c r="F325" s="25">
        <v>312120</v>
      </c>
      <c r="G325" s="942" t="s">
        <v>17</v>
      </c>
      <c r="H325" s="942"/>
      <c r="I325" s="51" t="s">
        <v>17</v>
      </c>
      <c r="J325" s="52"/>
      <c r="K325" s="868"/>
      <c r="L325" s="869"/>
      <c r="M325" s="870"/>
      <c r="N325" s="871"/>
      <c r="O325" s="870"/>
      <c r="P325" s="871"/>
    </row>
    <row r="326" spans="1:16" s="2" customFormat="1" hidden="1" x14ac:dyDescent="0.25">
      <c r="A326" s="834" t="s">
        <v>167</v>
      </c>
      <c r="B326" s="835"/>
      <c r="C326" s="835"/>
      <c r="D326" s="836"/>
      <c r="E326" s="47"/>
      <c r="F326" s="25">
        <v>313000</v>
      </c>
      <c r="G326" s="942" t="s">
        <v>17</v>
      </c>
      <c r="H326" s="942"/>
      <c r="I326" s="51" t="s">
        <v>17</v>
      </c>
      <c r="J326" s="52"/>
      <c r="K326" s="868"/>
      <c r="L326" s="869"/>
      <c r="M326" s="870"/>
      <c r="N326" s="871"/>
      <c r="O326" s="870"/>
      <c r="P326" s="871"/>
    </row>
    <row r="327" spans="1:16" s="2" customFormat="1" hidden="1" x14ac:dyDescent="0.25">
      <c r="A327" s="834" t="s">
        <v>168</v>
      </c>
      <c r="B327" s="835"/>
      <c r="C327" s="835"/>
      <c r="D327" s="836"/>
      <c r="E327" s="47"/>
      <c r="F327" s="25">
        <v>313100</v>
      </c>
      <c r="G327" s="942" t="s">
        <v>17</v>
      </c>
      <c r="H327" s="942"/>
      <c r="I327" s="51" t="s">
        <v>17</v>
      </c>
      <c r="J327" s="52"/>
      <c r="K327" s="868"/>
      <c r="L327" s="869"/>
      <c r="M327" s="870"/>
      <c r="N327" s="871"/>
      <c r="O327" s="870"/>
      <c r="P327" s="871"/>
    </row>
    <row r="328" spans="1:16" s="2" customFormat="1" hidden="1" x14ac:dyDescent="0.25">
      <c r="A328" s="834" t="s">
        <v>169</v>
      </c>
      <c r="B328" s="835"/>
      <c r="C328" s="835"/>
      <c r="D328" s="836"/>
      <c r="E328" s="47"/>
      <c r="F328" s="25">
        <v>313110</v>
      </c>
      <c r="G328" s="942" t="s">
        <v>17</v>
      </c>
      <c r="H328" s="942"/>
      <c r="I328" s="51" t="s">
        <v>17</v>
      </c>
      <c r="J328" s="52"/>
      <c r="K328" s="868"/>
      <c r="L328" s="869"/>
      <c r="M328" s="870"/>
      <c r="N328" s="871"/>
      <c r="O328" s="870"/>
      <c r="P328" s="871"/>
    </row>
    <row r="329" spans="1:16" s="2" customFormat="1" hidden="1" x14ac:dyDescent="0.25">
      <c r="A329" s="834" t="s">
        <v>170</v>
      </c>
      <c r="B329" s="835"/>
      <c r="C329" s="835"/>
      <c r="D329" s="836"/>
      <c r="E329" s="47"/>
      <c r="F329" s="25">
        <v>313120</v>
      </c>
      <c r="G329" s="942" t="s">
        <v>17</v>
      </c>
      <c r="H329" s="942"/>
      <c r="I329" s="51" t="s">
        <v>17</v>
      </c>
      <c r="J329" s="52"/>
      <c r="K329" s="868"/>
      <c r="L329" s="869"/>
      <c r="M329" s="870"/>
      <c r="N329" s="871"/>
      <c r="O329" s="870"/>
      <c r="P329" s="871"/>
    </row>
    <row r="330" spans="1:16" s="2" customFormat="1" hidden="1" x14ac:dyDescent="0.25">
      <c r="A330" s="834" t="s">
        <v>171</v>
      </c>
      <c r="B330" s="835"/>
      <c r="C330" s="835"/>
      <c r="D330" s="836"/>
      <c r="E330" s="47"/>
      <c r="F330" s="25">
        <v>313200</v>
      </c>
      <c r="G330" s="942" t="s">
        <v>17</v>
      </c>
      <c r="H330" s="942"/>
      <c r="I330" s="51" t="s">
        <v>17</v>
      </c>
      <c r="J330" s="52"/>
      <c r="K330" s="868"/>
      <c r="L330" s="869"/>
      <c r="M330" s="870"/>
      <c r="N330" s="871"/>
      <c r="O330" s="870"/>
      <c r="P330" s="871"/>
    </row>
    <row r="331" spans="1:16" s="2" customFormat="1" hidden="1" x14ac:dyDescent="0.25">
      <c r="A331" s="834" t="s">
        <v>172</v>
      </c>
      <c r="B331" s="835"/>
      <c r="C331" s="835"/>
      <c r="D331" s="836"/>
      <c r="E331" s="47"/>
      <c r="F331" s="25">
        <v>313210</v>
      </c>
      <c r="G331" s="942" t="s">
        <v>17</v>
      </c>
      <c r="H331" s="942"/>
      <c r="I331" s="51" t="s">
        <v>17</v>
      </c>
      <c r="J331" s="52"/>
      <c r="K331" s="868"/>
      <c r="L331" s="869"/>
      <c r="M331" s="870"/>
      <c r="N331" s="871"/>
      <c r="O331" s="870"/>
      <c r="P331" s="871"/>
    </row>
    <row r="332" spans="1:16" s="2" customFormat="1" hidden="1" x14ac:dyDescent="0.25">
      <c r="A332" s="834" t="s">
        <v>173</v>
      </c>
      <c r="B332" s="835"/>
      <c r="C332" s="835"/>
      <c r="D332" s="836"/>
      <c r="E332" s="47"/>
      <c r="F332" s="25">
        <v>314000</v>
      </c>
      <c r="G332" s="942" t="s">
        <v>17</v>
      </c>
      <c r="H332" s="942"/>
      <c r="I332" s="51" t="s">
        <v>17</v>
      </c>
      <c r="J332" s="52"/>
      <c r="K332" s="868"/>
      <c r="L332" s="869"/>
      <c r="M332" s="870"/>
      <c r="N332" s="871"/>
      <c r="O332" s="870"/>
      <c r="P332" s="871"/>
    </row>
    <row r="333" spans="1:16" s="2" customFormat="1" hidden="1" x14ac:dyDescent="0.25">
      <c r="A333" s="834" t="s">
        <v>174</v>
      </c>
      <c r="B333" s="835"/>
      <c r="C333" s="835"/>
      <c r="D333" s="836"/>
      <c r="E333" s="47"/>
      <c r="F333" s="25">
        <v>314110</v>
      </c>
      <c r="G333" s="942" t="s">
        <v>17</v>
      </c>
      <c r="H333" s="942"/>
      <c r="I333" s="51" t="s">
        <v>17</v>
      </c>
      <c r="J333" s="52"/>
      <c r="K333" s="868"/>
      <c r="L333" s="869"/>
      <c r="M333" s="870"/>
      <c r="N333" s="871"/>
      <c r="O333" s="870"/>
      <c r="P333" s="871"/>
    </row>
    <row r="334" spans="1:16" s="2" customFormat="1" hidden="1" x14ac:dyDescent="0.25">
      <c r="A334" s="834" t="s">
        <v>175</v>
      </c>
      <c r="B334" s="835"/>
      <c r="C334" s="835"/>
      <c r="D334" s="836"/>
      <c r="E334" s="47"/>
      <c r="F334" s="25">
        <v>314120</v>
      </c>
      <c r="G334" s="942" t="s">
        <v>17</v>
      </c>
      <c r="H334" s="942"/>
      <c r="I334" s="51" t="s">
        <v>17</v>
      </c>
      <c r="J334" s="52"/>
      <c r="K334" s="868"/>
      <c r="L334" s="869"/>
      <c r="M334" s="870"/>
      <c r="N334" s="871"/>
      <c r="O334" s="870"/>
      <c r="P334" s="871"/>
    </row>
    <row r="335" spans="1:16" s="2" customFormat="1" hidden="1" x14ac:dyDescent="0.25">
      <c r="A335" s="834" t="s">
        <v>176</v>
      </c>
      <c r="B335" s="835"/>
      <c r="C335" s="835"/>
      <c r="D335" s="836"/>
      <c r="E335" s="47"/>
      <c r="F335" s="25">
        <v>314200</v>
      </c>
      <c r="G335" s="942" t="s">
        <v>17</v>
      </c>
      <c r="H335" s="942"/>
      <c r="I335" s="51" t="s">
        <v>17</v>
      </c>
      <c r="J335" s="52"/>
      <c r="K335" s="868"/>
      <c r="L335" s="869"/>
      <c r="M335" s="870"/>
      <c r="N335" s="871"/>
      <c r="O335" s="870"/>
      <c r="P335" s="871"/>
    </row>
    <row r="336" spans="1:16" s="2" customFormat="1" hidden="1" x14ac:dyDescent="0.25">
      <c r="A336" s="834" t="s">
        <v>177</v>
      </c>
      <c r="B336" s="835"/>
      <c r="C336" s="835"/>
      <c r="D336" s="836"/>
      <c r="E336" s="47"/>
      <c r="F336" s="25">
        <v>315000</v>
      </c>
      <c r="G336" s="942" t="s">
        <v>17</v>
      </c>
      <c r="H336" s="942"/>
      <c r="I336" s="51" t="s">
        <v>17</v>
      </c>
      <c r="J336" s="52"/>
      <c r="K336" s="868"/>
      <c r="L336" s="869"/>
      <c r="M336" s="870"/>
      <c r="N336" s="871"/>
      <c r="O336" s="870"/>
      <c r="P336" s="871"/>
    </row>
    <row r="337" spans="1:16" s="2" customFormat="1" hidden="1" x14ac:dyDescent="0.25">
      <c r="A337" s="834" t="s">
        <v>178</v>
      </c>
      <c r="B337" s="835"/>
      <c r="C337" s="835"/>
      <c r="D337" s="836"/>
      <c r="E337" s="47"/>
      <c r="F337" s="43">
        <v>315110</v>
      </c>
      <c r="G337" s="942" t="s">
        <v>17</v>
      </c>
      <c r="H337" s="942"/>
      <c r="I337" s="51" t="s">
        <v>17</v>
      </c>
      <c r="J337" s="64"/>
      <c r="K337" s="868"/>
      <c r="L337" s="869"/>
      <c r="M337" s="870"/>
      <c r="N337" s="871"/>
      <c r="O337" s="870"/>
      <c r="P337" s="871"/>
    </row>
    <row r="338" spans="1:16" s="2" customFormat="1" hidden="1" x14ac:dyDescent="0.25">
      <c r="A338" s="834" t="s">
        <v>179</v>
      </c>
      <c r="B338" s="835"/>
      <c r="C338" s="835"/>
      <c r="D338" s="836"/>
      <c r="E338" s="47"/>
      <c r="F338" s="43">
        <v>315120</v>
      </c>
      <c r="G338" s="942" t="s">
        <v>17</v>
      </c>
      <c r="H338" s="942"/>
      <c r="I338" s="51" t="s">
        <v>17</v>
      </c>
      <c r="J338" s="64"/>
      <c r="K338" s="868"/>
      <c r="L338" s="869"/>
      <c r="M338" s="870"/>
      <c r="N338" s="871"/>
      <c r="O338" s="870"/>
      <c r="P338" s="871"/>
    </row>
    <row r="339" spans="1:16" s="2" customFormat="1" hidden="1" x14ac:dyDescent="0.25">
      <c r="A339" s="834" t="s">
        <v>180</v>
      </c>
      <c r="B339" s="835"/>
      <c r="C339" s="835"/>
      <c r="D339" s="836"/>
      <c r="E339" s="47"/>
      <c r="F339" s="43">
        <v>316000</v>
      </c>
      <c r="G339" s="942" t="s">
        <v>17</v>
      </c>
      <c r="H339" s="942"/>
      <c r="I339" s="51" t="s">
        <v>17</v>
      </c>
      <c r="J339" s="64"/>
      <c r="K339" s="868"/>
      <c r="L339" s="869"/>
      <c r="M339" s="870"/>
      <c r="N339" s="871"/>
      <c r="O339" s="870"/>
      <c r="P339" s="871"/>
    </row>
    <row r="340" spans="1:16" s="2" customFormat="1" hidden="1" x14ac:dyDescent="0.25">
      <c r="A340" s="834" t="s">
        <v>181</v>
      </c>
      <c r="B340" s="835"/>
      <c r="C340" s="835"/>
      <c r="D340" s="836"/>
      <c r="E340" s="47"/>
      <c r="F340" s="25">
        <v>316110</v>
      </c>
      <c r="G340" s="942" t="s">
        <v>17</v>
      </c>
      <c r="H340" s="942"/>
      <c r="I340" s="51" t="s">
        <v>17</v>
      </c>
      <c r="J340" s="52"/>
      <c r="K340" s="868"/>
      <c r="L340" s="869"/>
      <c r="M340" s="870"/>
      <c r="N340" s="871"/>
      <c r="O340" s="870"/>
      <c r="P340" s="871"/>
    </row>
    <row r="341" spans="1:16" s="2" customFormat="1" hidden="1" x14ac:dyDescent="0.25">
      <c r="A341" s="834" t="s">
        <v>182</v>
      </c>
      <c r="B341" s="835"/>
      <c r="C341" s="835"/>
      <c r="D341" s="836"/>
      <c r="E341" s="47"/>
      <c r="F341" s="43">
        <v>316120</v>
      </c>
      <c r="G341" s="942" t="s">
        <v>17</v>
      </c>
      <c r="H341" s="942"/>
      <c r="I341" s="51" t="s">
        <v>17</v>
      </c>
      <c r="J341" s="64"/>
      <c r="K341" s="868"/>
      <c r="L341" s="869"/>
      <c r="M341" s="870"/>
      <c r="N341" s="871"/>
      <c r="O341" s="870"/>
      <c r="P341" s="871"/>
    </row>
    <row r="342" spans="1:16" s="2" customFormat="1" hidden="1" x14ac:dyDescent="0.25">
      <c r="A342" s="834" t="s">
        <v>183</v>
      </c>
      <c r="B342" s="835"/>
      <c r="C342" s="835"/>
      <c r="D342" s="836"/>
      <c r="E342" s="47"/>
      <c r="F342" s="25">
        <v>316210</v>
      </c>
      <c r="G342" s="942" t="s">
        <v>17</v>
      </c>
      <c r="H342" s="942"/>
      <c r="I342" s="51" t="s">
        <v>17</v>
      </c>
      <c r="J342" s="52"/>
      <c r="K342" s="868"/>
      <c r="L342" s="869"/>
      <c r="M342" s="870"/>
      <c r="N342" s="871"/>
      <c r="O342" s="870"/>
      <c r="P342" s="871"/>
    </row>
    <row r="343" spans="1:16" s="2" customFormat="1" hidden="1" x14ac:dyDescent="0.25">
      <c r="A343" s="834" t="s">
        <v>184</v>
      </c>
      <c r="B343" s="835"/>
      <c r="C343" s="835"/>
      <c r="D343" s="836"/>
      <c r="E343" s="47"/>
      <c r="F343" s="25">
        <v>317000</v>
      </c>
      <c r="G343" s="942" t="s">
        <v>17</v>
      </c>
      <c r="H343" s="942"/>
      <c r="I343" s="51" t="s">
        <v>17</v>
      </c>
      <c r="J343" s="52"/>
      <c r="K343" s="868"/>
      <c r="L343" s="869"/>
      <c r="M343" s="870"/>
      <c r="N343" s="871"/>
      <c r="O343" s="870"/>
      <c r="P343" s="871"/>
    </row>
    <row r="344" spans="1:16" s="2" customFormat="1" hidden="1" x14ac:dyDescent="0.25">
      <c r="A344" s="834" t="s">
        <v>185</v>
      </c>
      <c r="B344" s="835"/>
      <c r="C344" s="835"/>
      <c r="D344" s="836"/>
      <c r="E344" s="47"/>
      <c r="F344" s="25">
        <v>318000</v>
      </c>
      <c r="G344" s="942" t="s">
        <v>17</v>
      </c>
      <c r="H344" s="942"/>
      <c r="I344" s="51" t="s">
        <v>17</v>
      </c>
      <c r="J344" s="52"/>
      <c r="K344" s="868"/>
      <c r="L344" s="869"/>
      <c r="M344" s="870"/>
      <c r="N344" s="871"/>
      <c r="O344" s="870"/>
      <c r="P344" s="871"/>
    </row>
    <row r="345" spans="1:16" s="2" customFormat="1" hidden="1" x14ac:dyDescent="0.25">
      <c r="A345" s="834" t="s">
        <v>186</v>
      </c>
      <c r="B345" s="835"/>
      <c r="C345" s="835"/>
      <c r="D345" s="836"/>
      <c r="E345" s="47"/>
      <c r="F345" s="43">
        <v>318110</v>
      </c>
      <c r="G345" s="942" t="s">
        <v>17</v>
      </c>
      <c r="H345" s="942"/>
      <c r="I345" s="51" t="s">
        <v>17</v>
      </c>
      <c r="J345" s="64"/>
      <c r="K345" s="868"/>
      <c r="L345" s="869"/>
      <c r="M345" s="870"/>
      <c r="N345" s="871"/>
      <c r="O345" s="870"/>
      <c r="P345" s="871"/>
    </row>
    <row r="346" spans="1:16" s="2" customFormat="1" hidden="1" x14ac:dyDescent="0.25">
      <c r="A346" s="834" t="s">
        <v>187</v>
      </c>
      <c r="B346" s="835"/>
      <c r="C346" s="835"/>
      <c r="D346" s="836"/>
      <c r="E346" s="47"/>
      <c r="F346" s="25">
        <v>318120</v>
      </c>
      <c r="G346" s="942" t="s">
        <v>17</v>
      </c>
      <c r="H346" s="942"/>
      <c r="I346" s="51" t="s">
        <v>17</v>
      </c>
      <c r="J346" s="52"/>
      <c r="K346" s="868"/>
      <c r="L346" s="869"/>
      <c r="M346" s="870"/>
      <c r="N346" s="871"/>
      <c r="O346" s="870"/>
      <c r="P346" s="871"/>
    </row>
    <row r="347" spans="1:16" s="2" customFormat="1" hidden="1" x14ac:dyDescent="0.25">
      <c r="A347" s="834" t="s">
        <v>188</v>
      </c>
      <c r="B347" s="835"/>
      <c r="C347" s="835"/>
      <c r="D347" s="836"/>
      <c r="E347" s="47"/>
      <c r="F347" s="25">
        <v>319000</v>
      </c>
      <c r="G347" s="942" t="s">
        <v>17</v>
      </c>
      <c r="H347" s="942"/>
      <c r="I347" s="51" t="s">
        <v>17</v>
      </c>
      <c r="J347" s="52"/>
      <c r="K347" s="868"/>
      <c r="L347" s="869"/>
      <c r="M347" s="870"/>
      <c r="N347" s="871"/>
      <c r="O347" s="870"/>
      <c r="P347" s="871"/>
    </row>
    <row r="348" spans="1:16" s="2" customFormat="1" hidden="1" x14ac:dyDescent="0.25">
      <c r="A348" s="834" t="s">
        <v>189</v>
      </c>
      <c r="B348" s="835"/>
      <c r="C348" s="835"/>
      <c r="D348" s="836"/>
      <c r="E348" s="47"/>
      <c r="F348" s="25">
        <v>319100</v>
      </c>
      <c r="G348" s="942" t="s">
        <v>17</v>
      </c>
      <c r="H348" s="942"/>
      <c r="I348" s="51" t="s">
        <v>17</v>
      </c>
      <c r="J348" s="52"/>
      <c r="K348" s="868"/>
      <c r="L348" s="869"/>
      <c r="M348" s="870"/>
      <c r="N348" s="871"/>
      <c r="O348" s="870"/>
      <c r="P348" s="871"/>
    </row>
    <row r="349" spans="1:16" s="2" customFormat="1" hidden="1" x14ac:dyDescent="0.25">
      <c r="A349" s="834" t="s">
        <v>190</v>
      </c>
      <c r="B349" s="835"/>
      <c r="C349" s="835"/>
      <c r="D349" s="836"/>
      <c r="E349" s="47"/>
      <c r="F349" s="25">
        <v>319200</v>
      </c>
      <c r="G349" s="942" t="s">
        <v>17</v>
      </c>
      <c r="H349" s="942"/>
      <c r="I349" s="51" t="s">
        <v>17</v>
      </c>
      <c r="J349" s="52"/>
      <c r="K349" s="868"/>
      <c r="L349" s="869"/>
      <c r="M349" s="870"/>
      <c r="N349" s="871"/>
      <c r="O349" s="870"/>
      <c r="P349" s="871"/>
    </row>
    <row r="350" spans="1:16" s="2" customFormat="1" hidden="1" x14ac:dyDescent="0.25">
      <c r="A350" s="846" t="s">
        <v>191</v>
      </c>
      <c r="B350" s="847"/>
      <c r="C350" s="847"/>
      <c r="D350" s="848"/>
      <c r="E350" s="18"/>
      <c r="F350" s="45">
        <v>330000</v>
      </c>
      <c r="G350" s="943" t="s">
        <v>17</v>
      </c>
      <c r="H350" s="943"/>
      <c r="I350" s="57" t="s">
        <v>17</v>
      </c>
      <c r="J350" s="65">
        <f>SUM(J351:J370)</f>
        <v>0</v>
      </c>
      <c r="K350" s="876">
        <f>SUM(K351:L370)</f>
        <v>0</v>
      </c>
      <c r="L350" s="877"/>
      <c r="M350" s="876">
        <f>SUM(M351:N370)</f>
        <v>0</v>
      </c>
      <c r="N350" s="877"/>
      <c r="O350" s="876">
        <f>SUM(O351:P370)</f>
        <v>0</v>
      </c>
      <c r="P350" s="877"/>
    </row>
    <row r="351" spans="1:16" s="2" customFormat="1" hidden="1" x14ac:dyDescent="0.25">
      <c r="A351" s="834" t="s">
        <v>192</v>
      </c>
      <c r="B351" s="835"/>
      <c r="C351" s="835"/>
      <c r="D351" s="836"/>
      <c r="E351" s="47"/>
      <c r="F351" s="25">
        <v>331000</v>
      </c>
      <c r="G351" s="942" t="s">
        <v>17</v>
      </c>
      <c r="H351" s="942"/>
      <c r="I351" s="51" t="s">
        <v>17</v>
      </c>
      <c r="J351" s="52"/>
      <c r="K351" s="868"/>
      <c r="L351" s="869"/>
      <c r="M351" s="870"/>
      <c r="N351" s="871"/>
      <c r="O351" s="870"/>
      <c r="P351" s="871"/>
    </row>
    <row r="352" spans="1:16" s="2" customFormat="1" hidden="1" x14ac:dyDescent="0.25">
      <c r="A352" s="834" t="s">
        <v>193</v>
      </c>
      <c r="B352" s="835"/>
      <c r="C352" s="835"/>
      <c r="D352" s="836"/>
      <c r="E352" s="47"/>
      <c r="F352" s="25">
        <v>331110</v>
      </c>
      <c r="G352" s="942" t="s">
        <v>17</v>
      </c>
      <c r="H352" s="942"/>
      <c r="I352" s="51" t="s">
        <v>17</v>
      </c>
      <c r="J352" s="52"/>
      <c r="K352" s="868"/>
      <c r="L352" s="869"/>
      <c r="M352" s="870"/>
      <c r="N352" s="871"/>
      <c r="O352" s="870"/>
      <c r="P352" s="871"/>
    </row>
    <row r="353" spans="1:16" s="2" customFormat="1" hidden="1" x14ac:dyDescent="0.25">
      <c r="A353" s="834" t="s">
        <v>194</v>
      </c>
      <c r="B353" s="835"/>
      <c r="C353" s="835"/>
      <c r="D353" s="836"/>
      <c r="E353" s="47"/>
      <c r="F353" s="43">
        <v>331210</v>
      </c>
      <c r="G353" s="942" t="s">
        <v>17</v>
      </c>
      <c r="H353" s="942"/>
      <c r="I353" s="51" t="s">
        <v>17</v>
      </c>
      <c r="J353" s="64"/>
      <c r="K353" s="868"/>
      <c r="L353" s="869"/>
      <c r="M353" s="870"/>
      <c r="N353" s="871"/>
      <c r="O353" s="870"/>
      <c r="P353" s="871"/>
    </row>
    <row r="354" spans="1:16" s="2" customFormat="1" hidden="1" x14ac:dyDescent="0.25">
      <c r="A354" s="834" t="s">
        <v>195</v>
      </c>
      <c r="B354" s="835"/>
      <c r="C354" s="835"/>
      <c r="D354" s="836"/>
      <c r="E354" s="47"/>
      <c r="F354" s="43">
        <v>332000</v>
      </c>
      <c r="G354" s="942" t="s">
        <v>17</v>
      </c>
      <c r="H354" s="942"/>
      <c r="I354" s="51" t="s">
        <v>17</v>
      </c>
      <c r="J354" s="64"/>
      <c r="K354" s="868"/>
      <c r="L354" s="869"/>
      <c r="M354" s="870"/>
      <c r="N354" s="871"/>
      <c r="O354" s="870"/>
      <c r="P354" s="871"/>
    </row>
    <row r="355" spans="1:16" s="2" customFormat="1" hidden="1" x14ac:dyDescent="0.25">
      <c r="A355" s="834" t="s">
        <v>196</v>
      </c>
      <c r="B355" s="835"/>
      <c r="C355" s="835"/>
      <c r="D355" s="836"/>
      <c r="E355" s="47"/>
      <c r="F355" s="43">
        <v>332110</v>
      </c>
      <c r="G355" s="942" t="s">
        <v>17</v>
      </c>
      <c r="H355" s="942"/>
      <c r="I355" s="51" t="s">
        <v>17</v>
      </c>
      <c r="J355" s="64"/>
      <c r="K355" s="868"/>
      <c r="L355" s="869"/>
      <c r="M355" s="870"/>
      <c r="N355" s="871"/>
      <c r="O355" s="870"/>
      <c r="P355" s="871"/>
    </row>
    <row r="356" spans="1:16" s="2" customFormat="1" hidden="1" x14ac:dyDescent="0.25">
      <c r="A356" s="834" t="s">
        <v>197</v>
      </c>
      <c r="B356" s="835"/>
      <c r="C356" s="835"/>
      <c r="D356" s="836"/>
      <c r="E356" s="47"/>
      <c r="F356" s="25">
        <v>332210</v>
      </c>
      <c r="G356" s="942" t="s">
        <v>17</v>
      </c>
      <c r="H356" s="942"/>
      <c r="I356" s="51" t="s">
        <v>17</v>
      </c>
      <c r="J356" s="52"/>
      <c r="K356" s="868"/>
      <c r="L356" s="869"/>
      <c r="M356" s="870"/>
      <c r="N356" s="871"/>
      <c r="O356" s="870"/>
      <c r="P356" s="871"/>
    </row>
    <row r="357" spans="1:16" s="2" customFormat="1" hidden="1" x14ac:dyDescent="0.25">
      <c r="A357" s="834" t="s">
        <v>198</v>
      </c>
      <c r="B357" s="835"/>
      <c r="C357" s="835"/>
      <c r="D357" s="836"/>
      <c r="E357" s="47"/>
      <c r="F357" s="25">
        <v>333000</v>
      </c>
      <c r="G357" s="942" t="s">
        <v>17</v>
      </c>
      <c r="H357" s="942"/>
      <c r="I357" s="51" t="s">
        <v>17</v>
      </c>
      <c r="J357" s="52"/>
      <c r="K357" s="868"/>
      <c r="L357" s="869"/>
      <c r="M357" s="870"/>
      <c r="N357" s="871"/>
      <c r="O357" s="870"/>
      <c r="P357" s="871"/>
    </row>
    <row r="358" spans="1:16" s="2" customFormat="1" hidden="1" x14ac:dyDescent="0.25">
      <c r="A358" s="834" t="s">
        <v>199</v>
      </c>
      <c r="B358" s="835"/>
      <c r="C358" s="835"/>
      <c r="D358" s="836"/>
      <c r="E358" s="47"/>
      <c r="F358" s="25">
        <v>333100</v>
      </c>
      <c r="G358" s="942" t="s">
        <v>17</v>
      </c>
      <c r="H358" s="942"/>
      <c r="I358" s="51" t="s">
        <v>17</v>
      </c>
      <c r="J358" s="52"/>
      <c r="K358" s="868"/>
      <c r="L358" s="869"/>
      <c r="M358" s="870"/>
      <c r="N358" s="871"/>
      <c r="O358" s="870"/>
      <c r="P358" s="871"/>
    </row>
    <row r="359" spans="1:16" s="2" customFormat="1" hidden="1" x14ac:dyDescent="0.25">
      <c r="A359" s="834" t="s">
        <v>200</v>
      </c>
      <c r="B359" s="835"/>
      <c r="C359" s="835"/>
      <c r="D359" s="836"/>
      <c r="E359" s="47"/>
      <c r="F359" s="25">
        <v>333110</v>
      </c>
      <c r="G359" s="942" t="s">
        <v>17</v>
      </c>
      <c r="H359" s="942"/>
      <c r="I359" s="51" t="s">
        <v>17</v>
      </c>
      <c r="J359" s="52"/>
      <c r="K359" s="868"/>
      <c r="L359" s="869"/>
      <c r="M359" s="870"/>
      <c r="N359" s="871"/>
      <c r="O359" s="870"/>
      <c r="P359" s="871"/>
    </row>
    <row r="360" spans="1:16" s="2" customFormat="1" hidden="1" x14ac:dyDescent="0.25">
      <c r="A360" s="834" t="s">
        <v>201</v>
      </c>
      <c r="B360" s="835"/>
      <c r="C360" s="835"/>
      <c r="D360" s="836"/>
      <c r="E360" s="47"/>
      <c r="F360" s="25">
        <v>334000</v>
      </c>
      <c r="G360" s="942" t="s">
        <v>17</v>
      </c>
      <c r="H360" s="942"/>
      <c r="I360" s="51" t="s">
        <v>17</v>
      </c>
      <c r="J360" s="52"/>
      <c r="K360" s="868"/>
      <c r="L360" s="869"/>
      <c r="M360" s="870"/>
      <c r="N360" s="871"/>
      <c r="O360" s="870"/>
      <c r="P360" s="871"/>
    </row>
    <row r="361" spans="1:16" s="2" customFormat="1" hidden="1" x14ac:dyDescent="0.25">
      <c r="A361" s="834" t="s">
        <v>202</v>
      </c>
      <c r="B361" s="835"/>
      <c r="C361" s="835"/>
      <c r="D361" s="836"/>
      <c r="E361" s="47"/>
      <c r="F361" s="25">
        <v>334110</v>
      </c>
      <c r="G361" s="942" t="s">
        <v>17</v>
      </c>
      <c r="H361" s="942"/>
      <c r="I361" s="51" t="s">
        <v>17</v>
      </c>
      <c r="J361" s="52"/>
      <c r="K361" s="868"/>
      <c r="L361" s="869"/>
      <c r="M361" s="870"/>
      <c r="N361" s="871"/>
      <c r="O361" s="870"/>
      <c r="P361" s="871"/>
    </row>
    <row r="362" spans="1:16" s="2" customFormat="1" hidden="1" x14ac:dyDescent="0.25">
      <c r="A362" s="834" t="s">
        <v>203</v>
      </c>
      <c r="B362" s="835"/>
      <c r="C362" s="835"/>
      <c r="D362" s="836"/>
      <c r="E362" s="47"/>
      <c r="F362" s="25">
        <v>335000</v>
      </c>
      <c r="G362" s="942" t="s">
        <v>17</v>
      </c>
      <c r="H362" s="942"/>
      <c r="I362" s="51" t="s">
        <v>17</v>
      </c>
      <c r="J362" s="52"/>
      <c r="K362" s="868"/>
      <c r="L362" s="869"/>
      <c r="M362" s="870"/>
      <c r="N362" s="871"/>
      <c r="O362" s="870"/>
      <c r="P362" s="871"/>
    </row>
    <row r="363" spans="1:16" s="2" customFormat="1" hidden="1" x14ac:dyDescent="0.25">
      <c r="A363" s="834" t="s">
        <v>204</v>
      </c>
      <c r="B363" s="835"/>
      <c r="C363" s="835"/>
      <c r="D363" s="836"/>
      <c r="E363" s="47"/>
      <c r="F363" s="25">
        <v>335110</v>
      </c>
      <c r="G363" s="942" t="s">
        <v>17</v>
      </c>
      <c r="H363" s="942"/>
      <c r="I363" s="51" t="s">
        <v>17</v>
      </c>
      <c r="J363" s="52"/>
      <c r="K363" s="868"/>
      <c r="L363" s="869"/>
      <c r="M363" s="870"/>
      <c r="N363" s="871"/>
      <c r="O363" s="870"/>
      <c r="P363" s="871"/>
    </row>
    <row r="364" spans="1:16" s="2" customFormat="1" hidden="1" x14ac:dyDescent="0.25">
      <c r="A364" s="834" t="s">
        <v>205</v>
      </c>
      <c r="B364" s="835"/>
      <c r="C364" s="835"/>
      <c r="D364" s="836"/>
      <c r="E364" s="47"/>
      <c r="F364" s="25">
        <v>336000</v>
      </c>
      <c r="G364" s="942" t="s">
        <v>17</v>
      </c>
      <c r="H364" s="942"/>
      <c r="I364" s="51" t="s">
        <v>17</v>
      </c>
      <c r="J364" s="52"/>
      <c r="K364" s="868"/>
      <c r="L364" s="869"/>
      <c r="M364" s="870"/>
      <c r="N364" s="871"/>
      <c r="O364" s="870"/>
      <c r="P364" s="871"/>
    </row>
    <row r="365" spans="1:16" s="2" customFormat="1" hidden="1" x14ac:dyDescent="0.25">
      <c r="A365" s="834" t="s">
        <v>206</v>
      </c>
      <c r="B365" s="835"/>
      <c r="C365" s="835"/>
      <c r="D365" s="836"/>
      <c r="E365" s="47"/>
      <c r="F365" s="25">
        <v>336100</v>
      </c>
      <c r="G365" s="942" t="s">
        <v>17</v>
      </c>
      <c r="H365" s="942"/>
      <c r="I365" s="51" t="s">
        <v>17</v>
      </c>
      <c r="J365" s="52"/>
      <c r="K365" s="868"/>
      <c r="L365" s="869"/>
      <c r="M365" s="870"/>
      <c r="N365" s="871"/>
      <c r="O365" s="870"/>
      <c r="P365" s="871"/>
    </row>
    <row r="366" spans="1:16" s="2" customFormat="1" hidden="1" x14ac:dyDescent="0.25">
      <c r="A366" s="834" t="s">
        <v>207</v>
      </c>
      <c r="B366" s="835"/>
      <c r="C366" s="835"/>
      <c r="D366" s="836"/>
      <c r="E366" s="47"/>
      <c r="F366" s="25">
        <v>336110</v>
      </c>
      <c r="G366" s="942" t="s">
        <v>17</v>
      </c>
      <c r="H366" s="942"/>
      <c r="I366" s="51" t="s">
        <v>17</v>
      </c>
      <c r="J366" s="52"/>
      <c r="K366" s="868"/>
      <c r="L366" s="869"/>
      <c r="M366" s="870"/>
      <c r="N366" s="871"/>
      <c r="O366" s="870"/>
      <c r="P366" s="871"/>
    </row>
    <row r="367" spans="1:16" s="2" customFormat="1" hidden="1" x14ac:dyDescent="0.25">
      <c r="A367" s="834" t="s">
        <v>208</v>
      </c>
      <c r="B367" s="835"/>
      <c r="C367" s="835"/>
      <c r="D367" s="836"/>
      <c r="E367" s="47"/>
      <c r="F367" s="43">
        <v>337000</v>
      </c>
      <c r="G367" s="942" t="s">
        <v>17</v>
      </c>
      <c r="H367" s="942"/>
      <c r="I367" s="51" t="s">
        <v>17</v>
      </c>
      <c r="J367" s="64"/>
      <c r="K367" s="868"/>
      <c r="L367" s="869"/>
      <c r="M367" s="870"/>
      <c r="N367" s="871"/>
      <c r="O367" s="870"/>
      <c r="P367" s="871"/>
    </row>
    <row r="368" spans="1:16" s="2" customFormat="1" hidden="1" x14ac:dyDescent="0.25">
      <c r="A368" s="834" t="s">
        <v>209</v>
      </c>
      <c r="B368" s="835"/>
      <c r="C368" s="835"/>
      <c r="D368" s="836"/>
      <c r="E368" s="47"/>
      <c r="F368" s="25">
        <v>337110</v>
      </c>
      <c r="G368" s="942" t="s">
        <v>17</v>
      </c>
      <c r="H368" s="942"/>
      <c r="I368" s="51" t="s">
        <v>17</v>
      </c>
      <c r="J368" s="52"/>
      <c r="K368" s="868"/>
      <c r="L368" s="869"/>
      <c r="M368" s="870"/>
      <c r="N368" s="871"/>
      <c r="O368" s="870"/>
      <c r="P368" s="871"/>
    </row>
    <row r="369" spans="1:16" s="2" customFormat="1" hidden="1" x14ac:dyDescent="0.25">
      <c r="A369" s="834" t="s">
        <v>210</v>
      </c>
      <c r="B369" s="835"/>
      <c r="C369" s="835"/>
      <c r="D369" s="836"/>
      <c r="E369" s="47"/>
      <c r="F369" s="43">
        <v>338000</v>
      </c>
      <c r="G369" s="942" t="s">
        <v>17</v>
      </c>
      <c r="H369" s="942"/>
      <c r="I369" s="51" t="s">
        <v>17</v>
      </c>
      <c r="J369" s="64"/>
      <c r="K369" s="868"/>
      <c r="L369" s="869"/>
      <c r="M369" s="870"/>
      <c r="N369" s="871"/>
      <c r="O369" s="870"/>
      <c r="P369" s="871"/>
    </row>
    <row r="370" spans="1:16" s="2" customFormat="1" ht="4.5" hidden="1" customHeight="1" x14ac:dyDescent="0.25">
      <c r="A370" s="834" t="s">
        <v>211</v>
      </c>
      <c r="B370" s="835"/>
      <c r="C370" s="835"/>
      <c r="D370" s="836"/>
      <c r="E370" s="47"/>
      <c r="F370" s="25">
        <v>338110</v>
      </c>
      <c r="G370" s="942" t="s">
        <v>17</v>
      </c>
      <c r="H370" s="942"/>
      <c r="I370" s="51" t="s">
        <v>17</v>
      </c>
      <c r="J370" s="52"/>
      <c r="K370" s="868"/>
      <c r="L370" s="869"/>
      <c r="M370" s="870"/>
      <c r="N370" s="871"/>
      <c r="O370" s="870"/>
      <c r="P370" s="871"/>
    </row>
    <row r="371" spans="1:16" s="2" customFormat="1" hidden="1" x14ac:dyDescent="0.25">
      <c r="A371" s="22"/>
      <c r="B371" s="23"/>
      <c r="C371" s="23"/>
      <c r="D371" s="24"/>
      <c r="E371" s="28"/>
      <c r="F371" s="26"/>
      <c r="G371" s="866"/>
      <c r="H371" s="867"/>
      <c r="I371" s="51"/>
      <c r="J371" s="52"/>
      <c r="K371" s="53"/>
      <c r="L371" s="54"/>
      <c r="M371" s="55"/>
      <c r="N371" s="56"/>
      <c r="O371" s="55"/>
      <c r="P371" s="56"/>
    </row>
    <row r="372" spans="1:16" s="2" customFormat="1" hidden="1" x14ac:dyDescent="0.25">
      <c r="A372" s="793" t="s">
        <v>220</v>
      </c>
      <c r="B372" s="793"/>
      <c r="C372" s="793"/>
      <c r="D372" s="793"/>
      <c r="E372" s="793"/>
      <c r="F372" s="793"/>
      <c r="G372" s="793"/>
      <c r="H372" s="793"/>
      <c r="I372" s="793"/>
      <c r="J372" s="793"/>
      <c r="K372" s="793"/>
      <c r="L372" s="793"/>
      <c r="M372" s="793"/>
      <c r="N372" s="793"/>
      <c r="O372" s="793"/>
      <c r="P372" s="793"/>
    </row>
    <row r="373" spans="1:16" s="2" customFormat="1" ht="15.75" hidden="1" customHeight="1" x14ac:dyDescent="0.25">
      <c r="A373" s="794" t="s">
        <v>9</v>
      </c>
      <c r="B373" s="794"/>
      <c r="C373" s="794"/>
      <c r="D373" s="794"/>
      <c r="E373" s="794" t="s">
        <v>2</v>
      </c>
      <c r="F373" s="794"/>
      <c r="G373" s="794"/>
      <c r="H373" s="794"/>
      <c r="I373" s="953" t="s">
        <v>221</v>
      </c>
      <c r="J373" s="953" t="s">
        <v>222</v>
      </c>
      <c r="K373" s="953" t="s">
        <v>223</v>
      </c>
      <c r="L373" s="31">
        <v>2015</v>
      </c>
      <c r="M373" s="953" t="s">
        <v>224</v>
      </c>
      <c r="N373" s="66">
        <v>2016</v>
      </c>
      <c r="O373" s="66">
        <v>2017</v>
      </c>
      <c r="P373" s="66">
        <v>2018</v>
      </c>
    </row>
    <row r="374" spans="1:16" s="2" customFormat="1" ht="50.25" hidden="1" x14ac:dyDescent="0.25">
      <c r="A374" s="794"/>
      <c r="B374" s="794"/>
      <c r="C374" s="794"/>
      <c r="D374" s="794"/>
      <c r="E374" s="66" t="s">
        <v>225</v>
      </c>
      <c r="F374" s="66" t="s">
        <v>86</v>
      </c>
      <c r="G374" s="67" t="s">
        <v>14</v>
      </c>
      <c r="H374" s="68" t="s">
        <v>87</v>
      </c>
      <c r="I374" s="953"/>
      <c r="J374" s="953"/>
      <c r="K374" s="953"/>
      <c r="L374" s="74" t="s">
        <v>226</v>
      </c>
      <c r="M374" s="953"/>
      <c r="N374" s="67" t="s">
        <v>14</v>
      </c>
      <c r="O374" s="67" t="s">
        <v>15</v>
      </c>
      <c r="P374" s="67" t="s">
        <v>15</v>
      </c>
    </row>
    <row r="375" spans="1:16" s="2" customFormat="1" hidden="1" x14ac:dyDescent="0.25">
      <c r="A375" s="909">
        <v>1</v>
      </c>
      <c r="B375" s="910"/>
      <c r="C375" s="910"/>
      <c r="D375" s="911"/>
      <c r="E375" s="66">
        <v>2</v>
      </c>
      <c r="F375" s="66">
        <v>3</v>
      </c>
      <c r="G375" s="66">
        <v>4</v>
      </c>
      <c r="H375" s="66">
        <v>5</v>
      </c>
      <c r="I375" s="66">
        <v>6</v>
      </c>
      <c r="J375" s="66">
        <v>7</v>
      </c>
      <c r="K375" s="66">
        <v>8</v>
      </c>
      <c r="L375" s="66">
        <v>9</v>
      </c>
      <c r="M375" s="66" t="s">
        <v>227</v>
      </c>
      <c r="N375" s="66">
        <v>11</v>
      </c>
      <c r="O375" s="66">
        <v>12</v>
      </c>
      <c r="P375" s="66">
        <v>13</v>
      </c>
    </row>
    <row r="376" spans="1:16" s="2" customFormat="1" hidden="1" x14ac:dyDescent="0.25">
      <c r="A376" s="887"/>
      <c r="B376" s="888"/>
      <c r="C376" s="888"/>
      <c r="D376" s="889"/>
      <c r="E376" s="69"/>
      <c r="F376" s="69"/>
      <c r="G376" s="69"/>
      <c r="H376" s="69"/>
      <c r="I376" s="69"/>
      <c r="J376" s="69"/>
      <c r="K376" s="69"/>
      <c r="L376" s="69"/>
      <c r="M376" s="69"/>
      <c r="N376" s="69"/>
      <c r="O376" s="69"/>
      <c r="P376" s="69"/>
    </row>
    <row r="377" spans="1:16" s="2" customFormat="1" hidden="1" x14ac:dyDescent="0.25">
      <c r="A377" s="887"/>
      <c r="B377" s="888"/>
      <c r="C377" s="888"/>
      <c r="D377" s="889"/>
      <c r="E377" s="69"/>
      <c r="F377" s="69"/>
      <c r="G377" s="69"/>
      <c r="H377" s="69"/>
      <c r="I377" s="69"/>
      <c r="J377" s="69"/>
      <c r="K377" s="69"/>
      <c r="L377" s="69"/>
      <c r="M377" s="69"/>
      <c r="N377" s="69"/>
      <c r="O377" s="69"/>
      <c r="P377" s="69"/>
    </row>
    <row r="378" spans="1:16" s="2" customFormat="1" hidden="1" x14ac:dyDescent="0.25">
      <c r="A378" s="887"/>
      <c r="B378" s="888"/>
      <c r="C378" s="888"/>
      <c r="D378" s="889"/>
      <c r="E378" s="69"/>
      <c r="F378" s="69"/>
      <c r="G378" s="69"/>
      <c r="H378" s="69"/>
      <c r="I378" s="69"/>
      <c r="J378" s="69"/>
      <c r="K378" s="69"/>
      <c r="L378" s="69"/>
      <c r="M378" s="69"/>
      <c r="N378" s="69"/>
      <c r="O378" s="69"/>
      <c r="P378" s="69"/>
    </row>
    <row r="379" spans="1:16" s="2" customFormat="1" hidden="1" x14ac:dyDescent="0.25">
      <c r="A379" s="887"/>
      <c r="B379" s="888"/>
      <c r="C379" s="888"/>
      <c r="D379" s="889"/>
      <c r="E379" s="69"/>
      <c r="F379" s="69"/>
      <c r="G379" s="69"/>
      <c r="H379" s="69"/>
      <c r="I379" s="69"/>
      <c r="J379" s="69"/>
      <c r="K379" s="69"/>
      <c r="L379" s="69"/>
      <c r="M379" s="69"/>
      <c r="N379" s="69"/>
      <c r="O379" s="69"/>
      <c r="P379" s="69"/>
    </row>
    <row r="380" spans="1:16" s="2" customFormat="1" hidden="1" x14ac:dyDescent="0.25">
      <c r="A380" s="887"/>
      <c r="B380" s="888"/>
      <c r="C380" s="888"/>
      <c r="D380" s="889"/>
      <c r="E380" s="69"/>
      <c r="F380" s="69"/>
      <c r="G380" s="69"/>
      <c r="H380" s="69"/>
      <c r="I380" s="69"/>
      <c r="J380" s="69"/>
      <c r="K380" s="69"/>
      <c r="L380" s="69"/>
      <c r="M380" s="69"/>
      <c r="N380" s="69"/>
      <c r="O380" s="69"/>
      <c r="P380" s="69"/>
    </row>
    <row r="381" spans="1:16" s="2" customFormat="1" hidden="1" x14ac:dyDescent="0.25">
      <c r="A381" s="887"/>
      <c r="B381" s="888"/>
      <c r="C381" s="888"/>
      <c r="D381" s="889"/>
      <c r="E381" s="69"/>
      <c r="F381" s="69"/>
      <c r="G381" s="69"/>
      <c r="H381" s="69"/>
      <c r="I381" s="69"/>
      <c r="J381" s="69"/>
      <c r="K381" s="69"/>
      <c r="L381" s="69"/>
      <c r="M381" s="69"/>
      <c r="N381" s="69"/>
      <c r="O381" s="69"/>
      <c r="P381" s="69"/>
    </row>
    <row r="382" spans="1:16" s="2" customFormat="1" hidden="1" x14ac:dyDescent="0.25">
      <c r="A382" s="887"/>
      <c r="B382" s="888"/>
      <c r="C382" s="888"/>
      <c r="D382" s="889"/>
      <c r="E382" s="69"/>
      <c r="F382" s="69"/>
      <c r="G382" s="69"/>
      <c r="H382" s="69"/>
      <c r="I382" s="69"/>
      <c r="J382" s="69"/>
      <c r="K382" s="69"/>
      <c r="L382" s="69"/>
      <c r="M382" s="69"/>
      <c r="N382" s="69"/>
      <c r="O382" s="69"/>
      <c r="P382" s="69"/>
    </row>
    <row r="383" spans="1:16" s="2" customFormat="1" x14ac:dyDescent="0.25">
      <c r="A383" s="1"/>
      <c r="B383" s="1"/>
      <c r="C383" s="1"/>
      <c r="D383" s="1"/>
      <c r="E383" s="1"/>
      <c r="F383" s="1"/>
      <c r="G383" s="1"/>
      <c r="H383" s="1"/>
      <c r="I383" s="1"/>
      <c r="J383" s="1"/>
      <c r="K383" s="1"/>
      <c r="L383" s="1"/>
      <c r="M383" s="1"/>
      <c r="N383" s="1"/>
      <c r="O383" s="1"/>
      <c r="P383" s="1"/>
    </row>
    <row r="384" spans="1:16" hidden="1" x14ac:dyDescent="0.25">
      <c r="G384" s="1">
        <v>2017</v>
      </c>
      <c r="I384" s="1">
        <v>2018</v>
      </c>
      <c r="J384" s="1">
        <v>2019</v>
      </c>
      <c r="K384" s="1">
        <v>2020</v>
      </c>
      <c r="M384" s="1">
        <v>2021</v>
      </c>
      <c r="O384" s="1">
        <v>2022</v>
      </c>
    </row>
    <row r="385" spans="1:16" hidden="1" x14ac:dyDescent="0.25">
      <c r="A385" s="96" t="s">
        <v>271</v>
      </c>
      <c r="B385" s="73"/>
      <c r="C385" s="73"/>
      <c r="D385" s="73"/>
      <c r="E385" s="69"/>
      <c r="F385" s="69"/>
      <c r="G385" s="97">
        <v>3357990</v>
      </c>
      <c r="H385" s="98"/>
      <c r="I385" s="100">
        <v>3384904</v>
      </c>
      <c r="J385" s="100">
        <v>3386434</v>
      </c>
      <c r="K385" s="97">
        <v>3386434</v>
      </c>
      <c r="L385" s="98"/>
      <c r="M385" s="97">
        <v>3386434</v>
      </c>
      <c r="N385" s="98"/>
      <c r="O385" s="97">
        <v>3386434</v>
      </c>
      <c r="P385" s="98"/>
    </row>
    <row r="386" spans="1:16" hidden="1" x14ac:dyDescent="0.25"/>
    <row r="387" spans="1:16" hidden="1" x14ac:dyDescent="0.25">
      <c r="A387" s="3" t="s">
        <v>272</v>
      </c>
      <c r="G387" s="1">
        <v>877568</v>
      </c>
      <c r="I387" s="1">
        <v>855394</v>
      </c>
      <c r="J387" s="1">
        <v>871563</v>
      </c>
      <c r="K387" s="1">
        <v>871563</v>
      </c>
      <c r="L387" s="1">
        <v>871563</v>
      </c>
      <c r="M387" s="1">
        <v>871563</v>
      </c>
      <c r="O387" s="1">
        <v>871563</v>
      </c>
    </row>
    <row r="388" spans="1:16" hidden="1" x14ac:dyDescent="0.25"/>
    <row r="389" spans="1:16" x14ac:dyDescent="0.25">
      <c r="L389" s="86"/>
    </row>
    <row r="390" spans="1:16" x14ac:dyDescent="0.25">
      <c r="G390" s="99"/>
      <c r="I390" s="99"/>
      <c r="J390" s="99"/>
      <c r="K390" s="99"/>
      <c r="L390" s="717"/>
    </row>
    <row r="391" spans="1:16" x14ac:dyDescent="0.25">
      <c r="M391" s="169"/>
    </row>
    <row r="392" spans="1:16" x14ac:dyDescent="0.25">
      <c r="N392" s="169"/>
    </row>
  </sheetData>
  <mergeCells count="1699">
    <mergeCell ref="A373:D374"/>
    <mergeCell ref="A370:D370"/>
    <mergeCell ref="G370:H370"/>
    <mergeCell ref="K370:L370"/>
    <mergeCell ref="M370:N370"/>
    <mergeCell ref="O370:P370"/>
    <mergeCell ref="G371:H371"/>
    <mergeCell ref="A372:P372"/>
    <mergeCell ref="E373:H373"/>
    <mergeCell ref="A375:D375"/>
    <mergeCell ref="A376:D376"/>
    <mergeCell ref="A377:D377"/>
    <mergeCell ref="A378:D378"/>
    <mergeCell ref="A379:D379"/>
    <mergeCell ref="A380:D380"/>
    <mergeCell ref="A381:D381"/>
    <mergeCell ref="A382:D382"/>
    <mergeCell ref="I373:I374"/>
    <mergeCell ref="J373:J374"/>
    <mergeCell ref="K373:K374"/>
    <mergeCell ref="M373:M374"/>
    <mergeCell ref="K367:L367"/>
    <mergeCell ref="M367:N367"/>
    <mergeCell ref="O367:P367"/>
    <mergeCell ref="A368:D368"/>
    <mergeCell ref="G368:H368"/>
    <mergeCell ref="K368:L368"/>
    <mergeCell ref="M368:N368"/>
    <mergeCell ref="O368:P368"/>
    <mergeCell ref="A358:D358"/>
    <mergeCell ref="G358:H358"/>
    <mergeCell ref="K358:L358"/>
    <mergeCell ref="M358:N358"/>
    <mergeCell ref="O358:P358"/>
    <mergeCell ref="A359:D359"/>
    <mergeCell ref="G359:H359"/>
    <mergeCell ref="K359:L359"/>
    <mergeCell ref="M359:N359"/>
    <mergeCell ref="O359:P359"/>
    <mergeCell ref="A360:D360"/>
    <mergeCell ref="G360:H360"/>
    <mergeCell ref="K360:L360"/>
    <mergeCell ref="M360:N360"/>
    <mergeCell ref="O360:P360"/>
    <mergeCell ref="A361:D361"/>
    <mergeCell ref="G361:H361"/>
    <mergeCell ref="K361:L361"/>
    <mergeCell ref="M361:N361"/>
    <mergeCell ref="O361:P361"/>
    <mergeCell ref="A369:D369"/>
    <mergeCell ref="G369:H369"/>
    <mergeCell ref="K369:L369"/>
    <mergeCell ref="M369:N369"/>
    <mergeCell ref="O369:P369"/>
    <mergeCell ref="A362:D362"/>
    <mergeCell ref="G362:H362"/>
    <mergeCell ref="K362:L362"/>
    <mergeCell ref="M362:N362"/>
    <mergeCell ref="O362:P362"/>
    <mergeCell ref="A363:D363"/>
    <mergeCell ref="G363:H363"/>
    <mergeCell ref="K363:L363"/>
    <mergeCell ref="M363:N363"/>
    <mergeCell ref="O363:P363"/>
    <mergeCell ref="A364:D364"/>
    <mergeCell ref="G364:H364"/>
    <mergeCell ref="K364:L364"/>
    <mergeCell ref="M364:N364"/>
    <mergeCell ref="O364:P364"/>
    <mergeCell ref="A365:D365"/>
    <mergeCell ref="G365:H365"/>
    <mergeCell ref="K365:L365"/>
    <mergeCell ref="M365:N365"/>
    <mergeCell ref="O365:P365"/>
    <mergeCell ref="A366:D366"/>
    <mergeCell ref="G366:H366"/>
    <mergeCell ref="K366:L366"/>
    <mergeCell ref="M366:N366"/>
    <mergeCell ref="O366:P366"/>
    <mergeCell ref="A367:D367"/>
    <mergeCell ref="G367:H367"/>
    <mergeCell ref="A354:D354"/>
    <mergeCell ref="G354:H354"/>
    <mergeCell ref="K354:L354"/>
    <mergeCell ref="M354:N354"/>
    <mergeCell ref="O354:P354"/>
    <mergeCell ref="A355:D355"/>
    <mergeCell ref="G355:H355"/>
    <mergeCell ref="K355:L355"/>
    <mergeCell ref="M355:N355"/>
    <mergeCell ref="O355:P355"/>
    <mergeCell ref="A356:D356"/>
    <mergeCell ref="G356:H356"/>
    <mergeCell ref="K356:L356"/>
    <mergeCell ref="M356:N356"/>
    <mergeCell ref="O356:P356"/>
    <mergeCell ref="A357:D357"/>
    <mergeCell ref="G357:H357"/>
    <mergeCell ref="K357:L357"/>
    <mergeCell ref="M357:N357"/>
    <mergeCell ref="O357:P357"/>
    <mergeCell ref="A350:D350"/>
    <mergeCell ref="G350:H350"/>
    <mergeCell ref="K350:L350"/>
    <mergeCell ref="M350:N350"/>
    <mergeCell ref="O350:P350"/>
    <mergeCell ref="A351:D351"/>
    <mergeCell ref="G351:H351"/>
    <mergeCell ref="K351:L351"/>
    <mergeCell ref="M351:N351"/>
    <mergeCell ref="O351:P351"/>
    <mergeCell ref="A352:D352"/>
    <mergeCell ref="G352:H352"/>
    <mergeCell ref="K352:L352"/>
    <mergeCell ref="M352:N352"/>
    <mergeCell ref="O352:P352"/>
    <mergeCell ref="A353:D353"/>
    <mergeCell ref="G353:H353"/>
    <mergeCell ref="K353:L353"/>
    <mergeCell ref="M353:N353"/>
    <mergeCell ref="O353:P353"/>
    <mergeCell ref="A346:D346"/>
    <mergeCell ref="G346:H346"/>
    <mergeCell ref="K346:L346"/>
    <mergeCell ref="M346:N346"/>
    <mergeCell ref="O346:P346"/>
    <mergeCell ref="A347:D347"/>
    <mergeCell ref="G347:H347"/>
    <mergeCell ref="K347:L347"/>
    <mergeCell ref="M347:N347"/>
    <mergeCell ref="O347:P347"/>
    <mergeCell ref="A348:D348"/>
    <mergeCell ref="G348:H348"/>
    <mergeCell ref="K348:L348"/>
    <mergeCell ref="M348:N348"/>
    <mergeCell ref="O348:P348"/>
    <mergeCell ref="A349:D349"/>
    <mergeCell ref="G349:H349"/>
    <mergeCell ref="K349:L349"/>
    <mergeCell ref="M349:N349"/>
    <mergeCell ref="O349:P349"/>
    <mergeCell ref="A342:D342"/>
    <mergeCell ref="G342:H342"/>
    <mergeCell ref="K342:L342"/>
    <mergeCell ref="M342:N342"/>
    <mergeCell ref="O342:P342"/>
    <mergeCell ref="A343:D343"/>
    <mergeCell ref="G343:H343"/>
    <mergeCell ref="K343:L343"/>
    <mergeCell ref="M343:N343"/>
    <mergeCell ref="O343:P343"/>
    <mergeCell ref="A344:D344"/>
    <mergeCell ref="G344:H344"/>
    <mergeCell ref="K344:L344"/>
    <mergeCell ref="M344:N344"/>
    <mergeCell ref="O344:P344"/>
    <mergeCell ref="A345:D345"/>
    <mergeCell ref="G345:H345"/>
    <mergeCell ref="K345:L345"/>
    <mergeCell ref="M345:N345"/>
    <mergeCell ref="O345:P345"/>
    <mergeCell ref="A338:D338"/>
    <mergeCell ref="G338:H338"/>
    <mergeCell ref="K338:L338"/>
    <mergeCell ref="M338:N338"/>
    <mergeCell ref="O338:P338"/>
    <mergeCell ref="A339:D339"/>
    <mergeCell ref="G339:H339"/>
    <mergeCell ref="K339:L339"/>
    <mergeCell ref="M339:N339"/>
    <mergeCell ref="O339:P339"/>
    <mergeCell ref="A340:D340"/>
    <mergeCell ref="G340:H340"/>
    <mergeCell ref="K340:L340"/>
    <mergeCell ref="M340:N340"/>
    <mergeCell ref="O340:P340"/>
    <mergeCell ref="A341:D341"/>
    <mergeCell ref="G341:H341"/>
    <mergeCell ref="K341:L341"/>
    <mergeCell ref="M341:N341"/>
    <mergeCell ref="O341:P341"/>
    <mergeCell ref="A334:D334"/>
    <mergeCell ref="G334:H334"/>
    <mergeCell ref="K334:L334"/>
    <mergeCell ref="M334:N334"/>
    <mergeCell ref="O334:P334"/>
    <mergeCell ref="A335:D335"/>
    <mergeCell ref="G335:H335"/>
    <mergeCell ref="K335:L335"/>
    <mergeCell ref="M335:N335"/>
    <mergeCell ref="O335:P335"/>
    <mergeCell ref="A336:D336"/>
    <mergeCell ref="G336:H336"/>
    <mergeCell ref="K336:L336"/>
    <mergeCell ref="M336:N336"/>
    <mergeCell ref="O336:P336"/>
    <mergeCell ref="A337:D337"/>
    <mergeCell ref="G337:H337"/>
    <mergeCell ref="K337:L337"/>
    <mergeCell ref="M337:N337"/>
    <mergeCell ref="O337:P337"/>
    <mergeCell ref="A330:D330"/>
    <mergeCell ref="G330:H330"/>
    <mergeCell ref="K330:L330"/>
    <mergeCell ref="M330:N330"/>
    <mergeCell ref="O330:P330"/>
    <mergeCell ref="A331:D331"/>
    <mergeCell ref="G331:H331"/>
    <mergeCell ref="K331:L331"/>
    <mergeCell ref="M331:N331"/>
    <mergeCell ref="O331:P331"/>
    <mergeCell ref="A332:D332"/>
    <mergeCell ref="G332:H332"/>
    <mergeCell ref="K332:L332"/>
    <mergeCell ref="M332:N332"/>
    <mergeCell ref="O332:P332"/>
    <mergeCell ref="A333:D333"/>
    <mergeCell ref="G333:H333"/>
    <mergeCell ref="K333:L333"/>
    <mergeCell ref="M333:N333"/>
    <mergeCell ref="O333:P333"/>
    <mergeCell ref="A326:D326"/>
    <mergeCell ref="G326:H326"/>
    <mergeCell ref="K326:L326"/>
    <mergeCell ref="M326:N326"/>
    <mergeCell ref="O326:P326"/>
    <mergeCell ref="A327:D327"/>
    <mergeCell ref="G327:H327"/>
    <mergeCell ref="K327:L327"/>
    <mergeCell ref="M327:N327"/>
    <mergeCell ref="O327:P327"/>
    <mergeCell ref="A328:D328"/>
    <mergeCell ref="G328:H328"/>
    <mergeCell ref="K328:L328"/>
    <mergeCell ref="M328:N328"/>
    <mergeCell ref="O328:P328"/>
    <mergeCell ref="A329:D329"/>
    <mergeCell ref="G329:H329"/>
    <mergeCell ref="K329:L329"/>
    <mergeCell ref="M329:N329"/>
    <mergeCell ref="O329:P329"/>
    <mergeCell ref="A322:D322"/>
    <mergeCell ref="G322:H322"/>
    <mergeCell ref="K322:L322"/>
    <mergeCell ref="M322:N322"/>
    <mergeCell ref="O322:P322"/>
    <mergeCell ref="A323:D323"/>
    <mergeCell ref="G323:H323"/>
    <mergeCell ref="K323:L323"/>
    <mergeCell ref="M323:N323"/>
    <mergeCell ref="O323:P323"/>
    <mergeCell ref="A324:D324"/>
    <mergeCell ref="G324:H324"/>
    <mergeCell ref="K324:L324"/>
    <mergeCell ref="M324:N324"/>
    <mergeCell ref="O324:P324"/>
    <mergeCell ref="A325:D325"/>
    <mergeCell ref="G325:H325"/>
    <mergeCell ref="K325:L325"/>
    <mergeCell ref="M325:N325"/>
    <mergeCell ref="O325:P325"/>
    <mergeCell ref="A318:D318"/>
    <mergeCell ref="G318:H318"/>
    <mergeCell ref="K318:L318"/>
    <mergeCell ref="M318:N318"/>
    <mergeCell ref="O318:P318"/>
    <mergeCell ref="A319:D319"/>
    <mergeCell ref="G319:H319"/>
    <mergeCell ref="K319:L319"/>
    <mergeCell ref="M319:N319"/>
    <mergeCell ref="O319:P319"/>
    <mergeCell ref="A320:D320"/>
    <mergeCell ref="G320:H320"/>
    <mergeCell ref="K320:L320"/>
    <mergeCell ref="M320:N320"/>
    <mergeCell ref="O320:P320"/>
    <mergeCell ref="A321:D321"/>
    <mergeCell ref="G321:H321"/>
    <mergeCell ref="K321:L321"/>
    <mergeCell ref="M321:N321"/>
    <mergeCell ref="O321:P321"/>
    <mergeCell ref="A314:D314"/>
    <mergeCell ref="G314:H314"/>
    <mergeCell ref="K314:L314"/>
    <mergeCell ref="M314:N314"/>
    <mergeCell ref="O314:P314"/>
    <mergeCell ref="A315:D315"/>
    <mergeCell ref="G315:H315"/>
    <mergeCell ref="K315:L315"/>
    <mergeCell ref="M315:N315"/>
    <mergeCell ref="O315:P315"/>
    <mergeCell ref="A316:D316"/>
    <mergeCell ref="G316:H316"/>
    <mergeCell ref="K316:L316"/>
    <mergeCell ref="M316:N316"/>
    <mergeCell ref="O316:P316"/>
    <mergeCell ref="A317:D317"/>
    <mergeCell ref="G317:H317"/>
    <mergeCell ref="K317:L317"/>
    <mergeCell ref="M317:N317"/>
    <mergeCell ref="O317:P317"/>
    <mergeCell ref="A310:D310"/>
    <mergeCell ref="G310:H310"/>
    <mergeCell ref="K310:L310"/>
    <mergeCell ref="M310:N310"/>
    <mergeCell ref="O310:P310"/>
    <mergeCell ref="A311:D311"/>
    <mergeCell ref="G311:H311"/>
    <mergeCell ref="K311:L311"/>
    <mergeCell ref="M311:N311"/>
    <mergeCell ref="O311:P311"/>
    <mergeCell ref="A312:D312"/>
    <mergeCell ref="G312:H312"/>
    <mergeCell ref="K312:L312"/>
    <mergeCell ref="M312:N312"/>
    <mergeCell ref="O312:P312"/>
    <mergeCell ref="A313:D313"/>
    <mergeCell ref="G313:H313"/>
    <mergeCell ref="K313:L313"/>
    <mergeCell ref="M313:N313"/>
    <mergeCell ref="O313:P313"/>
    <mergeCell ref="A306:D306"/>
    <mergeCell ref="G306:H306"/>
    <mergeCell ref="K306:L306"/>
    <mergeCell ref="M306:N306"/>
    <mergeCell ref="O306:P306"/>
    <mergeCell ref="A307:D307"/>
    <mergeCell ref="G307:H307"/>
    <mergeCell ref="K307:L307"/>
    <mergeCell ref="M307:N307"/>
    <mergeCell ref="O307:P307"/>
    <mergeCell ref="A308:D308"/>
    <mergeCell ref="G308:H308"/>
    <mergeCell ref="K308:L308"/>
    <mergeCell ref="M308:N308"/>
    <mergeCell ref="O308:P308"/>
    <mergeCell ref="A309:D309"/>
    <mergeCell ref="G309:H309"/>
    <mergeCell ref="K309:L309"/>
    <mergeCell ref="M309:N309"/>
    <mergeCell ref="O309:P309"/>
    <mergeCell ref="A302:D302"/>
    <mergeCell ref="G302:H302"/>
    <mergeCell ref="K302:L302"/>
    <mergeCell ref="M302:N302"/>
    <mergeCell ref="O302:P302"/>
    <mergeCell ref="A303:D303"/>
    <mergeCell ref="G303:H303"/>
    <mergeCell ref="K303:L303"/>
    <mergeCell ref="M303:N303"/>
    <mergeCell ref="O303:P303"/>
    <mergeCell ref="A304:D304"/>
    <mergeCell ref="G304:H304"/>
    <mergeCell ref="K304:L304"/>
    <mergeCell ref="M304:N304"/>
    <mergeCell ref="O304:P304"/>
    <mergeCell ref="A305:D305"/>
    <mergeCell ref="G305:H305"/>
    <mergeCell ref="K305:L305"/>
    <mergeCell ref="M305:N305"/>
    <mergeCell ref="O305:P305"/>
    <mergeCell ref="A298:D298"/>
    <mergeCell ref="G298:H298"/>
    <mergeCell ref="K298:L298"/>
    <mergeCell ref="M298:N298"/>
    <mergeCell ref="O298:P298"/>
    <mergeCell ref="A299:D299"/>
    <mergeCell ref="G299:H299"/>
    <mergeCell ref="K299:L299"/>
    <mergeCell ref="M299:N299"/>
    <mergeCell ref="O299:P299"/>
    <mergeCell ref="A300:D300"/>
    <mergeCell ref="G300:H300"/>
    <mergeCell ref="K300:L300"/>
    <mergeCell ref="M300:N300"/>
    <mergeCell ref="O300:P300"/>
    <mergeCell ref="A301:D301"/>
    <mergeCell ref="G301:H301"/>
    <mergeCell ref="K301:L301"/>
    <mergeCell ref="M301:N301"/>
    <mergeCell ref="O301:P301"/>
    <mergeCell ref="A294:D294"/>
    <mergeCell ref="G294:H294"/>
    <mergeCell ref="K294:L294"/>
    <mergeCell ref="M294:N294"/>
    <mergeCell ref="O294:P294"/>
    <mergeCell ref="A295:D295"/>
    <mergeCell ref="G295:H295"/>
    <mergeCell ref="K295:L295"/>
    <mergeCell ref="M295:N295"/>
    <mergeCell ref="O295:P295"/>
    <mergeCell ref="A296:D296"/>
    <mergeCell ref="G296:H296"/>
    <mergeCell ref="K296:L296"/>
    <mergeCell ref="M296:N296"/>
    <mergeCell ref="O296:P296"/>
    <mergeCell ref="A297:D297"/>
    <mergeCell ref="G297:H297"/>
    <mergeCell ref="K297:L297"/>
    <mergeCell ref="M297:N297"/>
    <mergeCell ref="O297:P297"/>
    <mergeCell ref="A290:D290"/>
    <mergeCell ref="G290:H290"/>
    <mergeCell ref="K290:L290"/>
    <mergeCell ref="M290:N290"/>
    <mergeCell ref="O290:P290"/>
    <mergeCell ref="A291:D291"/>
    <mergeCell ref="G291:H291"/>
    <mergeCell ref="K291:L291"/>
    <mergeCell ref="M291:N291"/>
    <mergeCell ref="O291:P291"/>
    <mergeCell ref="A292:D292"/>
    <mergeCell ref="G292:H292"/>
    <mergeCell ref="K292:L292"/>
    <mergeCell ref="M292:N292"/>
    <mergeCell ref="O292:P292"/>
    <mergeCell ref="A293:D293"/>
    <mergeCell ref="G293:H293"/>
    <mergeCell ref="K293:L293"/>
    <mergeCell ref="M293:N293"/>
    <mergeCell ref="O293:P293"/>
    <mergeCell ref="A286:D286"/>
    <mergeCell ref="G286:H286"/>
    <mergeCell ref="K286:L286"/>
    <mergeCell ref="M286:N286"/>
    <mergeCell ref="O286:P286"/>
    <mergeCell ref="A287:D287"/>
    <mergeCell ref="G287:H287"/>
    <mergeCell ref="K287:L287"/>
    <mergeCell ref="M287:N287"/>
    <mergeCell ref="O287:P287"/>
    <mergeCell ref="A288:D288"/>
    <mergeCell ref="G288:H288"/>
    <mergeCell ref="K288:L288"/>
    <mergeCell ref="M288:N288"/>
    <mergeCell ref="O288:P288"/>
    <mergeCell ref="A289:D289"/>
    <mergeCell ref="G289:H289"/>
    <mergeCell ref="K289:L289"/>
    <mergeCell ref="M289:N289"/>
    <mergeCell ref="O289:P289"/>
    <mergeCell ref="A282:D282"/>
    <mergeCell ref="G282:H282"/>
    <mergeCell ref="K282:L282"/>
    <mergeCell ref="M282:N282"/>
    <mergeCell ref="O282:P282"/>
    <mergeCell ref="A283:D283"/>
    <mergeCell ref="G283:H283"/>
    <mergeCell ref="K283:L283"/>
    <mergeCell ref="M283:N283"/>
    <mergeCell ref="O283:P283"/>
    <mergeCell ref="A284:D284"/>
    <mergeCell ref="G284:H284"/>
    <mergeCell ref="K284:L284"/>
    <mergeCell ref="M284:N284"/>
    <mergeCell ref="O284:P284"/>
    <mergeCell ref="A285:D285"/>
    <mergeCell ref="G285:H285"/>
    <mergeCell ref="K285:L285"/>
    <mergeCell ref="M285:N285"/>
    <mergeCell ref="O285:P285"/>
    <mergeCell ref="A278:D278"/>
    <mergeCell ref="G278:H278"/>
    <mergeCell ref="K278:L278"/>
    <mergeCell ref="M278:N278"/>
    <mergeCell ref="O278:P278"/>
    <mergeCell ref="A279:D279"/>
    <mergeCell ref="G279:H279"/>
    <mergeCell ref="K279:L279"/>
    <mergeCell ref="M279:N279"/>
    <mergeCell ref="O279:P279"/>
    <mergeCell ref="A280:D280"/>
    <mergeCell ref="G280:H280"/>
    <mergeCell ref="K280:L280"/>
    <mergeCell ref="M280:N280"/>
    <mergeCell ref="O280:P280"/>
    <mergeCell ref="A281:D281"/>
    <mergeCell ref="G281:H281"/>
    <mergeCell ref="K281:L281"/>
    <mergeCell ref="M281:N281"/>
    <mergeCell ref="O281:P281"/>
    <mergeCell ref="A274:D274"/>
    <mergeCell ref="G274:H274"/>
    <mergeCell ref="K274:L274"/>
    <mergeCell ref="M274:N274"/>
    <mergeCell ref="O274:P274"/>
    <mergeCell ref="A275:D275"/>
    <mergeCell ref="G275:H275"/>
    <mergeCell ref="K275:L275"/>
    <mergeCell ref="M275:N275"/>
    <mergeCell ref="O275:P275"/>
    <mergeCell ref="A276:D276"/>
    <mergeCell ref="G276:H276"/>
    <mergeCell ref="K276:L276"/>
    <mergeCell ref="M276:N276"/>
    <mergeCell ref="O276:P276"/>
    <mergeCell ref="A277:D277"/>
    <mergeCell ref="G277:H277"/>
    <mergeCell ref="K277:L277"/>
    <mergeCell ref="M277:N277"/>
    <mergeCell ref="O277:P277"/>
    <mergeCell ref="A270:D270"/>
    <mergeCell ref="G270:H270"/>
    <mergeCell ref="K270:L270"/>
    <mergeCell ref="M270:N270"/>
    <mergeCell ref="O270:P270"/>
    <mergeCell ref="A271:D271"/>
    <mergeCell ref="G271:H271"/>
    <mergeCell ref="K271:L271"/>
    <mergeCell ref="M271:N271"/>
    <mergeCell ref="O271:P271"/>
    <mergeCell ref="A272:D272"/>
    <mergeCell ref="G272:H272"/>
    <mergeCell ref="K272:L272"/>
    <mergeCell ref="M272:N272"/>
    <mergeCell ref="O272:P272"/>
    <mergeCell ref="A273:D273"/>
    <mergeCell ref="G273:H273"/>
    <mergeCell ref="K273:L273"/>
    <mergeCell ref="M273:N273"/>
    <mergeCell ref="O273:P273"/>
    <mergeCell ref="A266:D266"/>
    <mergeCell ref="G266:H266"/>
    <mergeCell ref="K266:L266"/>
    <mergeCell ref="M266:N266"/>
    <mergeCell ref="O266:P266"/>
    <mergeCell ref="A267:D267"/>
    <mergeCell ref="G267:H267"/>
    <mergeCell ref="K267:L267"/>
    <mergeCell ref="M267:N267"/>
    <mergeCell ref="O267:P267"/>
    <mergeCell ref="A268:D268"/>
    <mergeCell ref="G268:H268"/>
    <mergeCell ref="K268:L268"/>
    <mergeCell ref="M268:N268"/>
    <mergeCell ref="O268:P268"/>
    <mergeCell ref="A269:D269"/>
    <mergeCell ref="G269:H269"/>
    <mergeCell ref="K269:L269"/>
    <mergeCell ref="M269:N269"/>
    <mergeCell ref="O269:P269"/>
    <mergeCell ref="A262:D262"/>
    <mergeCell ref="G262:H262"/>
    <mergeCell ref="K262:L262"/>
    <mergeCell ref="M262:N262"/>
    <mergeCell ref="O262:P262"/>
    <mergeCell ref="A263:D263"/>
    <mergeCell ref="G263:H263"/>
    <mergeCell ref="K263:L263"/>
    <mergeCell ref="M263:N263"/>
    <mergeCell ref="O263:P263"/>
    <mergeCell ref="A264:D264"/>
    <mergeCell ref="G264:H264"/>
    <mergeCell ref="K264:L264"/>
    <mergeCell ref="M264:N264"/>
    <mergeCell ref="O264:P264"/>
    <mergeCell ref="A265:D265"/>
    <mergeCell ref="G265:H265"/>
    <mergeCell ref="K265:L265"/>
    <mergeCell ref="M265:N265"/>
    <mergeCell ref="O265:P265"/>
    <mergeCell ref="A258:D258"/>
    <mergeCell ref="G258:H258"/>
    <mergeCell ref="K258:L258"/>
    <mergeCell ref="M258:N258"/>
    <mergeCell ref="O258:P258"/>
    <mergeCell ref="A259:D259"/>
    <mergeCell ref="G259:H259"/>
    <mergeCell ref="K259:L259"/>
    <mergeCell ref="M259:N259"/>
    <mergeCell ref="O259:P259"/>
    <mergeCell ref="A260:D260"/>
    <mergeCell ref="G260:H260"/>
    <mergeCell ref="K260:L260"/>
    <mergeCell ref="M260:N260"/>
    <mergeCell ref="O260:P260"/>
    <mergeCell ref="A261:D261"/>
    <mergeCell ref="G261:H261"/>
    <mergeCell ref="K261:L261"/>
    <mergeCell ref="M261:N261"/>
    <mergeCell ref="O261:P261"/>
    <mergeCell ref="A254:D254"/>
    <mergeCell ref="G254:H254"/>
    <mergeCell ref="K254:L254"/>
    <mergeCell ref="M254:N254"/>
    <mergeCell ref="O254:P254"/>
    <mergeCell ref="A255:D255"/>
    <mergeCell ref="G255:H255"/>
    <mergeCell ref="K255:L255"/>
    <mergeCell ref="M255:N255"/>
    <mergeCell ref="O255:P255"/>
    <mergeCell ref="A256:D256"/>
    <mergeCell ref="G256:H256"/>
    <mergeCell ref="K256:L256"/>
    <mergeCell ref="M256:N256"/>
    <mergeCell ref="O256:P256"/>
    <mergeCell ref="A257:D257"/>
    <mergeCell ref="G257:H257"/>
    <mergeCell ref="K257:L257"/>
    <mergeCell ref="M257:N257"/>
    <mergeCell ref="O257:P257"/>
    <mergeCell ref="A250:D250"/>
    <mergeCell ref="G250:H250"/>
    <mergeCell ref="K250:L250"/>
    <mergeCell ref="M250:N250"/>
    <mergeCell ref="O250:P250"/>
    <mergeCell ref="A251:D251"/>
    <mergeCell ref="G251:H251"/>
    <mergeCell ref="K251:L251"/>
    <mergeCell ref="M251:N251"/>
    <mergeCell ref="O251:P251"/>
    <mergeCell ref="A252:D252"/>
    <mergeCell ref="G252:H252"/>
    <mergeCell ref="K252:L252"/>
    <mergeCell ref="M252:N252"/>
    <mergeCell ref="O252:P252"/>
    <mergeCell ref="A253:D253"/>
    <mergeCell ref="G253:H253"/>
    <mergeCell ref="K253:L253"/>
    <mergeCell ref="M253:N253"/>
    <mergeCell ref="O253:P253"/>
    <mergeCell ref="A246:D246"/>
    <mergeCell ref="G246:H246"/>
    <mergeCell ref="K246:L246"/>
    <mergeCell ref="M246:N246"/>
    <mergeCell ref="O246:P246"/>
    <mergeCell ref="A247:D247"/>
    <mergeCell ref="G247:H247"/>
    <mergeCell ref="K247:L247"/>
    <mergeCell ref="M247:N247"/>
    <mergeCell ref="O247:P247"/>
    <mergeCell ref="A248:D248"/>
    <mergeCell ref="G248:H248"/>
    <mergeCell ref="K248:L248"/>
    <mergeCell ref="M248:N248"/>
    <mergeCell ref="O248:P248"/>
    <mergeCell ref="A249:D249"/>
    <mergeCell ref="G249:H249"/>
    <mergeCell ref="K249:L249"/>
    <mergeCell ref="M249:N249"/>
    <mergeCell ref="O249:P249"/>
    <mergeCell ref="A242:D242"/>
    <mergeCell ref="G242:H242"/>
    <mergeCell ref="K242:L242"/>
    <mergeCell ref="M242:N242"/>
    <mergeCell ref="O242:P242"/>
    <mergeCell ref="A243:D243"/>
    <mergeCell ref="G243:H243"/>
    <mergeCell ref="K243:L243"/>
    <mergeCell ref="M243:N243"/>
    <mergeCell ref="O243:P243"/>
    <mergeCell ref="A244:D244"/>
    <mergeCell ref="G244:H244"/>
    <mergeCell ref="K244:L244"/>
    <mergeCell ref="M244:N244"/>
    <mergeCell ref="O244:P244"/>
    <mergeCell ref="A245:D245"/>
    <mergeCell ref="G245:H245"/>
    <mergeCell ref="K245:L245"/>
    <mergeCell ref="M245:N245"/>
    <mergeCell ref="O245:P245"/>
    <mergeCell ref="A238:D238"/>
    <mergeCell ref="G238:H238"/>
    <mergeCell ref="K238:L238"/>
    <mergeCell ref="M238:N238"/>
    <mergeCell ref="O238:P238"/>
    <mergeCell ref="A239:D239"/>
    <mergeCell ref="G239:H239"/>
    <mergeCell ref="K239:L239"/>
    <mergeCell ref="M239:N239"/>
    <mergeCell ref="O239:P239"/>
    <mergeCell ref="A240:D240"/>
    <mergeCell ref="G240:H240"/>
    <mergeCell ref="K240:L240"/>
    <mergeCell ref="M240:N240"/>
    <mergeCell ref="O240:P240"/>
    <mergeCell ref="A241:D241"/>
    <mergeCell ref="G241:H241"/>
    <mergeCell ref="K241:L241"/>
    <mergeCell ref="M241:N241"/>
    <mergeCell ref="O241:P241"/>
    <mergeCell ref="A234:D234"/>
    <mergeCell ref="G234:H234"/>
    <mergeCell ref="K234:L234"/>
    <mergeCell ref="M234:N234"/>
    <mergeCell ref="O234:P234"/>
    <mergeCell ref="A235:D235"/>
    <mergeCell ref="G235:H235"/>
    <mergeCell ref="K235:L235"/>
    <mergeCell ref="M235:N235"/>
    <mergeCell ref="O235:P235"/>
    <mergeCell ref="A236:D236"/>
    <mergeCell ref="G236:H236"/>
    <mergeCell ref="K236:L236"/>
    <mergeCell ref="M236:N236"/>
    <mergeCell ref="O236:P236"/>
    <mergeCell ref="A237:D237"/>
    <mergeCell ref="G237:H237"/>
    <mergeCell ref="K237:L237"/>
    <mergeCell ref="M237:N237"/>
    <mergeCell ref="O237:P237"/>
    <mergeCell ref="A230:D230"/>
    <mergeCell ref="G230:H230"/>
    <mergeCell ref="K230:L230"/>
    <mergeCell ref="M230:N230"/>
    <mergeCell ref="O230:P230"/>
    <mergeCell ref="A231:D231"/>
    <mergeCell ref="G231:H231"/>
    <mergeCell ref="K231:L231"/>
    <mergeCell ref="M231:N231"/>
    <mergeCell ref="O231:P231"/>
    <mergeCell ref="A232:D232"/>
    <mergeCell ref="G232:H232"/>
    <mergeCell ref="K232:L232"/>
    <mergeCell ref="M232:N232"/>
    <mergeCell ref="O232:P232"/>
    <mergeCell ref="A233:D233"/>
    <mergeCell ref="G233:H233"/>
    <mergeCell ref="K233:L233"/>
    <mergeCell ref="M233:N233"/>
    <mergeCell ref="O233:P233"/>
    <mergeCell ref="A226:D226"/>
    <mergeCell ref="G226:H226"/>
    <mergeCell ref="K226:L226"/>
    <mergeCell ref="M226:N226"/>
    <mergeCell ref="O226:P226"/>
    <mergeCell ref="A227:D227"/>
    <mergeCell ref="G227:H227"/>
    <mergeCell ref="K227:L227"/>
    <mergeCell ref="M227:N227"/>
    <mergeCell ref="O227:P227"/>
    <mergeCell ref="A228:D228"/>
    <mergeCell ref="G228:H228"/>
    <mergeCell ref="K228:L228"/>
    <mergeCell ref="M228:N228"/>
    <mergeCell ref="O228:P228"/>
    <mergeCell ref="A229:D229"/>
    <mergeCell ref="G229:H229"/>
    <mergeCell ref="K229:L229"/>
    <mergeCell ref="M229:N229"/>
    <mergeCell ref="O229:P229"/>
    <mergeCell ref="A222:D222"/>
    <mergeCell ref="G222:H222"/>
    <mergeCell ref="K222:L222"/>
    <mergeCell ref="M222:N222"/>
    <mergeCell ref="O222:P222"/>
    <mergeCell ref="A223:D223"/>
    <mergeCell ref="G223:H223"/>
    <mergeCell ref="K223:L223"/>
    <mergeCell ref="M223:N223"/>
    <mergeCell ref="O223:P223"/>
    <mergeCell ref="A224:D224"/>
    <mergeCell ref="G224:H224"/>
    <mergeCell ref="K224:L224"/>
    <mergeCell ref="M224:N224"/>
    <mergeCell ref="O224:P224"/>
    <mergeCell ref="A225:D225"/>
    <mergeCell ref="G225:H225"/>
    <mergeCell ref="K225:L225"/>
    <mergeCell ref="M225:N225"/>
    <mergeCell ref="O225:P225"/>
    <mergeCell ref="A218:D218"/>
    <mergeCell ref="G218:H218"/>
    <mergeCell ref="K218:L218"/>
    <mergeCell ref="M218:N218"/>
    <mergeCell ref="O218:P218"/>
    <mergeCell ref="A219:D219"/>
    <mergeCell ref="G219:H219"/>
    <mergeCell ref="K219:L219"/>
    <mergeCell ref="M219:N219"/>
    <mergeCell ref="O219:P219"/>
    <mergeCell ref="A220:D220"/>
    <mergeCell ref="G220:H220"/>
    <mergeCell ref="K220:L220"/>
    <mergeCell ref="M220:N220"/>
    <mergeCell ref="O220:P220"/>
    <mergeCell ref="A221:D221"/>
    <mergeCell ref="G221:H221"/>
    <mergeCell ref="K221:L221"/>
    <mergeCell ref="M221:N221"/>
    <mergeCell ref="O221:P221"/>
    <mergeCell ref="A214:D214"/>
    <mergeCell ref="G214:H214"/>
    <mergeCell ref="K214:L214"/>
    <mergeCell ref="M214:N214"/>
    <mergeCell ref="O214:P214"/>
    <mergeCell ref="A215:D215"/>
    <mergeCell ref="G215:H215"/>
    <mergeCell ref="K215:L215"/>
    <mergeCell ref="M215:N215"/>
    <mergeCell ref="O215:P215"/>
    <mergeCell ref="A216:D216"/>
    <mergeCell ref="G216:H216"/>
    <mergeCell ref="K216:L216"/>
    <mergeCell ref="M216:N216"/>
    <mergeCell ref="O216:P216"/>
    <mergeCell ref="A217:D217"/>
    <mergeCell ref="G217:H217"/>
    <mergeCell ref="K217:L217"/>
    <mergeCell ref="M217:N217"/>
    <mergeCell ref="O217:P217"/>
    <mergeCell ref="A210:D210"/>
    <mergeCell ref="G210:H210"/>
    <mergeCell ref="K210:L210"/>
    <mergeCell ref="M210:N210"/>
    <mergeCell ref="O210:P210"/>
    <mergeCell ref="A211:D211"/>
    <mergeCell ref="G211:H211"/>
    <mergeCell ref="K211:L211"/>
    <mergeCell ref="M211:N211"/>
    <mergeCell ref="O211:P211"/>
    <mergeCell ref="A212:D212"/>
    <mergeCell ref="G212:H212"/>
    <mergeCell ref="K212:L212"/>
    <mergeCell ref="M212:N212"/>
    <mergeCell ref="O212:P212"/>
    <mergeCell ref="A213:D213"/>
    <mergeCell ref="G213:H213"/>
    <mergeCell ref="K213:L213"/>
    <mergeCell ref="M213:N213"/>
    <mergeCell ref="O213:P213"/>
    <mergeCell ref="A206:D206"/>
    <mergeCell ref="G206:H206"/>
    <mergeCell ref="K206:L206"/>
    <mergeCell ref="M206:N206"/>
    <mergeCell ref="O206:P206"/>
    <mergeCell ref="A207:D207"/>
    <mergeCell ref="G207:H207"/>
    <mergeCell ref="K207:L207"/>
    <mergeCell ref="M207:N207"/>
    <mergeCell ref="O207:P207"/>
    <mergeCell ref="A208:D208"/>
    <mergeCell ref="G208:H208"/>
    <mergeCell ref="K208:L208"/>
    <mergeCell ref="M208:N208"/>
    <mergeCell ref="O208:P208"/>
    <mergeCell ref="A209:D209"/>
    <mergeCell ref="G209:H209"/>
    <mergeCell ref="K209:L209"/>
    <mergeCell ref="M209:N209"/>
    <mergeCell ref="O209:P209"/>
    <mergeCell ref="A202:D202"/>
    <mergeCell ref="G202:H202"/>
    <mergeCell ref="K202:L202"/>
    <mergeCell ref="M202:N202"/>
    <mergeCell ref="O202:P202"/>
    <mergeCell ref="A203:D203"/>
    <mergeCell ref="G203:H203"/>
    <mergeCell ref="K203:L203"/>
    <mergeCell ref="M203:N203"/>
    <mergeCell ref="O203:P203"/>
    <mergeCell ref="A204:D204"/>
    <mergeCell ref="G204:H204"/>
    <mergeCell ref="K204:L204"/>
    <mergeCell ref="M204:N204"/>
    <mergeCell ref="O204:P204"/>
    <mergeCell ref="A205:D205"/>
    <mergeCell ref="G205:H205"/>
    <mergeCell ref="K205:L205"/>
    <mergeCell ref="M205:N205"/>
    <mergeCell ref="O205:P205"/>
    <mergeCell ref="A198:D198"/>
    <mergeCell ref="G198:H198"/>
    <mergeCell ref="K198:L198"/>
    <mergeCell ref="M198:N198"/>
    <mergeCell ref="O198:P198"/>
    <mergeCell ref="A199:D199"/>
    <mergeCell ref="G199:H199"/>
    <mergeCell ref="K199:L199"/>
    <mergeCell ref="M199:N199"/>
    <mergeCell ref="O199:P199"/>
    <mergeCell ref="A200:D200"/>
    <mergeCell ref="G200:H200"/>
    <mergeCell ref="K200:L200"/>
    <mergeCell ref="M200:N200"/>
    <mergeCell ref="O200:P200"/>
    <mergeCell ref="A201:D201"/>
    <mergeCell ref="G201:H201"/>
    <mergeCell ref="K201:L201"/>
    <mergeCell ref="M201:N201"/>
    <mergeCell ref="O201:P201"/>
    <mergeCell ref="A194:D194"/>
    <mergeCell ref="G194:H194"/>
    <mergeCell ref="K194:L194"/>
    <mergeCell ref="M194:N194"/>
    <mergeCell ref="O194:P194"/>
    <mergeCell ref="A195:D195"/>
    <mergeCell ref="G195:H195"/>
    <mergeCell ref="K195:L195"/>
    <mergeCell ref="M195:N195"/>
    <mergeCell ref="O195:P195"/>
    <mergeCell ref="A196:D196"/>
    <mergeCell ref="G196:H196"/>
    <mergeCell ref="K196:L196"/>
    <mergeCell ref="M196:N196"/>
    <mergeCell ref="O196:P196"/>
    <mergeCell ref="A197:D197"/>
    <mergeCell ref="G197:H197"/>
    <mergeCell ref="K197:L197"/>
    <mergeCell ref="M197:N197"/>
    <mergeCell ref="O197:P197"/>
    <mergeCell ref="A190:D190"/>
    <mergeCell ref="G190:H190"/>
    <mergeCell ref="K190:L190"/>
    <mergeCell ref="M190:N190"/>
    <mergeCell ref="O190:P190"/>
    <mergeCell ref="A191:D191"/>
    <mergeCell ref="G191:H191"/>
    <mergeCell ref="K191:L191"/>
    <mergeCell ref="M191:N191"/>
    <mergeCell ref="O191:P191"/>
    <mergeCell ref="A192:D192"/>
    <mergeCell ref="G192:H192"/>
    <mergeCell ref="K192:L192"/>
    <mergeCell ref="M192:N192"/>
    <mergeCell ref="O192:P192"/>
    <mergeCell ref="A193:D193"/>
    <mergeCell ref="G193:H193"/>
    <mergeCell ref="K193:L193"/>
    <mergeCell ref="M193:N193"/>
    <mergeCell ref="O193:P193"/>
    <mergeCell ref="A186:D186"/>
    <mergeCell ref="G186:H186"/>
    <mergeCell ref="K186:L186"/>
    <mergeCell ref="M186:N186"/>
    <mergeCell ref="O186:P186"/>
    <mergeCell ref="A187:D187"/>
    <mergeCell ref="G187:H187"/>
    <mergeCell ref="K187:L187"/>
    <mergeCell ref="M187:N187"/>
    <mergeCell ref="O187:P187"/>
    <mergeCell ref="A188:D188"/>
    <mergeCell ref="G188:H188"/>
    <mergeCell ref="K188:L188"/>
    <mergeCell ref="M188:N188"/>
    <mergeCell ref="O188:P188"/>
    <mergeCell ref="A189:D189"/>
    <mergeCell ref="G189:H189"/>
    <mergeCell ref="K189:L189"/>
    <mergeCell ref="M189:N189"/>
    <mergeCell ref="O189:P189"/>
    <mergeCell ref="A182:D182"/>
    <mergeCell ref="G182:H182"/>
    <mergeCell ref="K182:L182"/>
    <mergeCell ref="M182:N182"/>
    <mergeCell ref="O182:P182"/>
    <mergeCell ref="A183:D183"/>
    <mergeCell ref="G183:H183"/>
    <mergeCell ref="K183:L183"/>
    <mergeCell ref="M183:N183"/>
    <mergeCell ref="O183:P183"/>
    <mergeCell ref="A184:D184"/>
    <mergeCell ref="G184:H184"/>
    <mergeCell ref="K184:L184"/>
    <mergeCell ref="M184:N184"/>
    <mergeCell ref="O184:P184"/>
    <mergeCell ref="A185:D185"/>
    <mergeCell ref="G185:H185"/>
    <mergeCell ref="K185:L185"/>
    <mergeCell ref="M185:N185"/>
    <mergeCell ref="O185:P185"/>
    <mergeCell ref="A178:D178"/>
    <mergeCell ref="G178:H178"/>
    <mergeCell ref="K178:L178"/>
    <mergeCell ref="M178:N178"/>
    <mergeCell ref="O178:P178"/>
    <mergeCell ref="A179:D179"/>
    <mergeCell ref="G179:H179"/>
    <mergeCell ref="K179:L179"/>
    <mergeCell ref="M179:N179"/>
    <mergeCell ref="O179:P179"/>
    <mergeCell ref="A180:D180"/>
    <mergeCell ref="G180:H180"/>
    <mergeCell ref="K180:L180"/>
    <mergeCell ref="M180:N180"/>
    <mergeCell ref="O180:P180"/>
    <mergeCell ref="A181:D181"/>
    <mergeCell ref="G181:H181"/>
    <mergeCell ref="K181:L181"/>
    <mergeCell ref="M181:N181"/>
    <mergeCell ref="O181:P181"/>
    <mergeCell ref="A174:D174"/>
    <mergeCell ref="G174:H174"/>
    <mergeCell ref="K174:L174"/>
    <mergeCell ref="M174:N174"/>
    <mergeCell ref="O174:P174"/>
    <mergeCell ref="A175:D175"/>
    <mergeCell ref="G175:H175"/>
    <mergeCell ref="K175:L175"/>
    <mergeCell ref="M175:N175"/>
    <mergeCell ref="O175:P175"/>
    <mergeCell ref="A176:D176"/>
    <mergeCell ref="G176:H176"/>
    <mergeCell ref="K176:L176"/>
    <mergeCell ref="M176:N176"/>
    <mergeCell ref="O176:P176"/>
    <mergeCell ref="A177:D177"/>
    <mergeCell ref="G177:H177"/>
    <mergeCell ref="K177:L177"/>
    <mergeCell ref="M177:N177"/>
    <mergeCell ref="O177:P177"/>
    <mergeCell ref="A170:D170"/>
    <mergeCell ref="G170:H170"/>
    <mergeCell ref="K170:L170"/>
    <mergeCell ref="M170:N170"/>
    <mergeCell ref="O170:P170"/>
    <mergeCell ref="A171:D171"/>
    <mergeCell ref="G171:H171"/>
    <mergeCell ref="K171:L171"/>
    <mergeCell ref="M171:N171"/>
    <mergeCell ref="O171:P171"/>
    <mergeCell ref="A172:D172"/>
    <mergeCell ref="G172:H172"/>
    <mergeCell ref="K172:L172"/>
    <mergeCell ref="M172:N172"/>
    <mergeCell ref="O172:P172"/>
    <mergeCell ref="A173:D173"/>
    <mergeCell ref="G173:H173"/>
    <mergeCell ref="K173:L173"/>
    <mergeCell ref="M173:N173"/>
    <mergeCell ref="O173:P173"/>
    <mergeCell ref="A166:D166"/>
    <mergeCell ref="G166:H166"/>
    <mergeCell ref="K166:L166"/>
    <mergeCell ref="M166:N166"/>
    <mergeCell ref="O166:P166"/>
    <mergeCell ref="A167:D167"/>
    <mergeCell ref="G167:H167"/>
    <mergeCell ref="K167:L167"/>
    <mergeCell ref="M167:N167"/>
    <mergeCell ref="O167:P167"/>
    <mergeCell ref="A168:D168"/>
    <mergeCell ref="G168:H168"/>
    <mergeCell ref="K168:L168"/>
    <mergeCell ref="M168:N168"/>
    <mergeCell ref="O168:P168"/>
    <mergeCell ref="A169:D169"/>
    <mergeCell ref="G169:H169"/>
    <mergeCell ref="K169:L169"/>
    <mergeCell ref="M169:N169"/>
    <mergeCell ref="O169:P169"/>
    <mergeCell ref="A162:D162"/>
    <mergeCell ref="G162:H162"/>
    <mergeCell ref="K162:L162"/>
    <mergeCell ref="M162:N162"/>
    <mergeCell ref="O162:P162"/>
    <mergeCell ref="A163:D163"/>
    <mergeCell ref="G163:H163"/>
    <mergeCell ref="K163:L163"/>
    <mergeCell ref="M163:N163"/>
    <mergeCell ref="O163:P163"/>
    <mergeCell ref="A164:D164"/>
    <mergeCell ref="G164:H164"/>
    <mergeCell ref="K164:L164"/>
    <mergeCell ref="M164:N164"/>
    <mergeCell ref="O164:P164"/>
    <mergeCell ref="A165:D165"/>
    <mergeCell ref="G165:H165"/>
    <mergeCell ref="K165:L165"/>
    <mergeCell ref="M165:N165"/>
    <mergeCell ref="O165:P165"/>
    <mergeCell ref="A158:D158"/>
    <mergeCell ref="G158:H158"/>
    <mergeCell ref="K158:L158"/>
    <mergeCell ref="M158:N158"/>
    <mergeCell ref="O158:P158"/>
    <mergeCell ref="A159:D159"/>
    <mergeCell ref="G159:H159"/>
    <mergeCell ref="K159:L159"/>
    <mergeCell ref="M159:N159"/>
    <mergeCell ref="O159:P159"/>
    <mergeCell ref="A160:D160"/>
    <mergeCell ref="G160:H160"/>
    <mergeCell ref="K160:L160"/>
    <mergeCell ref="M160:N160"/>
    <mergeCell ref="O160:P160"/>
    <mergeCell ref="A161:D161"/>
    <mergeCell ref="G161:H161"/>
    <mergeCell ref="K161:L161"/>
    <mergeCell ref="M161:N161"/>
    <mergeCell ref="O161:P161"/>
    <mergeCell ref="A154:D154"/>
    <mergeCell ref="G154:H154"/>
    <mergeCell ref="K154:L154"/>
    <mergeCell ref="M154:N154"/>
    <mergeCell ref="O154:P154"/>
    <mergeCell ref="A155:D155"/>
    <mergeCell ref="G155:H155"/>
    <mergeCell ref="K155:L155"/>
    <mergeCell ref="M155:N155"/>
    <mergeCell ref="O155:P155"/>
    <mergeCell ref="A156:D156"/>
    <mergeCell ref="G156:H156"/>
    <mergeCell ref="K156:L156"/>
    <mergeCell ref="M156:N156"/>
    <mergeCell ref="O156:P156"/>
    <mergeCell ref="A157:D157"/>
    <mergeCell ref="G157:H157"/>
    <mergeCell ref="K157:L157"/>
    <mergeCell ref="M157:N157"/>
    <mergeCell ref="O157:P157"/>
    <mergeCell ref="A150:D150"/>
    <mergeCell ref="G150:H150"/>
    <mergeCell ref="K150:L150"/>
    <mergeCell ref="M150:N150"/>
    <mergeCell ref="O150:P150"/>
    <mergeCell ref="A151:D151"/>
    <mergeCell ref="G151:H151"/>
    <mergeCell ref="K151:L151"/>
    <mergeCell ref="M151:N151"/>
    <mergeCell ref="O151:P151"/>
    <mergeCell ref="A152:D152"/>
    <mergeCell ref="G152:H152"/>
    <mergeCell ref="K152:L152"/>
    <mergeCell ref="M152:N152"/>
    <mergeCell ref="O152:P152"/>
    <mergeCell ref="A153:D153"/>
    <mergeCell ref="G153:H153"/>
    <mergeCell ref="K153:L153"/>
    <mergeCell ref="M153:N153"/>
    <mergeCell ref="O153:P153"/>
    <mergeCell ref="A146:D146"/>
    <mergeCell ref="G146:H146"/>
    <mergeCell ref="K146:L146"/>
    <mergeCell ref="M146:N146"/>
    <mergeCell ref="O146:P146"/>
    <mergeCell ref="A147:D147"/>
    <mergeCell ref="G147:H147"/>
    <mergeCell ref="K147:L147"/>
    <mergeCell ref="M147:N147"/>
    <mergeCell ref="O147:P147"/>
    <mergeCell ref="A148:D148"/>
    <mergeCell ref="G148:H148"/>
    <mergeCell ref="K148:L148"/>
    <mergeCell ref="M148:N148"/>
    <mergeCell ref="O148:P148"/>
    <mergeCell ref="A149:D149"/>
    <mergeCell ref="G149:H149"/>
    <mergeCell ref="K149:L149"/>
    <mergeCell ref="M149:N149"/>
    <mergeCell ref="O149:P149"/>
    <mergeCell ref="A142:D142"/>
    <mergeCell ref="G142:H142"/>
    <mergeCell ref="K142:L142"/>
    <mergeCell ref="M142:N142"/>
    <mergeCell ref="O142:P142"/>
    <mergeCell ref="A143:D143"/>
    <mergeCell ref="G143:H143"/>
    <mergeCell ref="K143:L143"/>
    <mergeCell ref="M143:N143"/>
    <mergeCell ref="O143:P143"/>
    <mergeCell ref="A144:D144"/>
    <mergeCell ref="G144:H144"/>
    <mergeCell ref="K144:L144"/>
    <mergeCell ref="M144:N144"/>
    <mergeCell ref="O144:P144"/>
    <mergeCell ref="A145:D145"/>
    <mergeCell ref="G145:H145"/>
    <mergeCell ref="K145:L145"/>
    <mergeCell ref="M145:N145"/>
    <mergeCell ref="O145:P145"/>
    <mergeCell ref="A138:D138"/>
    <mergeCell ref="G138:H138"/>
    <mergeCell ref="K138:L138"/>
    <mergeCell ref="M138:N138"/>
    <mergeCell ref="O138:P138"/>
    <mergeCell ref="A139:D139"/>
    <mergeCell ref="G139:H139"/>
    <mergeCell ref="K139:L139"/>
    <mergeCell ref="M139:N139"/>
    <mergeCell ref="O139:P139"/>
    <mergeCell ref="A140:D140"/>
    <mergeCell ref="G140:H140"/>
    <mergeCell ref="K140:L140"/>
    <mergeCell ref="M140:N140"/>
    <mergeCell ref="O140:P140"/>
    <mergeCell ref="A141:D141"/>
    <mergeCell ref="G141:H141"/>
    <mergeCell ref="K141:L141"/>
    <mergeCell ref="M141:N141"/>
    <mergeCell ref="O141:P141"/>
    <mergeCell ref="A134:D134"/>
    <mergeCell ref="G134:H134"/>
    <mergeCell ref="K134:L134"/>
    <mergeCell ref="M134:N134"/>
    <mergeCell ref="O134:P134"/>
    <mergeCell ref="A135:D135"/>
    <mergeCell ref="G135:H135"/>
    <mergeCell ref="K135:L135"/>
    <mergeCell ref="M135:N135"/>
    <mergeCell ref="O135:P135"/>
    <mergeCell ref="A136:D136"/>
    <mergeCell ref="G136:H136"/>
    <mergeCell ref="K136:L136"/>
    <mergeCell ref="M136:N136"/>
    <mergeCell ref="O136:P136"/>
    <mergeCell ref="A137:D137"/>
    <mergeCell ref="G137:H137"/>
    <mergeCell ref="K137:L137"/>
    <mergeCell ref="M137:N137"/>
    <mergeCell ref="O137:P137"/>
    <mergeCell ref="A130:D130"/>
    <mergeCell ref="G130:H130"/>
    <mergeCell ref="K130:L130"/>
    <mergeCell ref="M130:N130"/>
    <mergeCell ref="O130:P130"/>
    <mergeCell ref="A131:D131"/>
    <mergeCell ref="G131:H131"/>
    <mergeCell ref="K131:L131"/>
    <mergeCell ref="M131:N131"/>
    <mergeCell ref="O131:P131"/>
    <mergeCell ref="A132:D132"/>
    <mergeCell ref="G132:H132"/>
    <mergeCell ref="K132:L132"/>
    <mergeCell ref="M132:N132"/>
    <mergeCell ref="O132:P132"/>
    <mergeCell ref="A133:D133"/>
    <mergeCell ref="G133:H133"/>
    <mergeCell ref="K133:L133"/>
    <mergeCell ref="M133:N133"/>
    <mergeCell ref="O133:P133"/>
    <mergeCell ref="A126:D126"/>
    <mergeCell ref="G126:H126"/>
    <mergeCell ref="K126:L126"/>
    <mergeCell ref="M126:N126"/>
    <mergeCell ref="O126:P126"/>
    <mergeCell ref="A127:D127"/>
    <mergeCell ref="G127:H127"/>
    <mergeCell ref="K127:L127"/>
    <mergeCell ref="M127:N127"/>
    <mergeCell ref="O127:P127"/>
    <mergeCell ref="A128:D128"/>
    <mergeCell ref="G128:H128"/>
    <mergeCell ref="K128:L128"/>
    <mergeCell ref="M128:N128"/>
    <mergeCell ref="O128:P128"/>
    <mergeCell ref="A129:D129"/>
    <mergeCell ref="G129:H129"/>
    <mergeCell ref="K129:L129"/>
    <mergeCell ref="M129:N129"/>
    <mergeCell ref="O129:P129"/>
    <mergeCell ref="A122:D122"/>
    <mergeCell ref="G122:H122"/>
    <mergeCell ref="K122:L122"/>
    <mergeCell ref="M122:N122"/>
    <mergeCell ref="O122:P122"/>
    <mergeCell ref="A123:D123"/>
    <mergeCell ref="G123:H123"/>
    <mergeCell ref="K123:L123"/>
    <mergeCell ref="M123:N123"/>
    <mergeCell ref="O123:P123"/>
    <mergeCell ref="A124:D124"/>
    <mergeCell ref="G124:H124"/>
    <mergeCell ref="K124:L124"/>
    <mergeCell ref="M124:N124"/>
    <mergeCell ref="O124:P124"/>
    <mergeCell ref="A125:D125"/>
    <mergeCell ref="G125:H125"/>
    <mergeCell ref="K125:L125"/>
    <mergeCell ref="M125:N125"/>
    <mergeCell ref="O125:P125"/>
    <mergeCell ref="A118:D118"/>
    <mergeCell ref="G118:H118"/>
    <mergeCell ref="K118:L118"/>
    <mergeCell ref="M118:N118"/>
    <mergeCell ref="O118:P118"/>
    <mergeCell ref="G119:H119"/>
    <mergeCell ref="K119:L119"/>
    <mergeCell ref="M119:N119"/>
    <mergeCell ref="O119:P119"/>
    <mergeCell ref="A120:D120"/>
    <mergeCell ref="G120:H120"/>
    <mergeCell ref="K120:L120"/>
    <mergeCell ref="M120:N120"/>
    <mergeCell ref="O120:P120"/>
    <mergeCell ref="A121:D121"/>
    <mergeCell ref="G121:H121"/>
    <mergeCell ref="K121:L121"/>
    <mergeCell ref="M121:N121"/>
    <mergeCell ref="O121:P121"/>
    <mergeCell ref="A114:D114"/>
    <mergeCell ref="K114:L114"/>
    <mergeCell ref="M114:N114"/>
    <mergeCell ref="O114:P114"/>
    <mergeCell ref="A115:D115"/>
    <mergeCell ref="G115:H115"/>
    <mergeCell ref="K115:L115"/>
    <mergeCell ref="M115:N115"/>
    <mergeCell ref="O115:P115"/>
    <mergeCell ref="A116:D116"/>
    <mergeCell ref="G116:H116"/>
    <mergeCell ref="K116:L116"/>
    <mergeCell ref="M116:N116"/>
    <mergeCell ref="O116:P116"/>
    <mergeCell ref="A117:D117"/>
    <mergeCell ref="G117:H117"/>
    <mergeCell ref="K117:L117"/>
    <mergeCell ref="M117:N117"/>
    <mergeCell ref="O117:P117"/>
    <mergeCell ref="A110:D110"/>
    <mergeCell ref="K110:L110"/>
    <mergeCell ref="M110:N110"/>
    <mergeCell ref="O110:P110"/>
    <mergeCell ref="A111:D111"/>
    <mergeCell ref="K111:L111"/>
    <mergeCell ref="M111:N111"/>
    <mergeCell ref="O111:P111"/>
    <mergeCell ref="A112:D112"/>
    <mergeCell ref="G112:H112"/>
    <mergeCell ref="K112:L112"/>
    <mergeCell ref="M112:N112"/>
    <mergeCell ref="O112:P112"/>
    <mergeCell ref="A113:D113"/>
    <mergeCell ref="G113:H113"/>
    <mergeCell ref="K113:L113"/>
    <mergeCell ref="M113:N113"/>
    <mergeCell ref="O113:P113"/>
    <mergeCell ref="A105:D105"/>
    <mergeCell ref="K105:L105"/>
    <mergeCell ref="M105:N105"/>
    <mergeCell ref="O105:P105"/>
    <mergeCell ref="A106:D106"/>
    <mergeCell ref="K106:L106"/>
    <mergeCell ref="M106:N106"/>
    <mergeCell ref="O106:P106"/>
    <mergeCell ref="A107:D107"/>
    <mergeCell ref="K107:L107"/>
    <mergeCell ref="M107:N107"/>
    <mergeCell ref="O107:P107"/>
    <mergeCell ref="A108:D108"/>
    <mergeCell ref="K108:L108"/>
    <mergeCell ref="M108:N108"/>
    <mergeCell ref="O108:P108"/>
    <mergeCell ref="A109:D109"/>
    <mergeCell ref="K109:L109"/>
    <mergeCell ref="M109:N109"/>
    <mergeCell ref="O109:P109"/>
    <mergeCell ref="A100:D100"/>
    <mergeCell ref="K100:L100"/>
    <mergeCell ref="M100:N100"/>
    <mergeCell ref="O100:P100"/>
    <mergeCell ref="A101:D101"/>
    <mergeCell ref="K101:L101"/>
    <mergeCell ref="M101:N101"/>
    <mergeCell ref="O101:P101"/>
    <mergeCell ref="A102:D102"/>
    <mergeCell ref="K102:L102"/>
    <mergeCell ref="M102:N102"/>
    <mergeCell ref="O102:P102"/>
    <mergeCell ref="A103:D103"/>
    <mergeCell ref="K103:L103"/>
    <mergeCell ref="M103:N103"/>
    <mergeCell ref="O103:P103"/>
    <mergeCell ref="A104:D104"/>
    <mergeCell ref="K104:L104"/>
    <mergeCell ref="M104:N104"/>
    <mergeCell ref="O104:P104"/>
    <mergeCell ref="A95:D95"/>
    <mergeCell ref="K95:L95"/>
    <mergeCell ref="M95:N95"/>
    <mergeCell ref="O95:P95"/>
    <mergeCell ref="A96:D96"/>
    <mergeCell ref="K96:L96"/>
    <mergeCell ref="M96:N96"/>
    <mergeCell ref="O96:P96"/>
    <mergeCell ref="A97:D97"/>
    <mergeCell ref="K97:L97"/>
    <mergeCell ref="M97:N97"/>
    <mergeCell ref="O97:P97"/>
    <mergeCell ref="A98:D98"/>
    <mergeCell ref="K98:L98"/>
    <mergeCell ref="M98:N98"/>
    <mergeCell ref="O98:P98"/>
    <mergeCell ref="A99:D99"/>
    <mergeCell ref="K99:L99"/>
    <mergeCell ref="M99:N99"/>
    <mergeCell ref="O99:P99"/>
    <mergeCell ref="A90:D90"/>
    <mergeCell ref="K90:L90"/>
    <mergeCell ref="M90:N90"/>
    <mergeCell ref="O90:P90"/>
    <mergeCell ref="A91:D91"/>
    <mergeCell ref="K91:L91"/>
    <mergeCell ref="M91:N91"/>
    <mergeCell ref="O91:P91"/>
    <mergeCell ref="A92:D92"/>
    <mergeCell ref="K92:L92"/>
    <mergeCell ref="M92:N92"/>
    <mergeCell ref="O92:P92"/>
    <mergeCell ref="A93:D93"/>
    <mergeCell ref="K93:L93"/>
    <mergeCell ref="M93:N93"/>
    <mergeCell ref="O93:P93"/>
    <mergeCell ref="A94:D94"/>
    <mergeCell ref="K94:L94"/>
    <mergeCell ref="M94:N94"/>
    <mergeCell ref="O94:P94"/>
    <mergeCell ref="A85:D85"/>
    <mergeCell ref="K85:L85"/>
    <mergeCell ref="M85:N85"/>
    <mergeCell ref="O85:P85"/>
    <mergeCell ref="A86:D86"/>
    <mergeCell ref="K86:L86"/>
    <mergeCell ref="M86:N86"/>
    <mergeCell ref="O86:P86"/>
    <mergeCell ref="A87:D87"/>
    <mergeCell ref="K87:L87"/>
    <mergeCell ref="M87:N87"/>
    <mergeCell ref="O87:P87"/>
    <mergeCell ref="A88:D88"/>
    <mergeCell ref="K88:L88"/>
    <mergeCell ref="M88:N88"/>
    <mergeCell ref="O88:P88"/>
    <mergeCell ref="A89:D89"/>
    <mergeCell ref="K89:L89"/>
    <mergeCell ref="M89:N89"/>
    <mergeCell ref="O89:P89"/>
    <mergeCell ref="A80:D80"/>
    <mergeCell ref="K80:L80"/>
    <mergeCell ref="M80:N80"/>
    <mergeCell ref="O80:P80"/>
    <mergeCell ref="A81:D81"/>
    <mergeCell ref="K81:L81"/>
    <mergeCell ref="M81:N81"/>
    <mergeCell ref="O81:P81"/>
    <mergeCell ref="A82:D82"/>
    <mergeCell ref="K82:L82"/>
    <mergeCell ref="M82:N82"/>
    <mergeCell ref="O82:P82"/>
    <mergeCell ref="A83:D83"/>
    <mergeCell ref="K83:L83"/>
    <mergeCell ref="M83:N83"/>
    <mergeCell ref="O83:P83"/>
    <mergeCell ref="A84:D84"/>
    <mergeCell ref="K84:L84"/>
    <mergeCell ref="M84:N84"/>
    <mergeCell ref="O84:P84"/>
    <mergeCell ref="A75:D75"/>
    <mergeCell ref="K75:L75"/>
    <mergeCell ref="M75:N75"/>
    <mergeCell ref="O75:P75"/>
    <mergeCell ref="A76:D76"/>
    <mergeCell ref="K76:L76"/>
    <mergeCell ref="M76:N76"/>
    <mergeCell ref="O76:P76"/>
    <mergeCell ref="A77:D77"/>
    <mergeCell ref="K77:L77"/>
    <mergeCell ref="M77:N77"/>
    <mergeCell ref="O77:P77"/>
    <mergeCell ref="A78:D78"/>
    <mergeCell ref="K78:L78"/>
    <mergeCell ref="M78:N78"/>
    <mergeCell ref="O78:P78"/>
    <mergeCell ref="A79:D79"/>
    <mergeCell ref="K79:L79"/>
    <mergeCell ref="M79:N79"/>
    <mergeCell ref="O79:P79"/>
    <mergeCell ref="A70:D70"/>
    <mergeCell ref="K70:L70"/>
    <mergeCell ref="M70:N70"/>
    <mergeCell ref="O70:P70"/>
    <mergeCell ref="A71:D71"/>
    <mergeCell ref="K71:L71"/>
    <mergeCell ref="M71:N71"/>
    <mergeCell ref="O71:P71"/>
    <mergeCell ref="A72:D72"/>
    <mergeCell ref="K72:L72"/>
    <mergeCell ref="M72:N72"/>
    <mergeCell ref="O72:P72"/>
    <mergeCell ref="A73:D73"/>
    <mergeCell ref="K73:L73"/>
    <mergeCell ref="M73:N73"/>
    <mergeCell ref="O73:P73"/>
    <mergeCell ref="A74:D74"/>
    <mergeCell ref="K74:L74"/>
    <mergeCell ref="M74:N74"/>
    <mergeCell ref="O74:P74"/>
    <mergeCell ref="A65:D65"/>
    <mergeCell ref="K65:L65"/>
    <mergeCell ref="M65:N65"/>
    <mergeCell ref="O65:P65"/>
    <mergeCell ref="A66:D66"/>
    <mergeCell ref="K66:L66"/>
    <mergeCell ref="M66:N66"/>
    <mergeCell ref="O66:P66"/>
    <mergeCell ref="A67:D67"/>
    <mergeCell ref="K67:L67"/>
    <mergeCell ref="M67:N67"/>
    <mergeCell ref="O67:P67"/>
    <mergeCell ref="A68:D68"/>
    <mergeCell ref="K68:L68"/>
    <mergeCell ref="M68:N68"/>
    <mergeCell ref="O68:P68"/>
    <mergeCell ref="A69:D69"/>
    <mergeCell ref="K69:L69"/>
    <mergeCell ref="M69:N69"/>
    <mergeCell ref="O69:P69"/>
    <mergeCell ref="A60:D60"/>
    <mergeCell ref="K60:L60"/>
    <mergeCell ref="M60:N60"/>
    <mergeCell ref="O60:P60"/>
    <mergeCell ref="A61:D61"/>
    <mergeCell ref="K61:L61"/>
    <mergeCell ref="M61:N61"/>
    <mergeCell ref="O61:P61"/>
    <mergeCell ref="A62:D62"/>
    <mergeCell ref="K62:L62"/>
    <mergeCell ref="M62:N62"/>
    <mergeCell ref="O62:P62"/>
    <mergeCell ref="A63:D63"/>
    <mergeCell ref="K63:L63"/>
    <mergeCell ref="M63:N63"/>
    <mergeCell ref="O63:P63"/>
    <mergeCell ref="A64:D64"/>
    <mergeCell ref="K64:L64"/>
    <mergeCell ref="M64:N64"/>
    <mergeCell ref="O64:P64"/>
    <mergeCell ref="A55:D55"/>
    <mergeCell ref="K55:L55"/>
    <mergeCell ref="M55:N55"/>
    <mergeCell ref="O55:P55"/>
    <mergeCell ref="A56:D56"/>
    <mergeCell ref="K56:L56"/>
    <mergeCell ref="M56:N56"/>
    <mergeCell ref="O56:P56"/>
    <mergeCell ref="A57:D57"/>
    <mergeCell ref="K57:L57"/>
    <mergeCell ref="M57:N57"/>
    <mergeCell ref="O57:P57"/>
    <mergeCell ref="A58:D58"/>
    <mergeCell ref="K58:L58"/>
    <mergeCell ref="M58:N58"/>
    <mergeCell ref="O58:P58"/>
    <mergeCell ref="A59:D59"/>
    <mergeCell ref="K59:L59"/>
    <mergeCell ref="M59:N59"/>
    <mergeCell ref="O59:P59"/>
    <mergeCell ref="A50:D50"/>
    <mergeCell ref="K50:L50"/>
    <mergeCell ref="M50:N50"/>
    <mergeCell ref="O50:P50"/>
    <mergeCell ref="A51:D51"/>
    <mergeCell ref="K51:L51"/>
    <mergeCell ref="M51:N51"/>
    <mergeCell ref="O51:P51"/>
    <mergeCell ref="A52:D52"/>
    <mergeCell ref="K52:L52"/>
    <mergeCell ref="M52:N52"/>
    <mergeCell ref="O52:P52"/>
    <mergeCell ref="A53:D53"/>
    <mergeCell ref="K53:L53"/>
    <mergeCell ref="M53:N53"/>
    <mergeCell ref="O53:P53"/>
    <mergeCell ref="A54:D54"/>
    <mergeCell ref="K54:L54"/>
    <mergeCell ref="M54:N54"/>
    <mergeCell ref="O54:P54"/>
    <mergeCell ref="A45:D45"/>
    <mergeCell ref="K45:L45"/>
    <mergeCell ref="M45:N45"/>
    <mergeCell ref="O45:P45"/>
    <mergeCell ref="A46:D46"/>
    <mergeCell ref="K46:L46"/>
    <mergeCell ref="M46:N46"/>
    <mergeCell ref="O46:P46"/>
    <mergeCell ref="A47:D47"/>
    <mergeCell ref="K47:L47"/>
    <mergeCell ref="M47:N47"/>
    <mergeCell ref="O47:P47"/>
    <mergeCell ref="A48:D48"/>
    <mergeCell ref="K48:L48"/>
    <mergeCell ref="M48:N48"/>
    <mergeCell ref="O48:P48"/>
    <mergeCell ref="A49:D49"/>
    <mergeCell ref="K49:L49"/>
    <mergeCell ref="M49:N49"/>
    <mergeCell ref="O49:P49"/>
    <mergeCell ref="A40:D40"/>
    <mergeCell ref="K40:L40"/>
    <mergeCell ref="M40:N40"/>
    <mergeCell ref="O40:P40"/>
    <mergeCell ref="A41:D41"/>
    <mergeCell ref="K41:L41"/>
    <mergeCell ref="M41:N41"/>
    <mergeCell ref="O41:P41"/>
    <mergeCell ref="A42:D42"/>
    <mergeCell ref="K42:L42"/>
    <mergeCell ref="M42:N42"/>
    <mergeCell ref="O42:P42"/>
    <mergeCell ref="A43:D43"/>
    <mergeCell ref="K43:L43"/>
    <mergeCell ref="M43:N43"/>
    <mergeCell ref="O43:P43"/>
    <mergeCell ref="A44:D44"/>
    <mergeCell ref="K44:L44"/>
    <mergeCell ref="M44:N44"/>
    <mergeCell ref="O44:P44"/>
    <mergeCell ref="A35:D35"/>
    <mergeCell ref="K35:L35"/>
    <mergeCell ref="M35:N35"/>
    <mergeCell ref="O35:P35"/>
    <mergeCell ref="A36:D36"/>
    <mergeCell ref="K36:L36"/>
    <mergeCell ref="M36:N36"/>
    <mergeCell ref="O36:P36"/>
    <mergeCell ref="A37:D37"/>
    <mergeCell ref="K37:L37"/>
    <mergeCell ref="M37:N37"/>
    <mergeCell ref="O37:P37"/>
    <mergeCell ref="A38:D38"/>
    <mergeCell ref="K38:L38"/>
    <mergeCell ref="M38:N38"/>
    <mergeCell ref="O38:P38"/>
    <mergeCell ref="A39:D39"/>
    <mergeCell ref="K39:L39"/>
    <mergeCell ref="M39:N39"/>
    <mergeCell ref="O39:P39"/>
    <mergeCell ref="A30:D30"/>
    <mergeCell ref="K30:L30"/>
    <mergeCell ref="M30:N30"/>
    <mergeCell ref="O30:P30"/>
    <mergeCell ref="A31:D31"/>
    <mergeCell ref="K31:L31"/>
    <mergeCell ref="M31:N31"/>
    <mergeCell ref="O31:P31"/>
    <mergeCell ref="A32:D32"/>
    <mergeCell ref="K32:L32"/>
    <mergeCell ref="M32:N32"/>
    <mergeCell ref="O32:P32"/>
    <mergeCell ref="A33:D33"/>
    <mergeCell ref="K33:L33"/>
    <mergeCell ref="M33:N33"/>
    <mergeCell ref="O33:P33"/>
    <mergeCell ref="A34:D34"/>
    <mergeCell ref="K34:L34"/>
    <mergeCell ref="M34:N34"/>
    <mergeCell ref="O34:P34"/>
    <mergeCell ref="A26:D26"/>
    <mergeCell ref="G26:H26"/>
    <mergeCell ref="K26:L26"/>
    <mergeCell ref="M26:N26"/>
    <mergeCell ref="O26:P26"/>
    <mergeCell ref="A27:D27"/>
    <mergeCell ref="K27:L27"/>
    <mergeCell ref="M27:N27"/>
    <mergeCell ref="O27:P27"/>
    <mergeCell ref="A28:D28"/>
    <mergeCell ref="K28:L28"/>
    <mergeCell ref="M28:N28"/>
    <mergeCell ref="O28:P28"/>
    <mergeCell ref="A29:D29"/>
    <mergeCell ref="K29:L29"/>
    <mergeCell ref="M29:N29"/>
    <mergeCell ref="O29:P29"/>
    <mergeCell ref="G25:H25"/>
    <mergeCell ref="K25:L25"/>
    <mergeCell ref="M25:N25"/>
    <mergeCell ref="O25:P25"/>
    <mergeCell ref="A24:D25"/>
    <mergeCell ref="A10:C10"/>
    <mergeCell ref="D10:P10"/>
    <mergeCell ref="A11:C11"/>
    <mergeCell ref="D11:P11"/>
    <mergeCell ref="A13:P13"/>
    <mergeCell ref="C16:I16"/>
    <mergeCell ref="C17:I17"/>
    <mergeCell ref="C18:I18"/>
    <mergeCell ref="C19:I19"/>
    <mergeCell ref="C20:I20"/>
    <mergeCell ref="C21:I21"/>
    <mergeCell ref="A23:P23"/>
    <mergeCell ref="E24:F24"/>
    <mergeCell ref="G24:H24"/>
    <mergeCell ref="K24:L24"/>
    <mergeCell ref="M24:N24"/>
    <mergeCell ref="O24:P24"/>
    <mergeCell ref="A14:A15"/>
    <mergeCell ref="A18:A19"/>
    <mergeCell ref="A20:A21"/>
    <mergeCell ref="B14:B15"/>
    <mergeCell ref="J14:J15"/>
    <mergeCell ref="C14:I15"/>
    <mergeCell ref="N1:P1"/>
    <mergeCell ref="A2:N2"/>
    <mergeCell ref="A3:B3"/>
    <mergeCell ref="C3:N3"/>
    <mergeCell ref="O3:P3"/>
    <mergeCell ref="A4:B4"/>
    <mergeCell ref="C4:N4"/>
    <mergeCell ref="O4:P4"/>
    <mergeCell ref="A5:B5"/>
    <mergeCell ref="C5:N5"/>
    <mergeCell ref="O5:P5"/>
    <mergeCell ref="A6:B6"/>
    <mergeCell ref="C6:N6"/>
    <mergeCell ref="O6:P6"/>
    <mergeCell ref="A8:P8"/>
    <mergeCell ref="A9:C9"/>
    <mergeCell ref="D9:P9"/>
  </mergeCells>
  <printOptions horizontalCentered="1"/>
  <pageMargins left="0.39370078740157499" right="0.16" top="0.41" bottom="0.33" header="0.31496062992126" footer="0.31496062992126"/>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400"/>
  <sheetViews>
    <sheetView showZeros="0" view="pageBreakPreview" topLeftCell="A11" zoomScale="91" zoomScaleNormal="90" zoomScaleSheetLayoutView="91" workbookViewId="0">
      <selection activeCell="AJ28" sqref="AJ28"/>
    </sheetView>
  </sheetViews>
  <sheetFormatPr defaultColWidth="8.85546875" defaultRowHeight="15.75" x14ac:dyDescent="0.25"/>
  <cols>
    <col min="1" max="1" width="10.42578125" style="3" customWidth="1"/>
    <col min="2" max="2" width="10" style="3" customWidth="1"/>
    <col min="3" max="3" width="17.7109375" style="3" customWidth="1"/>
    <col min="4" max="4" width="11.140625" style="3" customWidth="1"/>
    <col min="5" max="5" width="8.28515625" style="1" customWidth="1"/>
    <col min="6" max="6" width="8.85546875" style="1" customWidth="1"/>
    <col min="7" max="7" width="7.140625" style="1" customWidth="1"/>
    <col min="8" max="8" width="4.7109375" style="1" customWidth="1"/>
    <col min="9" max="9" width="11.85546875" style="1" customWidth="1"/>
    <col min="10" max="10" width="11.7109375" style="1" customWidth="1"/>
    <col min="11" max="11" width="10.7109375" style="1" customWidth="1"/>
    <col min="12" max="12" width="10" style="1" customWidth="1"/>
    <col min="13" max="13" width="10.42578125" style="1" customWidth="1"/>
    <col min="14" max="14" width="8.85546875" style="1" customWidth="1"/>
    <col min="15" max="15" width="9" style="1" customWidth="1"/>
    <col min="16" max="16" width="10.140625" style="1" customWidth="1"/>
    <col min="17" max="17" width="38.85546875" style="1" hidden="1" customWidth="1"/>
    <col min="18" max="18" width="11.85546875" style="1" hidden="1" customWidth="1"/>
    <col min="19" max="19" width="12.42578125" style="1" hidden="1" customWidth="1"/>
    <col min="20" max="22" width="8.85546875" style="1" hidden="1" customWidth="1"/>
    <col min="23" max="25" width="0" style="1" hidden="1" customWidth="1"/>
    <col min="26" max="16384" width="8.85546875" style="1"/>
  </cols>
  <sheetData>
    <row r="1" spans="1:17" x14ac:dyDescent="0.25">
      <c r="N1" s="743" t="s">
        <v>0</v>
      </c>
      <c r="O1" s="743"/>
      <c r="P1" s="743"/>
    </row>
    <row r="2" spans="1:17" ht="18.75" x14ac:dyDescent="0.25">
      <c r="D2" s="744" t="s">
        <v>1</v>
      </c>
      <c r="E2" s="744"/>
      <c r="F2" s="744"/>
      <c r="G2" s="744"/>
      <c r="H2" s="744"/>
      <c r="I2" s="744"/>
      <c r="J2" s="744"/>
      <c r="K2" s="744"/>
      <c r="L2" s="744"/>
      <c r="M2" s="744"/>
    </row>
    <row r="3" spans="1:17" ht="21.6" customHeight="1" x14ac:dyDescent="0.25">
      <c r="A3" s="801"/>
      <c r="B3" s="801"/>
      <c r="C3" s="801"/>
      <c r="D3" s="801"/>
      <c r="E3" s="801"/>
      <c r="F3" s="801"/>
      <c r="G3" s="801"/>
      <c r="H3" s="801"/>
      <c r="I3" s="801"/>
      <c r="J3" s="801"/>
      <c r="K3" s="801"/>
      <c r="L3" s="801"/>
      <c r="M3" s="801"/>
      <c r="N3" s="801"/>
      <c r="O3" s="802" t="s">
        <v>2</v>
      </c>
      <c r="P3" s="802"/>
    </row>
    <row r="4" spans="1:17" ht="21.6" customHeight="1" x14ac:dyDescent="0.25">
      <c r="A4" s="803" t="s">
        <v>58</v>
      </c>
      <c r="B4" s="803"/>
      <c r="C4" s="803" t="s">
        <v>273</v>
      </c>
      <c r="D4" s="803"/>
      <c r="E4" s="803"/>
      <c r="F4" s="803"/>
      <c r="G4" s="803"/>
      <c r="H4" s="803"/>
      <c r="I4" s="803"/>
      <c r="J4" s="803"/>
      <c r="K4" s="803"/>
      <c r="L4" s="803"/>
      <c r="M4" s="803"/>
      <c r="N4" s="803"/>
      <c r="O4" s="804" t="s">
        <v>274</v>
      </c>
      <c r="P4" s="804"/>
    </row>
    <row r="5" spans="1:17" ht="21.6" customHeight="1" x14ac:dyDescent="0.25">
      <c r="A5" s="803" t="s">
        <v>61</v>
      </c>
      <c r="B5" s="803"/>
      <c r="C5" s="805" t="s">
        <v>62</v>
      </c>
      <c r="D5" s="806"/>
      <c r="E5" s="806"/>
      <c r="F5" s="806"/>
      <c r="G5" s="806"/>
      <c r="H5" s="806"/>
      <c r="I5" s="806"/>
      <c r="J5" s="806"/>
      <c r="K5" s="806"/>
      <c r="L5" s="806"/>
      <c r="M5" s="806"/>
      <c r="N5" s="807"/>
      <c r="O5" s="802">
        <v>80</v>
      </c>
      <c r="P5" s="802"/>
    </row>
    <row r="6" spans="1:17" ht="21.6" customHeight="1" x14ac:dyDescent="0.25">
      <c r="A6" s="803" t="s">
        <v>63</v>
      </c>
      <c r="B6" s="803"/>
      <c r="C6" s="805" t="s">
        <v>275</v>
      </c>
      <c r="D6" s="806"/>
      <c r="E6" s="806"/>
      <c r="F6" s="806"/>
      <c r="G6" s="806"/>
      <c r="H6" s="806"/>
      <c r="I6" s="806"/>
      <c r="J6" s="806"/>
      <c r="K6" s="806"/>
      <c r="L6" s="806"/>
      <c r="M6" s="806"/>
      <c r="N6" s="807"/>
      <c r="O6" s="804" t="s">
        <v>276</v>
      </c>
      <c r="P6" s="804"/>
    </row>
    <row r="8" spans="1:17" ht="27" customHeight="1" x14ac:dyDescent="0.25">
      <c r="A8" s="812" t="s">
        <v>302</v>
      </c>
      <c r="B8" s="813"/>
      <c r="C8" s="813"/>
      <c r="D8" s="813"/>
      <c r="E8" s="813"/>
      <c r="F8" s="813"/>
      <c r="G8" s="813"/>
      <c r="H8" s="813"/>
      <c r="I8" s="813"/>
      <c r="J8" s="813"/>
      <c r="K8" s="813"/>
      <c r="L8" s="813"/>
      <c r="M8" s="813"/>
      <c r="N8" s="813"/>
      <c r="O8" s="813"/>
      <c r="P8" s="813"/>
    </row>
    <row r="9" spans="1:17" ht="26.25" customHeight="1" x14ac:dyDescent="0.25">
      <c r="A9" s="805" t="s">
        <v>66</v>
      </c>
      <c r="B9" s="806"/>
      <c r="C9" s="807"/>
      <c r="D9" s="814" t="s">
        <v>277</v>
      </c>
      <c r="E9" s="815"/>
      <c r="F9" s="815"/>
      <c r="G9" s="815"/>
      <c r="H9" s="815"/>
      <c r="I9" s="815"/>
      <c r="J9" s="815"/>
      <c r="K9" s="815"/>
      <c r="L9" s="815"/>
      <c r="M9" s="815"/>
      <c r="N9" s="815"/>
      <c r="O9" s="815"/>
      <c r="P9" s="816"/>
    </row>
    <row r="10" spans="1:17" ht="46.5" customHeight="1" x14ac:dyDescent="0.25">
      <c r="A10" s="814" t="s">
        <v>389</v>
      </c>
      <c r="B10" s="815"/>
      <c r="C10" s="816"/>
      <c r="D10" s="822" t="s">
        <v>548</v>
      </c>
      <c r="E10" s="823"/>
      <c r="F10" s="823"/>
      <c r="G10" s="823"/>
      <c r="H10" s="823"/>
      <c r="I10" s="823"/>
      <c r="J10" s="823"/>
      <c r="K10" s="823"/>
      <c r="L10" s="823"/>
      <c r="M10" s="823"/>
      <c r="N10" s="823"/>
      <c r="O10" s="823"/>
      <c r="P10" s="824"/>
      <c r="Q10" s="1" t="s">
        <v>415</v>
      </c>
    </row>
    <row r="11" spans="1:17" ht="46.5" customHeight="1" x14ac:dyDescent="0.25">
      <c r="A11" s="805" t="s">
        <v>68</v>
      </c>
      <c r="B11" s="806"/>
      <c r="C11" s="807"/>
      <c r="D11" s="814" t="s">
        <v>497</v>
      </c>
      <c r="E11" s="815"/>
      <c r="F11" s="815"/>
      <c r="G11" s="815"/>
      <c r="H11" s="815"/>
      <c r="I11" s="815"/>
      <c r="J11" s="815"/>
      <c r="K11" s="815"/>
      <c r="L11" s="815"/>
      <c r="M11" s="815"/>
      <c r="N11" s="815"/>
      <c r="O11" s="815"/>
      <c r="P11" s="816"/>
    </row>
    <row r="13" spans="1:17" x14ac:dyDescent="0.25">
      <c r="A13" s="912" t="s">
        <v>69</v>
      </c>
      <c r="B13" s="912"/>
      <c r="C13" s="912"/>
      <c r="D13" s="912"/>
      <c r="E13" s="912"/>
      <c r="F13" s="912"/>
      <c r="G13" s="912"/>
      <c r="H13" s="912"/>
      <c r="I13" s="912"/>
      <c r="J13" s="912"/>
      <c r="K13" s="912"/>
      <c r="L13" s="912"/>
      <c r="M13" s="912"/>
      <c r="N13" s="912"/>
      <c r="O13" s="912"/>
      <c r="P13" s="912"/>
    </row>
    <row r="14" spans="1:17" ht="21.75" customHeight="1" x14ac:dyDescent="0.25">
      <c r="A14" s="951" t="s">
        <v>70</v>
      </c>
      <c r="B14" s="988" t="s">
        <v>2</v>
      </c>
      <c r="C14" s="898" t="s">
        <v>9</v>
      </c>
      <c r="D14" s="899"/>
      <c r="E14" s="899"/>
      <c r="F14" s="899"/>
      <c r="G14" s="899"/>
      <c r="H14" s="899"/>
      <c r="I14" s="899"/>
      <c r="J14" s="954" t="s">
        <v>71</v>
      </c>
      <c r="K14" s="628">
        <v>2023</v>
      </c>
      <c r="L14" s="6">
        <v>2024</v>
      </c>
      <c r="M14" s="6">
        <v>2025</v>
      </c>
      <c r="N14" s="6">
        <v>2026</v>
      </c>
      <c r="O14" s="6">
        <v>2027</v>
      </c>
      <c r="P14" s="6">
        <v>2028</v>
      </c>
    </row>
    <row r="15" spans="1:17" ht="51.75" customHeight="1" x14ac:dyDescent="0.25">
      <c r="A15" s="951"/>
      <c r="B15" s="989"/>
      <c r="C15" s="955"/>
      <c r="D15" s="956"/>
      <c r="E15" s="956"/>
      <c r="F15" s="956"/>
      <c r="G15" s="956"/>
      <c r="H15" s="956"/>
      <c r="I15" s="956"/>
      <c r="J15" s="954"/>
      <c r="K15" s="32" t="s">
        <v>12</v>
      </c>
      <c r="L15" s="32" t="s">
        <v>12</v>
      </c>
      <c r="M15" s="32" t="s">
        <v>13</v>
      </c>
      <c r="N15" s="33" t="s">
        <v>14</v>
      </c>
      <c r="O15" s="33" t="s">
        <v>15</v>
      </c>
      <c r="P15" s="33" t="s">
        <v>15</v>
      </c>
    </row>
    <row r="16" spans="1:17" ht="33" customHeight="1" x14ac:dyDescent="0.25">
      <c r="A16" s="952" t="s">
        <v>72</v>
      </c>
      <c r="B16" s="8" t="s">
        <v>73</v>
      </c>
      <c r="C16" s="975" t="s">
        <v>583</v>
      </c>
      <c r="D16" s="976"/>
      <c r="E16" s="976"/>
      <c r="F16" s="976"/>
      <c r="G16" s="976"/>
      <c r="H16" s="976"/>
      <c r="I16" s="977"/>
      <c r="J16" s="81" t="s">
        <v>74</v>
      </c>
      <c r="K16" s="82">
        <v>89</v>
      </c>
      <c r="L16" s="82">
        <v>88.7</v>
      </c>
      <c r="M16" s="441">
        <v>89</v>
      </c>
      <c r="N16" s="709">
        <v>89</v>
      </c>
      <c r="O16" s="709">
        <v>89</v>
      </c>
      <c r="P16" s="709">
        <v>89</v>
      </c>
    </row>
    <row r="17" spans="1:19" ht="29.25" hidden="1" customHeight="1" x14ac:dyDescent="0.25">
      <c r="A17" s="952"/>
      <c r="B17" s="50" t="s">
        <v>75</v>
      </c>
      <c r="C17" s="978" t="s">
        <v>584</v>
      </c>
      <c r="D17" s="979"/>
      <c r="E17" s="979"/>
      <c r="F17" s="979"/>
      <c r="G17" s="979"/>
      <c r="H17" s="979"/>
      <c r="I17" s="980"/>
      <c r="J17" s="706" t="s">
        <v>74</v>
      </c>
      <c r="K17" s="707" t="s">
        <v>318</v>
      </c>
      <c r="L17" s="707" t="s">
        <v>550</v>
      </c>
      <c r="M17" s="708"/>
      <c r="N17" s="707"/>
      <c r="O17" s="707"/>
      <c r="P17" s="707"/>
    </row>
    <row r="18" spans="1:19" ht="25.5" customHeight="1" x14ac:dyDescent="0.25">
      <c r="A18" s="916" t="s">
        <v>76</v>
      </c>
      <c r="B18" s="50" t="s">
        <v>77</v>
      </c>
      <c r="C18" s="975" t="s">
        <v>585</v>
      </c>
      <c r="D18" s="976"/>
      <c r="E18" s="976"/>
      <c r="F18" s="976"/>
      <c r="G18" s="976"/>
      <c r="H18" s="976"/>
      <c r="I18" s="977"/>
      <c r="J18" s="83" t="s">
        <v>78</v>
      </c>
      <c r="K18" s="84">
        <v>495000</v>
      </c>
      <c r="L18" s="84">
        <v>518779</v>
      </c>
      <c r="M18" s="84">
        <v>521968</v>
      </c>
      <c r="N18" s="549">
        <v>548066.4</v>
      </c>
      <c r="O18" s="549">
        <v>575469.72</v>
      </c>
      <c r="P18" s="549">
        <v>604243.20600000001</v>
      </c>
    </row>
    <row r="19" spans="1:19" ht="26.25" customHeight="1" x14ac:dyDescent="0.25">
      <c r="A19" s="920"/>
      <c r="B19" s="50" t="s">
        <v>79</v>
      </c>
      <c r="C19" s="975" t="s">
        <v>586</v>
      </c>
      <c r="D19" s="976"/>
      <c r="E19" s="976"/>
      <c r="F19" s="976"/>
      <c r="G19" s="976"/>
      <c r="H19" s="976"/>
      <c r="I19" s="977"/>
      <c r="J19" s="83" t="s">
        <v>78</v>
      </c>
      <c r="K19" s="84">
        <v>60853</v>
      </c>
      <c r="L19" s="84">
        <v>66355</v>
      </c>
      <c r="M19" s="84">
        <v>68884</v>
      </c>
      <c r="N19" s="549">
        <v>72328.2</v>
      </c>
      <c r="O19" s="549">
        <v>75944.61</v>
      </c>
      <c r="P19" s="549">
        <v>79741.840500000006</v>
      </c>
      <c r="Q19" s="147">
        <f>N18+N19</f>
        <v>620394.6</v>
      </c>
    </row>
    <row r="20" spans="1:19" ht="35.25" customHeight="1" x14ac:dyDescent="0.25">
      <c r="A20" s="920"/>
      <c r="B20" s="50" t="s">
        <v>80</v>
      </c>
      <c r="C20" s="975" t="s">
        <v>587</v>
      </c>
      <c r="D20" s="976"/>
      <c r="E20" s="976"/>
      <c r="F20" s="976"/>
      <c r="G20" s="976"/>
      <c r="H20" s="976"/>
      <c r="I20" s="977"/>
      <c r="J20" s="83" t="s">
        <v>278</v>
      </c>
      <c r="K20" s="84">
        <v>3218873</v>
      </c>
      <c r="L20" s="84">
        <v>3333860</v>
      </c>
      <c r="M20" s="443">
        <v>3392792</v>
      </c>
      <c r="N20" s="553">
        <v>3562431.6</v>
      </c>
      <c r="O20" s="553">
        <v>3740553.18</v>
      </c>
      <c r="P20" s="553">
        <v>3927580.8390000002</v>
      </c>
      <c r="Q20" s="1">
        <f>N18/Q19</f>
        <v>0.88341581309701933</v>
      </c>
      <c r="R20" s="86"/>
      <c r="S20" s="87"/>
    </row>
    <row r="21" spans="1:19" ht="36" customHeight="1" x14ac:dyDescent="0.25">
      <c r="A21" s="920"/>
      <c r="B21" s="50" t="s">
        <v>279</v>
      </c>
      <c r="C21" s="975" t="s">
        <v>588</v>
      </c>
      <c r="D21" s="976"/>
      <c r="E21" s="976"/>
      <c r="F21" s="976"/>
      <c r="G21" s="976"/>
      <c r="H21" s="976"/>
      <c r="I21" s="977"/>
      <c r="J21" s="83" t="s">
        <v>278</v>
      </c>
      <c r="K21" s="85">
        <v>6.5</v>
      </c>
      <c r="L21" s="85">
        <v>6.4</v>
      </c>
      <c r="M21" s="444">
        <f>M20/M18</f>
        <v>6.5</v>
      </c>
      <c r="N21" s="554">
        <v>6.5</v>
      </c>
      <c r="O21" s="554">
        <v>6.4</v>
      </c>
      <c r="P21" s="554">
        <v>6.4</v>
      </c>
    </row>
    <row r="22" spans="1:19" ht="24" customHeight="1" x14ac:dyDescent="0.25">
      <c r="A22" s="920"/>
      <c r="B22" s="50" t="s">
        <v>280</v>
      </c>
      <c r="C22" s="975" t="s">
        <v>589</v>
      </c>
      <c r="D22" s="976"/>
      <c r="E22" s="976"/>
      <c r="F22" s="976"/>
      <c r="G22" s="976"/>
      <c r="H22" s="976"/>
      <c r="I22" s="977"/>
      <c r="J22" s="83" t="s">
        <v>268</v>
      </c>
      <c r="K22" s="395">
        <v>5808233</v>
      </c>
      <c r="L22" s="395">
        <v>6624630</v>
      </c>
      <c r="M22" s="395">
        <v>6743776</v>
      </c>
      <c r="N22" s="549">
        <f>M22*R125</f>
        <v>7031825.1700606178</v>
      </c>
      <c r="O22" s="549">
        <f>N22*S125</f>
        <v>7553233.4836829016</v>
      </c>
      <c r="P22" s="549">
        <f>O22*T125</f>
        <v>8097450.0848045284</v>
      </c>
    </row>
    <row r="23" spans="1:19" ht="27" customHeight="1" x14ac:dyDescent="0.25">
      <c r="A23" s="952" t="s">
        <v>243</v>
      </c>
      <c r="B23" s="9" t="s">
        <v>82</v>
      </c>
      <c r="C23" s="975" t="s">
        <v>590</v>
      </c>
      <c r="D23" s="976"/>
      <c r="E23" s="976"/>
      <c r="F23" s="976"/>
      <c r="G23" s="976"/>
      <c r="H23" s="976"/>
      <c r="I23" s="977"/>
      <c r="J23" s="83" t="s">
        <v>83</v>
      </c>
      <c r="K23" s="403">
        <v>11734</v>
      </c>
      <c r="L23" s="403">
        <v>12769.66</v>
      </c>
      <c r="M23" s="394">
        <f>M22/M18*1000</f>
        <v>12919.903135824417</v>
      </c>
      <c r="N23" s="550">
        <f>N22/N18*1000</f>
        <v>12830.24314218244</v>
      </c>
      <c r="O23" s="550">
        <f>O22/O18*1000</f>
        <v>13125.336088374732</v>
      </c>
      <c r="P23" s="550">
        <f t="shared" ref="P23" si="0">P22/P18*1000</f>
        <v>13400.978288872195</v>
      </c>
      <c r="Q23" s="394"/>
    </row>
    <row r="24" spans="1:19" ht="33.75" customHeight="1" x14ac:dyDescent="0.25">
      <c r="A24" s="952"/>
      <c r="B24" s="9" t="s">
        <v>84</v>
      </c>
      <c r="C24" s="975" t="s">
        <v>591</v>
      </c>
      <c r="D24" s="976"/>
      <c r="E24" s="976"/>
      <c r="F24" s="976"/>
      <c r="G24" s="976"/>
      <c r="H24" s="976"/>
      <c r="I24" s="977"/>
      <c r="J24" s="83" t="s">
        <v>83</v>
      </c>
      <c r="K24" s="403">
        <v>1804.4</v>
      </c>
      <c r="L24" s="403">
        <v>1987.07</v>
      </c>
      <c r="M24" s="445">
        <f>M22/M20*1000</f>
        <v>1987.677405511449</v>
      </c>
      <c r="N24" s="710">
        <f>N22/N20*1000</f>
        <v>1973.8835603357597</v>
      </c>
      <c r="O24" s="710">
        <f t="shared" ref="O24:P24" si="1">O22/O20*1000</f>
        <v>2019.2824751345738</v>
      </c>
      <c r="P24" s="710">
        <f t="shared" si="1"/>
        <v>2061.688967518799</v>
      </c>
      <c r="Q24" s="445">
        <f t="shared" ref="Q24" si="2">Q22/Q20*1000</f>
        <v>0</v>
      </c>
    </row>
    <row r="25" spans="1:19" ht="34.5" customHeight="1" x14ac:dyDescent="0.25">
      <c r="A25" s="952"/>
      <c r="B25" s="9" t="s">
        <v>281</v>
      </c>
      <c r="C25" s="981" t="s">
        <v>592</v>
      </c>
      <c r="D25" s="981"/>
      <c r="E25" s="981"/>
      <c r="F25" s="981"/>
      <c r="G25" s="981"/>
      <c r="H25" s="981"/>
      <c r="I25" s="981"/>
      <c r="J25" s="83" t="s">
        <v>83</v>
      </c>
      <c r="K25" s="403">
        <v>3165.8</v>
      </c>
      <c r="L25" s="403">
        <v>3725.92</v>
      </c>
      <c r="M25" s="605">
        <v>3762.9</v>
      </c>
      <c r="N25" s="555">
        <f>K116/Q25*1000</f>
        <v>4061.9465707325253</v>
      </c>
      <c r="O25" s="555">
        <f>M116/Q25*1000</f>
        <v>4363.1390293401391</v>
      </c>
      <c r="P25" s="555">
        <f>O116/Q25*1000</f>
        <v>4677.5067366138746</v>
      </c>
      <c r="Q25" s="711">
        <v>2212907</v>
      </c>
    </row>
    <row r="26" spans="1:19" ht="19.899999999999999" customHeight="1" x14ac:dyDescent="0.25">
      <c r="B26" s="78"/>
    </row>
    <row r="27" spans="1:19" x14ac:dyDescent="0.25">
      <c r="A27" s="839" t="s">
        <v>85</v>
      </c>
      <c r="B27" s="840"/>
      <c r="C27" s="840"/>
      <c r="D27" s="840"/>
      <c r="E27" s="840"/>
      <c r="F27" s="840"/>
      <c r="G27" s="840"/>
      <c r="H27" s="840"/>
      <c r="I27" s="840"/>
      <c r="J27" s="840"/>
      <c r="K27" s="840"/>
      <c r="L27" s="840"/>
      <c r="M27" s="840"/>
      <c r="N27" s="840"/>
      <c r="O27" s="840"/>
      <c r="P27" s="841"/>
    </row>
    <row r="28" spans="1:19" x14ac:dyDescent="0.25">
      <c r="A28" s="898" t="s">
        <v>9</v>
      </c>
      <c r="B28" s="899"/>
      <c r="C28" s="899"/>
      <c r="D28" s="900"/>
      <c r="E28" s="842" t="s">
        <v>2</v>
      </c>
      <c r="F28" s="843"/>
      <c r="G28" s="842">
        <v>2023</v>
      </c>
      <c r="H28" s="843"/>
      <c r="I28" s="136">
        <v>2024</v>
      </c>
      <c r="J28" s="36">
        <v>2025</v>
      </c>
      <c r="K28" s="844">
        <v>2026</v>
      </c>
      <c r="L28" s="844"/>
      <c r="M28" s="844">
        <v>2027</v>
      </c>
      <c r="N28" s="844"/>
      <c r="O28" s="844">
        <v>2028</v>
      </c>
      <c r="P28" s="844"/>
    </row>
    <row r="29" spans="1:19" x14ac:dyDescent="0.25">
      <c r="A29" s="901"/>
      <c r="B29" s="902"/>
      <c r="C29" s="902"/>
      <c r="D29" s="903"/>
      <c r="E29" s="14" t="s">
        <v>86</v>
      </c>
      <c r="F29" s="15" t="s">
        <v>87</v>
      </c>
      <c r="G29" s="842" t="s">
        <v>12</v>
      </c>
      <c r="H29" s="843"/>
      <c r="I29" s="14" t="s">
        <v>12</v>
      </c>
      <c r="J29" s="14" t="s">
        <v>13</v>
      </c>
      <c r="K29" s="842" t="s">
        <v>14</v>
      </c>
      <c r="L29" s="843"/>
      <c r="M29" s="842" t="s">
        <v>15</v>
      </c>
      <c r="N29" s="843"/>
      <c r="O29" s="842" t="s">
        <v>15</v>
      </c>
      <c r="P29" s="843"/>
    </row>
    <row r="30" spans="1:19" ht="24" hidden="1" customHeight="1" x14ac:dyDescent="0.25">
      <c r="A30" s="834" t="s">
        <v>126</v>
      </c>
      <c r="B30" s="835"/>
      <c r="C30" s="835"/>
      <c r="D30" s="836"/>
      <c r="E30" s="28"/>
      <c r="F30" s="25">
        <v>222820</v>
      </c>
      <c r="G30" s="80" t="e">
        <f t="shared" ref="G30:I40" si="3">G159+G288</f>
        <v>#VALUE!</v>
      </c>
      <c r="H30" s="80">
        <f t="shared" si="3"/>
        <v>0</v>
      </c>
      <c r="I30" s="80" t="e">
        <f t="shared" si="3"/>
        <v>#VALUE!</v>
      </c>
      <c r="J30" s="27">
        <f t="shared" ref="J30:K40" si="4">J159+J288</f>
        <v>0</v>
      </c>
      <c r="K30" s="923">
        <f t="shared" si="4"/>
        <v>0</v>
      </c>
      <c r="L30" s="924"/>
      <c r="M30" s="923">
        <f t="shared" ref="M30:M40" si="5">M159+M288</f>
        <v>0</v>
      </c>
      <c r="N30" s="924"/>
      <c r="O30" s="923">
        <f t="shared" ref="O30:O40" si="6">O159+O288</f>
        <v>0</v>
      </c>
      <c r="P30" s="924"/>
    </row>
    <row r="31" spans="1:19" ht="15.75" hidden="1" customHeight="1" x14ac:dyDescent="0.25">
      <c r="A31" s="834" t="s">
        <v>127</v>
      </c>
      <c r="B31" s="835"/>
      <c r="C31" s="835"/>
      <c r="D31" s="836"/>
      <c r="E31" s="28"/>
      <c r="F31" s="25">
        <v>222900</v>
      </c>
      <c r="G31" s="80" t="e">
        <f t="shared" si="3"/>
        <v>#VALUE!</v>
      </c>
      <c r="H31" s="80">
        <f t="shared" si="3"/>
        <v>0</v>
      </c>
      <c r="I31" s="80" t="e">
        <f t="shared" si="3"/>
        <v>#VALUE!</v>
      </c>
      <c r="J31" s="27">
        <f t="shared" si="4"/>
        <v>0</v>
      </c>
      <c r="K31" s="923">
        <f t="shared" si="4"/>
        <v>0</v>
      </c>
      <c r="L31" s="924"/>
      <c r="M31" s="923">
        <f t="shared" si="5"/>
        <v>0</v>
      </c>
      <c r="N31" s="924"/>
      <c r="O31" s="923">
        <f t="shared" si="6"/>
        <v>0</v>
      </c>
      <c r="P31" s="924"/>
    </row>
    <row r="32" spans="1:19" ht="15.75" hidden="1" customHeight="1" x14ac:dyDescent="0.25">
      <c r="A32" s="834" t="s">
        <v>128</v>
      </c>
      <c r="B32" s="835"/>
      <c r="C32" s="835"/>
      <c r="D32" s="836"/>
      <c r="E32" s="28"/>
      <c r="F32" s="25">
        <v>222910</v>
      </c>
      <c r="G32" s="80" t="e">
        <f t="shared" si="3"/>
        <v>#VALUE!</v>
      </c>
      <c r="H32" s="80">
        <f t="shared" si="3"/>
        <v>0</v>
      </c>
      <c r="I32" s="80" t="e">
        <f t="shared" si="3"/>
        <v>#VALUE!</v>
      </c>
      <c r="J32" s="27">
        <f t="shared" si="4"/>
        <v>0</v>
      </c>
      <c r="K32" s="923">
        <f t="shared" si="4"/>
        <v>0</v>
      </c>
      <c r="L32" s="924"/>
      <c r="M32" s="923">
        <f t="shared" si="5"/>
        <v>0</v>
      </c>
      <c r="N32" s="924"/>
      <c r="O32" s="923">
        <f t="shared" si="6"/>
        <v>0</v>
      </c>
      <c r="P32" s="924"/>
    </row>
    <row r="33" spans="1:16" ht="15.75" hidden="1" customHeight="1" x14ac:dyDescent="0.25">
      <c r="A33" s="834" t="s">
        <v>129</v>
      </c>
      <c r="B33" s="835"/>
      <c r="C33" s="835"/>
      <c r="D33" s="836"/>
      <c r="E33" s="28"/>
      <c r="F33" s="25">
        <v>222920</v>
      </c>
      <c r="G33" s="80" t="e">
        <f t="shared" si="3"/>
        <v>#VALUE!</v>
      </c>
      <c r="H33" s="80">
        <f t="shared" si="3"/>
        <v>0</v>
      </c>
      <c r="I33" s="80" t="e">
        <f t="shared" si="3"/>
        <v>#VALUE!</v>
      </c>
      <c r="J33" s="27">
        <f t="shared" si="4"/>
        <v>0</v>
      </c>
      <c r="K33" s="923">
        <f t="shared" si="4"/>
        <v>0</v>
      </c>
      <c r="L33" s="924"/>
      <c r="M33" s="923">
        <f t="shared" si="5"/>
        <v>0</v>
      </c>
      <c r="N33" s="924"/>
      <c r="O33" s="923">
        <f t="shared" si="6"/>
        <v>0</v>
      </c>
      <c r="P33" s="924"/>
    </row>
    <row r="34" spans="1:16" ht="15.75" hidden="1" customHeight="1" x14ac:dyDescent="0.25">
      <c r="A34" s="834" t="s">
        <v>130</v>
      </c>
      <c r="B34" s="835"/>
      <c r="C34" s="835"/>
      <c r="D34" s="836"/>
      <c r="E34" s="28"/>
      <c r="F34" s="25">
        <v>222930</v>
      </c>
      <c r="G34" s="80" t="e">
        <f t="shared" si="3"/>
        <v>#VALUE!</v>
      </c>
      <c r="H34" s="80">
        <f t="shared" si="3"/>
        <v>0</v>
      </c>
      <c r="I34" s="80" t="e">
        <f t="shared" si="3"/>
        <v>#VALUE!</v>
      </c>
      <c r="J34" s="27">
        <f t="shared" si="4"/>
        <v>0</v>
      </c>
      <c r="K34" s="923">
        <f t="shared" si="4"/>
        <v>0</v>
      </c>
      <c r="L34" s="924"/>
      <c r="M34" s="923">
        <f t="shared" si="5"/>
        <v>0</v>
      </c>
      <c r="N34" s="924"/>
      <c r="O34" s="923">
        <f t="shared" si="6"/>
        <v>0</v>
      </c>
      <c r="P34" s="924"/>
    </row>
    <row r="35" spans="1:16" ht="15.75" hidden="1" customHeight="1" x14ac:dyDescent="0.25">
      <c r="A35" s="834" t="s">
        <v>131</v>
      </c>
      <c r="B35" s="835"/>
      <c r="C35" s="835"/>
      <c r="D35" s="836"/>
      <c r="E35" s="28"/>
      <c r="F35" s="25">
        <v>222940</v>
      </c>
      <c r="G35" s="80" t="e">
        <f t="shared" si="3"/>
        <v>#VALUE!</v>
      </c>
      <c r="H35" s="80">
        <f t="shared" si="3"/>
        <v>0</v>
      </c>
      <c r="I35" s="80" t="e">
        <f t="shared" si="3"/>
        <v>#VALUE!</v>
      </c>
      <c r="J35" s="27">
        <f t="shared" si="4"/>
        <v>0</v>
      </c>
      <c r="K35" s="923">
        <f t="shared" si="4"/>
        <v>0</v>
      </c>
      <c r="L35" s="924"/>
      <c r="M35" s="923">
        <f t="shared" si="5"/>
        <v>0</v>
      </c>
      <c r="N35" s="924"/>
      <c r="O35" s="923">
        <f t="shared" si="6"/>
        <v>0</v>
      </c>
      <c r="P35" s="924"/>
    </row>
    <row r="36" spans="1:16" ht="15.75" hidden="1" customHeight="1" x14ac:dyDescent="0.25">
      <c r="A36" s="834" t="s">
        <v>132</v>
      </c>
      <c r="B36" s="835"/>
      <c r="C36" s="835"/>
      <c r="D36" s="836"/>
      <c r="E36" s="28"/>
      <c r="F36" s="25">
        <v>222950</v>
      </c>
      <c r="G36" s="80" t="e">
        <f t="shared" si="3"/>
        <v>#VALUE!</v>
      </c>
      <c r="H36" s="80">
        <f t="shared" si="3"/>
        <v>0</v>
      </c>
      <c r="I36" s="80" t="e">
        <f t="shared" si="3"/>
        <v>#VALUE!</v>
      </c>
      <c r="J36" s="27">
        <f t="shared" si="4"/>
        <v>0</v>
      </c>
      <c r="K36" s="923">
        <f t="shared" si="4"/>
        <v>0</v>
      </c>
      <c r="L36" s="924"/>
      <c r="M36" s="923">
        <f t="shared" si="5"/>
        <v>0</v>
      </c>
      <c r="N36" s="924"/>
      <c r="O36" s="923">
        <f t="shared" si="6"/>
        <v>0</v>
      </c>
      <c r="P36" s="924"/>
    </row>
    <row r="37" spans="1:16" ht="15.75" hidden="1" customHeight="1" x14ac:dyDescent="0.25">
      <c r="A37" s="834" t="s">
        <v>133</v>
      </c>
      <c r="B37" s="835"/>
      <c r="C37" s="835"/>
      <c r="D37" s="836"/>
      <c r="E37" s="28"/>
      <c r="F37" s="25">
        <v>222960</v>
      </c>
      <c r="G37" s="80" t="e">
        <f t="shared" si="3"/>
        <v>#VALUE!</v>
      </c>
      <c r="H37" s="80">
        <f t="shared" si="3"/>
        <v>0</v>
      </c>
      <c r="I37" s="80" t="e">
        <f t="shared" si="3"/>
        <v>#VALUE!</v>
      </c>
      <c r="J37" s="27">
        <f t="shared" si="4"/>
        <v>0</v>
      </c>
      <c r="K37" s="923">
        <f t="shared" si="4"/>
        <v>0</v>
      </c>
      <c r="L37" s="924"/>
      <c r="M37" s="923">
        <f t="shared" si="5"/>
        <v>0</v>
      </c>
      <c r="N37" s="924"/>
      <c r="O37" s="923">
        <f t="shared" si="6"/>
        <v>0</v>
      </c>
      <c r="P37" s="924"/>
    </row>
    <row r="38" spans="1:16" ht="15.75" hidden="1" customHeight="1" x14ac:dyDescent="0.25">
      <c r="A38" s="834" t="s">
        <v>134</v>
      </c>
      <c r="B38" s="835"/>
      <c r="C38" s="835"/>
      <c r="D38" s="836"/>
      <c r="E38" s="28"/>
      <c r="F38" s="25">
        <v>222970</v>
      </c>
      <c r="G38" s="80" t="e">
        <f t="shared" si="3"/>
        <v>#VALUE!</v>
      </c>
      <c r="H38" s="80">
        <f t="shared" si="3"/>
        <v>0</v>
      </c>
      <c r="I38" s="80" t="e">
        <f t="shared" si="3"/>
        <v>#VALUE!</v>
      </c>
      <c r="J38" s="27">
        <f t="shared" si="4"/>
        <v>8620499.6999999993</v>
      </c>
      <c r="K38" s="923">
        <f t="shared" si="4"/>
        <v>8988710</v>
      </c>
      <c r="L38" s="924"/>
      <c r="M38" s="923">
        <f t="shared" si="5"/>
        <v>9655220.9000000004</v>
      </c>
      <c r="N38" s="924"/>
      <c r="O38" s="923">
        <f t="shared" si="6"/>
        <v>10350887.4</v>
      </c>
      <c r="P38" s="924"/>
    </row>
    <row r="39" spans="1:16" ht="15.75" hidden="1" customHeight="1" x14ac:dyDescent="0.25">
      <c r="A39" s="834" t="s">
        <v>135</v>
      </c>
      <c r="B39" s="835"/>
      <c r="C39" s="835"/>
      <c r="D39" s="836"/>
      <c r="E39" s="28"/>
      <c r="F39" s="25">
        <v>222980</v>
      </c>
      <c r="G39" s="80" t="e">
        <f t="shared" si="3"/>
        <v>#VALUE!</v>
      </c>
      <c r="H39" s="80">
        <f t="shared" si="3"/>
        <v>0</v>
      </c>
      <c r="I39" s="80" t="e">
        <f t="shared" si="3"/>
        <v>#VALUE!</v>
      </c>
      <c r="J39" s="27">
        <f t="shared" si="4"/>
        <v>8620499.6999999993</v>
      </c>
      <c r="K39" s="923">
        <f t="shared" si="4"/>
        <v>8988710</v>
      </c>
      <c r="L39" s="924"/>
      <c r="M39" s="923">
        <f t="shared" si="5"/>
        <v>9655220.9000000004</v>
      </c>
      <c r="N39" s="924"/>
      <c r="O39" s="923">
        <f t="shared" si="6"/>
        <v>10350887.4</v>
      </c>
      <c r="P39" s="924"/>
    </row>
    <row r="40" spans="1:16" ht="15.75" hidden="1" customHeight="1" x14ac:dyDescent="0.25">
      <c r="A40" s="834" t="s">
        <v>136</v>
      </c>
      <c r="B40" s="835"/>
      <c r="C40" s="835"/>
      <c r="D40" s="836"/>
      <c r="E40" s="28"/>
      <c r="F40" s="25">
        <v>222990</v>
      </c>
      <c r="G40" s="80" t="e">
        <f t="shared" si="3"/>
        <v>#VALUE!</v>
      </c>
      <c r="H40" s="80">
        <f t="shared" si="3"/>
        <v>0</v>
      </c>
      <c r="I40" s="80" t="e">
        <f t="shared" si="3"/>
        <v>#VALUE!</v>
      </c>
      <c r="J40" s="27">
        <f t="shared" si="4"/>
        <v>0</v>
      </c>
      <c r="K40" s="923">
        <f t="shared" si="4"/>
        <v>0</v>
      </c>
      <c r="L40" s="924"/>
      <c r="M40" s="923">
        <f t="shared" si="5"/>
        <v>0</v>
      </c>
      <c r="N40" s="924"/>
      <c r="O40" s="923">
        <f t="shared" si="6"/>
        <v>0</v>
      </c>
      <c r="P40" s="924"/>
    </row>
    <row r="41" spans="1:16" ht="15.75" hidden="1" customHeight="1" x14ac:dyDescent="0.25">
      <c r="A41" s="846" t="s">
        <v>137</v>
      </c>
      <c r="B41" s="847"/>
      <c r="C41" s="847"/>
      <c r="D41" s="848"/>
      <c r="E41" s="19"/>
      <c r="F41" s="19">
        <v>270000</v>
      </c>
      <c r="G41" s="79" t="e">
        <f t="shared" ref="G41:K41" si="7">G42+G43</f>
        <v>#VALUE!</v>
      </c>
      <c r="H41" s="79">
        <f t="shared" si="7"/>
        <v>0</v>
      </c>
      <c r="I41" s="79" t="e">
        <f t="shared" si="7"/>
        <v>#VALUE!</v>
      </c>
      <c r="J41" s="21">
        <f t="shared" si="7"/>
        <v>0</v>
      </c>
      <c r="K41" s="927">
        <f t="shared" si="7"/>
        <v>0</v>
      </c>
      <c r="L41" s="928"/>
      <c r="M41" s="927">
        <f>M42+M43</f>
        <v>0</v>
      </c>
      <c r="N41" s="928"/>
      <c r="O41" s="927">
        <f>O42+O43</f>
        <v>0</v>
      </c>
      <c r="P41" s="928"/>
    </row>
    <row r="42" spans="1:16" ht="15.75" hidden="1" customHeight="1" x14ac:dyDescent="0.25">
      <c r="A42" s="834" t="s">
        <v>138</v>
      </c>
      <c r="B42" s="835"/>
      <c r="C42" s="835"/>
      <c r="D42" s="836"/>
      <c r="E42" s="28"/>
      <c r="F42" s="25">
        <v>271000</v>
      </c>
      <c r="G42" s="80" t="e">
        <f t="shared" ref="G42:K43" si="8">G171+G300</f>
        <v>#VALUE!</v>
      </c>
      <c r="H42" s="80">
        <f t="shared" si="8"/>
        <v>0</v>
      </c>
      <c r="I42" s="80" t="e">
        <f t="shared" si="8"/>
        <v>#VALUE!</v>
      </c>
      <c r="J42" s="27">
        <f t="shared" si="8"/>
        <v>0</v>
      </c>
      <c r="K42" s="923">
        <f t="shared" si="8"/>
        <v>0</v>
      </c>
      <c r="L42" s="924"/>
      <c r="M42" s="923">
        <f>M171+M300</f>
        <v>0</v>
      </c>
      <c r="N42" s="924"/>
      <c r="O42" s="923">
        <f>O171+O300</f>
        <v>0</v>
      </c>
      <c r="P42" s="924"/>
    </row>
    <row r="43" spans="1:16" ht="22.5" hidden="1" customHeight="1" x14ac:dyDescent="0.25">
      <c r="A43" s="834" t="s">
        <v>139</v>
      </c>
      <c r="B43" s="835"/>
      <c r="C43" s="835"/>
      <c r="D43" s="836"/>
      <c r="E43" s="43"/>
      <c r="F43" s="43">
        <v>273500</v>
      </c>
      <c r="G43" s="80" t="e">
        <f t="shared" si="8"/>
        <v>#VALUE!</v>
      </c>
      <c r="H43" s="80">
        <f t="shared" si="8"/>
        <v>0</v>
      </c>
      <c r="I43" s="80" t="e">
        <f t="shared" si="8"/>
        <v>#VALUE!</v>
      </c>
      <c r="J43" s="27">
        <f t="shared" si="8"/>
        <v>0</v>
      </c>
      <c r="K43" s="923">
        <f t="shared" si="8"/>
        <v>0</v>
      </c>
      <c r="L43" s="924"/>
      <c r="M43" s="923">
        <f>M172+M301</f>
        <v>0</v>
      </c>
      <c r="N43" s="924"/>
      <c r="O43" s="923">
        <f>O172+O301</f>
        <v>0</v>
      </c>
      <c r="P43" s="924"/>
    </row>
    <row r="44" spans="1:16" ht="15.75" hidden="1" customHeight="1" x14ac:dyDescent="0.25">
      <c r="A44" s="846" t="s">
        <v>140</v>
      </c>
      <c r="B44" s="847"/>
      <c r="C44" s="847"/>
      <c r="D44" s="848"/>
      <c r="E44" s="44"/>
      <c r="F44" s="45">
        <v>280000</v>
      </c>
      <c r="G44" s="79" t="e">
        <f t="shared" ref="G44:J44" si="9">SUM(G45:G57)</f>
        <v>#VALUE!</v>
      </c>
      <c r="H44" s="79">
        <f t="shared" si="9"/>
        <v>0</v>
      </c>
      <c r="I44" s="79" t="e">
        <f t="shared" si="9"/>
        <v>#VALUE!</v>
      </c>
      <c r="J44" s="21">
        <f t="shared" si="9"/>
        <v>0</v>
      </c>
      <c r="K44" s="927">
        <f>SUM(K45:L57)</f>
        <v>0</v>
      </c>
      <c r="L44" s="928"/>
      <c r="M44" s="927">
        <f>SUM(M45:N57)</f>
        <v>0</v>
      </c>
      <c r="N44" s="928"/>
      <c r="O44" s="927">
        <f>SUM(O45:P57)</f>
        <v>0</v>
      </c>
      <c r="P44" s="928"/>
    </row>
    <row r="45" spans="1:16" ht="15.75" hidden="1" customHeight="1" x14ac:dyDescent="0.25">
      <c r="A45" s="834" t="s">
        <v>141</v>
      </c>
      <c r="B45" s="835"/>
      <c r="C45" s="835"/>
      <c r="D45" s="836"/>
      <c r="E45" s="28"/>
      <c r="F45" s="25">
        <v>281000</v>
      </c>
      <c r="G45" s="80" t="e">
        <f t="shared" ref="G45:K60" si="10">G174+G303</f>
        <v>#VALUE!</v>
      </c>
      <c r="H45" s="80">
        <f t="shared" si="10"/>
        <v>0</v>
      </c>
      <c r="I45" s="80" t="e">
        <f t="shared" si="10"/>
        <v>#VALUE!</v>
      </c>
      <c r="J45" s="27">
        <f t="shared" si="10"/>
        <v>0</v>
      </c>
      <c r="K45" s="923">
        <f t="shared" si="10"/>
        <v>0</v>
      </c>
      <c r="L45" s="924"/>
      <c r="M45" s="923">
        <f t="shared" ref="M45:M63" si="11">M174+M303</f>
        <v>0</v>
      </c>
      <c r="N45" s="924"/>
      <c r="O45" s="923">
        <f t="shared" ref="O45:O63" si="12">O174+O303</f>
        <v>0</v>
      </c>
      <c r="P45" s="924"/>
    </row>
    <row r="46" spans="1:16" ht="15.75" hidden="1" customHeight="1" x14ac:dyDescent="0.25">
      <c r="A46" s="834" t="s">
        <v>142</v>
      </c>
      <c r="B46" s="835"/>
      <c r="C46" s="835"/>
      <c r="D46" s="836"/>
      <c r="E46" s="28"/>
      <c r="F46" s="25">
        <v>281200</v>
      </c>
      <c r="G46" s="80" t="e">
        <f t="shared" si="10"/>
        <v>#VALUE!</v>
      </c>
      <c r="H46" s="80">
        <f t="shared" si="10"/>
        <v>0</v>
      </c>
      <c r="I46" s="80" t="e">
        <f t="shared" si="10"/>
        <v>#VALUE!</v>
      </c>
      <c r="J46" s="27">
        <f t="shared" si="10"/>
        <v>0</v>
      </c>
      <c r="K46" s="923">
        <f t="shared" si="10"/>
        <v>0</v>
      </c>
      <c r="L46" s="924"/>
      <c r="M46" s="923">
        <f t="shared" si="11"/>
        <v>0</v>
      </c>
      <c r="N46" s="924"/>
      <c r="O46" s="923">
        <f t="shared" si="12"/>
        <v>0</v>
      </c>
      <c r="P46" s="924"/>
    </row>
    <row r="47" spans="1:16" ht="15.75" hidden="1" customHeight="1" x14ac:dyDescent="0.25">
      <c r="A47" s="834" t="s">
        <v>143</v>
      </c>
      <c r="B47" s="835"/>
      <c r="C47" s="835"/>
      <c r="D47" s="836"/>
      <c r="E47" s="28"/>
      <c r="F47" s="25">
        <v>281210</v>
      </c>
      <c r="G47" s="80" t="e">
        <f t="shared" si="10"/>
        <v>#VALUE!</v>
      </c>
      <c r="H47" s="80">
        <f t="shared" si="10"/>
        <v>0</v>
      </c>
      <c r="I47" s="80" t="e">
        <f t="shared" si="10"/>
        <v>#VALUE!</v>
      </c>
      <c r="J47" s="27">
        <f t="shared" si="10"/>
        <v>0</v>
      </c>
      <c r="K47" s="923">
        <f t="shared" si="10"/>
        <v>0</v>
      </c>
      <c r="L47" s="924"/>
      <c r="M47" s="923">
        <f t="shared" si="11"/>
        <v>0</v>
      </c>
      <c r="N47" s="924"/>
      <c r="O47" s="923">
        <f t="shared" si="12"/>
        <v>0</v>
      </c>
      <c r="P47" s="924"/>
    </row>
    <row r="48" spans="1:16" ht="15.75" hidden="1" customHeight="1" x14ac:dyDescent="0.25">
      <c r="A48" s="834" t="s">
        <v>144</v>
      </c>
      <c r="B48" s="835"/>
      <c r="C48" s="835"/>
      <c r="D48" s="836"/>
      <c r="E48" s="28"/>
      <c r="F48" s="25">
        <v>281211</v>
      </c>
      <c r="G48" s="80" t="e">
        <f t="shared" si="10"/>
        <v>#VALUE!</v>
      </c>
      <c r="H48" s="80">
        <f t="shared" si="10"/>
        <v>0</v>
      </c>
      <c r="I48" s="80" t="e">
        <f t="shared" si="10"/>
        <v>#VALUE!</v>
      </c>
      <c r="J48" s="27">
        <f t="shared" si="10"/>
        <v>0</v>
      </c>
      <c r="K48" s="923">
        <f t="shared" si="10"/>
        <v>0</v>
      </c>
      <c r="L48" s="924"/>
      <c r="M48" s="923">
        <f t="shared" si="11"/>
        <v>0</v>
      </c>
      <c r="N48" s="924"/>
      <c r="O48" s="923">
        <f t="shared" si="12"/>
        <v>0</v>
      </c>
      <c r="P48" s="924"/>
    </row>
    <row r="49" spans="1:16" ht="15.75" hidden="1" customHeight="1" x14ac:dyDescent="0.25">
      <c r="A49" s="834" t="s">
        <v>145</v>
      </c>
      <c r="B49" s="835"/>
      <c r="C49" s="835"/>
      <c r="D49" s="836"/>
      <c r="E49" s="28"/>
      <c r="F49" s="25">
        <v>281212</v>
      </c>
      <c r="G49" s="80" t="e">
        <f t="shared" si="10"/>
        <v>#VALUE!</v>
      </c>
      <c r="H49" s="80">
        <f t="shared" si="10"/>
        <v>0</v>
      </c>
      <c r="I49" s="80" t="e">
        <f t="shared" si="10"/>
        <v>#VALUE!</v>
      </c>
      <c r="J49" s="27">
        <f t="shared" si="10"/>
        <v>0</v>
      </c>
      <c r="K49" s="923">
        <f t="shared" si="10"/>
        <v>0</v>
      </c>
      <c r="L49" s="924"/>
      <c r="M49" s="923">
        <f t="shared" si="11"/>
        <v>0</v>
      </c>
      <c r="N49" s="924"/>
      <c r="O49" s="923">
        <f t="shared" si="12"/>
        <v>0</v>
      </c>
      <c r="P49" s="924"/>
    </row>
    <row r="50" spans="1:16" ht="15.75" hidden="1" customHeight="1" x14ac:dyDescent="0.25">
      <c r="A50" s="834" t="s">
        <v>146</v>
      </c>
      <c r="B50" s="835"/>
      <c r="C50" s="835"/>
      <c r="D50" s="836"/>
      <c r="E50" s="28"/>
      <c r="F50" s="25">
        <v>281220</v>
      </c>
      <c r="G50" s="80" t="e">
        <f t="shared" si="10"/>
        <v>#VALUE!</v>
      </c>
      <c r="H50" s="80">
        <f t="shared" si="10"/>
        <v>0</v>
      </c>
      <c r="I50" s="80" t="e">
        <f t="shared" si="10"/>
        <v>#VALUE!</v>
      </c>
      <c r="J50" s="27">
        <f t="shared" si="10"/>
        <v>0</v>
      </c>
      <c r="K50" s="923">
        <f t="shared" si="10"/>
        <v>0</v>
      </c>
      <c r="L50" s="924"/>
      <c r="M50" s="923">
        <f t="shared" si="11"/>
        <v>0</v>
      </c>
      <c r="N50" s="924"/>
      <c r="O50" s="923">
        <f t="shared" si="12"/>
        <v>0</v>
      </c>
      <c r="P50" s="924"/>
    </row>
    <row r="51" spans="1:16" ht="15.75" hidden="1" customHeight="1" x14ac:dyDescent="0.25">
      <c r="A51" s="834" t="s">
        <v>147</v>
      </c>
      <c r="B51" s="835"/>
      <c r="C51" s="835"/>
      <c r="D51" s="836"/>
      <c r="E51" s="28"/>
      <c r="F51" s="25">
        <v>281221</v>
      </c>
      <c r="G51" s="80" t="e">
        <f t="shared" si="10"/>
        <v>#VALUE!</v>
      </c>
      <c r="H51" s="80">
        <f t="shared" si="10"/>
        <v>0</v>
      </c>
      <c r="I51" s="80" t="e">
        <f t="shared" si="10"/>
        <v>#VALUE!</v>
      </c>
      <c r="J51" s="27">
        <f t="shared" si="10"/>
        <v>0</v>
      </c>
      <c r="K51" s="923">
        <f t="shared" si="10"/>
        <v>0</v>
      </c>
      <c r="L51" s="924"/>
      <c r="M51" s="923">
        <f t="shared" si="11"/>
        <v>0</v>
      </c>
      <c r="N51" s="924"/>
      <c r="O51" s="923">
        <f t="shared" si="12"/>
        <v>0</v>
      </c>
      <c r="P51" s="924"/>
    </row>
    <row r="52" spans="1:16" ht="15.75" hidden="1" customHeight="1" x14ac:dyDescent="0.25">
      <c r="A52" s="834" t="s">
        <v>148</v>
      </c>
      <c r="B52" s="835"/>
      <c r="C52" s="835"/>
      <c r="D52" s="836"/>
      <c r="E52" s="28"/>
      <c r="F52" s="25">
        <v>281222</v>
      </c>
      <c r="G52" s="80" t="e">
        <f t="shared" si="10"/>
        <v>#VALUE!</v>
      </c>
      <c r="H52" s="80">
        <f t="shared" si="10"/>
        <v>0</v>
      </c>
      <c r="I52" s="80" t="e">
        <f t="shared" si="10"/>
        <v>#VALUE!</v>
      </c>
      <c r="J52" s="27">
        <f t="shared" si="10"/>
        <v>0</v>
      </c>
      <c r="K52" s="923">
        <f t="shared" si="10"/>
        <v>0</v>
      </c>
      <c r="L52" s="924"/>
      <c r="M52" s="923">
        <f t="shared" si="11"/>
        <v>0</v>
      </c>
      <c r="N52" s="924"/>
      <c r="O52" s="923">
        <f t="shared" si="12"/>
        <v>0</v>
      </c>
      <c r="P52" s="924"/>
    </row>
    <row r="53" spans="1:16" ht="15.75" hidden="1" customHeight="1" x14ac:dyDescent="0.25">
      <c r="A53" s="834" t="s">
        <v>149</v>
      </c>
      <c r="B53" s="835"/>
      <c r="C53" s="835"/>
      <c r="D53" s="836"/>
      <c r="E53" s="28"/>
      <c r="F53" s="25">
        <v>281230</v>
      </c>
      <c r="G53" s="80" t="e">
        <f t="shared" si="10"/>
        <v>#VALUE!</v>
      </c>
      <c r="H53" s="80">
        <f t="shared" si="10"/>
        <v>0</v>
      </c>
      <c r="I53" s="80" t="e">
        <f t="shared" si="10"/>
        <v>#VALUE!</v>
      </c>
      <c r="J53" s="27">
        <f t="shared" si="10"/>
        <v>0</v>
      </c>
      <c r="K53" s="923">
        <f t="shared" si="10"/>
        <v>0</v>
      </c>
      <c r="L53" s="924"/>
      <c r="M53" s="923">
        <f t="shared" si="11"/>
        <v>0</v>
      </c>
      <c r="N53" s="924"/>
      <c r="O53" s="923">
        <f t="shared" si="12"/>
        <v>0</v>
      </c>
      <c r="P53" s="924"/>
    </row>
    <row r="54" spans="1:16" ht="15.75" hidden="1" customHeight="1" x14ac:dyDescent="0.25">
      <c r="A54" s="834" t="s">
        <v>150</v>
      </c>
      <c r="B54" s="835"/>
      <c r="C54" s="835"/>
      <c r="D54" s="836"/>
      <c r="E54" s="28"/>
      <c r="F54" s="25">
        <v>281800</v>
      </c>
      <c r="G54" s="80" t="e">
        <f t="shared" si="10"/>
        <v>#VALUE!</v>
      </c>
      <c r="H54" s="80">
        <f t="shared" si="10"/>
        <v>0</v>
      </c>
      <c r="I54" s="80" t="e">
        <f t="shared" si="10"/>
        <v>#VALUE!</v>
      </c>
      <c r="J54" s="27">
        <f t="shared" si="10"/>
        <v>0</v>
      </c>
      <c r="K54" s="923">
        <f t="shared" si="10"/>
        <v>0</v>
      </c>
      <c r="L54" s="924"/>
      <c r="M54" s="923">
        <f t="shared" si="11"/>
        <v>0</v>
      </c>
      <c r="N54" s="924"/>
      <c r="O54" s="923">
        <f t="shared" si="12"/>
        <v>0</v>
      </c>
      <c r="P54" s="924"/>
    </row>
    <row r="55" spans="1:16" ht="15.75" hidden="1" customHeight="1" x14ac:dyDescent="0.25">
      <c r="A55" s="834" t="s">
        <v>151</v>
      </c>
      <c r="B55" s="835"/>
      <c r="C55" s="835"/>
      <c r="D55" s="836"/>
      <c r="E55" s="28"/>
      <c r="F55" s="25">
        <v>281900</v>
      </c>
      <c r="G55" s="80" t="e">
        <f t="shared" si="10"/>
        <v>#VALUE!</v>
      </c>
      <c r="H55" s="80">
        <f t="shared" si="10"/>
        <v>0</v>
      </c>
      <c r="I55" s="80" t="e">
        <f t="shared" si="10"/>
        <v>#VALUE!</v>
      </c>
      <c r="J55" s="27">
        <f t="shared" si="10"/>
        <v>0</v>
      </c>
      <c r="K55" s="923">
        <f t="shared" si="10"/>
        <v>0</v>
      </c>
      <c r="L55" s="924"/>
      <c r="M55" s="923">
        <f t="shared" si="11"/>
        <v>0</v>
      </c>
      <c r="N55" s="924"/>
      <c r="O55" s="923">
        <f t="shared" si="12"/>
        <v>0</v>
      </c>
      <c r="P55" s="924"/>
    </row>
    <row r="56" spans="1:16" ht="15.75" hidden="1" customHeight="1" x14ac:dyDescent="0.25">
      <c r="A56" s="834" t="s">
        <v>152</v>
      </c>
      <c r="B56" s="835"/>
      <c r="C56" s="835"/>
      <c r="D56" s="836"/>
      <c r="E56" s="28"/>
      <c r="F56" s="25">
        <v>282000</v>
      </c>
      <c r="G56" s="80" t="e">
        <f t="shared" si="10"/>
        <v>#VALUE!</v>
      </c>
      <c r="H56" s="80">
        <f t="shared" si="10"/>
        <v>0</v>
      </c>
      <c r="I56" s="80" t="e">
        <f t="shared" si="10"/>
        <v>#VALUE!</v>
      </c>
      <c r="J56" s="27">
        <f t="shared" si="10"/>
        <v>0</v>
      </c>
      <c r="K56" s="923">
        <f t="shared" si="10"/>
        <v>0</v>
      </c>
      <c r="L56" s="924"/>
      <c r="M56" s="923">
        <f t="shared" si="11"/>
        <v>0</v>
      </c>
      <c r="N56" s="924"/>
      <c r="O56" s="923">
        <f t="shared" si="12"/>
        <v>0</v>
      </c>
      <c r="P56" s="924"/>
    </row>
    <row r="57" spans="1:16" ht="15.75" hidden="1" customHeight="1" x14ac:dyDescent="0.25">
      <c r="A57" s="834" t="s">
        <v>153</v>
      </c>
      <c r="B57" s="835"/>
      <c r="C57" s="835"/>
      <c r="D57" s="836"/>
      <c r="E57" s="28"/>
      <c r="F57" s="25">
        <v>282100</v>
      </c>
      <c r="G57" s="80" t="e">
        <f t="shared" si="10"/>
        <v>#VALUE!</v>
      </c>
      <c r="H57" s="80">
        <f t="shared" si="10"/>
        <v>0</v>
      </c>
      <c r="I57" s="80" t="e">
        <f t="shared" si="10"/>
        <v>#VALUE!</v>
      </c>
      <c r="J57" s="27">
        <f t="shared" si="10"/>
        <v>0</v>
      </c>
      <c r="K57" s="923">
        <f t="shared" si="10"/>
        <v>0</v>
      </c>
      <c r="L57" s="924"/>
      <c r="M57" s="923">
        <f t="shared" si="11"/>
        <v>0</v>
      </c>
      <c r="N57" s="924"/>
      <c r="O57" s="923">
        <f t="shared" si="12"/>
        <v>0</v>
      </c>
      <c r="P57" s="924"/>
    </row>
    <row r="58" spans="1:16" ht="15.75" hidden="1" customHeight="1" x14ac:dyDescent="0.25">
      <c r="A58" s="846" t="s">
        <v>154</v>
      </c>
      <c r="B58" s="847"/>
      <c r="C58" s="847"/>
      <c r="D58" s="848"/>
      <c r="E58" s="20"/>
      <c r="F58" s="19">
        <v>290000</v>
      </c>
      <c r="G58" s="79" t="e">
        <f t="shared" si="10"/>
        <v>#VALUE!</v>
      </c>
      <c r="H58" s="79">
        <f t="shared" si="10"/>
        <v>0</v>
      </c>
      <c r="I58" s="79" t="e">
        <f t="shared" si="10"/>
        <v>#VALUE!</v>
      </c>
      <c r="J58" s="21">
        <f t="shared" si="10"/>
        <v>0</v>
      </c>
      <c r="K58" s="927">
        <f t="shared" si="10"/>
        <v>0</v>
      </c>
      <c r="L58" s="928"/>
      <c r="M58" s="927">
        <f t="shared" si="11"/>
        <v>0</v>
      </c>
      <c r="N58" s="928"/>
      <c r="O58" s="927">
        <f t="shared" si="12"/>
        <v>0</v>
      </c>
      <c r="P58" s="928"/>
    </row>
    <row r="59" spans="1:16" ht="15.75" hidden="1" customHeight="1" x14ac:dyDescent="0.25">
      <c r="A59" s="834" t="s">
        <v>155</v>
      </c>
      <c r="B59" s="835"/>
      <c r="C59" s="835"/>
      <c r="D59" s="836"/>
      <c r="E59" s="28"/>
      <c r="F59" s="25">
        <v>292220</v>
      </c>
      <c r="G59" s="80" t="e">
        <f t="shared" si="10"/>
        <v>#VALUE!</v>
      </c>
      <c r="H59" s="80">
        <f t="shared" si="10"/>
        <v>0</v>
      </c>
      <c r="I59" s="80" t="e">
        <f t="shared" si="10"/>
        <v>#VALUE!</v>
      </c>
      <c r="J59" s="27">
        <f t="shared" si="10"/>
        <v>0</v>
      </c>
      <c r="K59" s="923">
        <f t="shared" si="10"/>
        <v>0</v>
      </c>
      <c r="L59" s="924"/>
      <c r="M59" s="923">
        <f t="shared" si="11"/>
        <v>0</v>
      </c>
      <c r="N59" s="924"/>
      <c r="O59" s="923">
        <f t="shared" si="12"/>
        <v>0</v>
      </c>
      <c r="P59" s="924"/>
    </row>
    <row r="60" spans="1:16" ht="15.75" hidden="1" customHeight="1" x14ac:dyDescent="0.25">
      <c r="A60" s="834" t="s">
        <v>156</v>
      </c>
      <c r="B60" s="835"/>
      <c r="C60" s="835"/>
      <c r="D60" s="836"/>
      <c r="E60" s="29"/>
      <c r="F60" s="25">
        <v>300000</v>
      </c>
      <c r="G60" s="80" t="e">
        <f t="shared" si="10"/>
        <v>#VALUE!</v>
      </c>
      <c r="H60" s="80">
        <f t="shared" si="10"/>
        <v>0</v>
      </c>
      <c r="I60" s="80" t="e">
        <f t="shared" si="10"/>
        <v>#VALUE!</v>
      </c>
      <c r="J60" s="27">
        <f t="shared" si="10"/>
        <v>0</v>
      </c>
      <c r="K60" s="923">
        <f t="shared" si="10"/>
        <v>0</v>
      </c>
      <c r="L60" s="924"/>
      <c r="M60" s="923">
        <f t="shared" si="11"/>
        <v>0</v>
      </c>
      <c r="N60" s="924"/>
      <c r="O60" s="923">
        <f t="shared" si="12"/>
        <v>0</v>
      </c>
      <c r="P60" s="924"/>
    </row>
    <row r="61" spans="1:16" ht="15.75" hidden="1" customHeight="1" x14ac:dyDescent="0.25">
      <c r="A61" s="834" t="s">
        <v>157</v>
      </c>
      <c r="B61" s="835"/>
      <c r="C61" s="835"/>
      <c r="D61" s="836"/>
      <c r="E61" s="46"/>
      <c r="F61" s="25">
        <v>300000</v>
      </c>
      <c r="G61" s="80" t="e">
        <f t="shared" ref="G61:K63" si="13">G190+G319</f>
        <v>#VALUE!</v>
      </c>
      <c r="H61" s="80">
        <f t="shared" si="13"/>
        <v>0</v>
      </c>
      <c r="I61" s="80" t="e">
        <f t="shared" si="13"/>
        <v>#VALUE!</v>
      </c>
      <c r="J61" s="27">
        <f t="shared" si="13"/>
        <v>0</v>
      </c>
      <c r="K61" s="923">
        <f t="shared" si="13"/>
        <v>0</v>
      </c>
      <c r="L61" s="924"/>
      <c r="M61" s="923">
        <f t="shared" si="11"/>
        <v>0</v>
      </c>
      <c r="N61" s="924"/>
      <c r="O61" s="923">
        <f t="shared" si="12"/>
        <v>0</v>
      </c>
      <c r="P61" s="924"/>
    </row>
    <row r="62" spans="1:16" ht="15.75" hidden="1" customHeight="1" x14ac:dyDescent="0.25">
      <c r="A62" s="834" t="s">
        <v>158</v>
      </c>
      <c r="B62" s="835"/>
      <c r="C62" s="835"/>
      <c r="D62" s="836"/>
      <c r="E62" s="46"/>
      <c r="F62" s="25">
        <v>319000</v>
      </c>
      <c r="G62" s="80" t="e">
        <f t="shared" si="13"/>
        <v>#VALUE!</v>
      </c>
      <c r="H62" s="80">
        <f t="shared" si="13"/>
        <v>0</v>
      </c>
      <c r="I62" s="80" t="e">
        <f t="shared" si="13"/>
        <v>#VALUE!</v>
      </c>
      <c r="J62" s="27">
        <f t="shared" si="13"/>
        <v>0</v>
      </c>
      <c r="K62" s="923">
        <f t="shared" si="13"/>
        <v>0</v>
      </c>
      <c r="L62" s="924"/>
      <c r="M62" s="923">
        <f t="shared" si="11"/>
        <v>0</v>
      </c>
      <c r="N62" s="924"/>
      <c r="O62" s="923">
        <f t="shared" si="12"/>
        <v>0</v>
      </c>
      <c r="P62" s="924"/>
    </row>
    <row r="63" spans="1:16" ht="15.75" hidden="1" customHeight="1" x14ac:dyDescent="0.25">
      <c r="A63" s="834" t="s">
        <v>159</v>
      </c>
      <c r="B63" s="835"/>
      <c r="C63" s="835"/>
      <c r="D63" s="836"/>
      <c r="E63" s="28"/>
      <c r="F63" s="25">
        <v>350000</v>
      </c>
      <c r="G63" s="80" t="e">
        <f t="shared" si="13"/>
        <v>#VALUE!</v>
      </c>
      <c r="H63" s="80">
        <f t="shared" si="13"/>
        <v>0</v>
      </c>
      <c r="I63" s="80" t="e">
        <f t="shared" si="13"/>
        <v>#VALUE!</v>
      </c>
      <c r="J63" s="27">
        <f t="shared" si="13"/>
        <v>0</v>
      </c>
      <c r="K63" s="923">
        <f t="shared" si="13"/>
        <v>0</v>
      </c>
      <c r="L63" s="924"/>
      <c r="M63" s="923">
        <f t="shared" si="11"/>
        <v>0</v>
      </c>
      <c r="N63" s="924"/>
      <c r="O63" s="923">
        <f t="shared" si="12"/>
        <v>0</v>
      </c>
      <c r="P63" s="924"/>
    </row>
    <row r="64" spans="1:16" ht="15.75" hidden="1" customHeight="1" x14ac:dyDescent="0.25">
      <c r="A64" s="846" t="s">
        <v>160</v>
      </c>
      <c r="B64" s="847"/>
      <c r="C64" s="847"/>
      <c r="D64" s="848"/>
      <c r="E64" s="20"/>
      <c r="F64" s="19">
        <v>310000</v>
      </c>
      <c r="G64" s="79" t="e">
        <f t="shared" ref="G64:J64" si="14">SUM(G65:G94)</f>
        <v>#VALUE!</v>
      </c>
      <c r="H64" s="79">
        <f t="shared" si="14"/>
        <v>0</v>
      </c>
      <c r="I64" s="79" t="e">
        <f t="shared" si="14"/>
        <v>#VALUE!</v>
      </c>
      <c r="J64" s="21">
        <f t="shared" si="14"/>
        <v>0</v>
      </c>
      <c r="K64" s="927">
        <f>SUM(K65:L94)</f>
        <v>0</v>
      </c>
      <c r="L64" s="928"/>
      <c r="M64" s="927">
        <f>SUM(M65:N94)</f>
        <v>0</v>
      </c>
      <c r="N64" s="928"/>
      <c r="O64" s="927">
        <f>SUM(O65:P94)</f>
        <v>0</v>
      </c>
      <c r="P64" s="928"/>
    </row>
    <row r="65" spans="1:16" ht="15.75" hidden="1" customHeight="1" x14ac:dyDescent="0.25">
      <c r="A65" s="834" t="s">
        <v>161</v>
      </c>
      <c r="B65" s="835"/>
      <c r="C65" s="835"/>
      <c r="D65" s="836"/>
      <c r="E65" s="28"/>
      <c r="F65" s="25">
        <v>311000</v>
      </c>
      <c r="G65" s="80" t="e">
        <f t="shared" ref="G65:K80" si="15">G194+G323</f>
        <v>#VALUE!</v>
      </c>
      <c r="H65" s="80">
        <f t="shared" si="15"/>
        <v>0</v>
      </c>
      <c r="I65" s="80" t="e">
        <f t="shared" si="15"/>
        <v>#VALUE!</v>
      </c>
      <c r="J65" s="27">
        <f t="shared" si="15"/>
        <v>0</v>
      </c>
      <c r="K65" s="923">
        <f t="shared" si="15"/>
        <v>0</v>
      </c>
      <c r="L65" s="924"/>
      <c r="M65" s="923">
        <f t="shared" ref="M65:M94" si="16">M194+M323</f>
        <v>0</v>
      </c>
      <c r="N65" s="924"/>
      <c r="O65" s="923">
        <f t="shared" ref="O65:O94" si="17">O194+O323</f>
        <v>0</v>
      </c>
      <c r="P65" s="924"/>
    </row>
    <row r="66" spans="1:16" ht="15.75" hidden="1" customHeight="1" x14ac:dyDescent="0.25">
      <c r="A66" s="834" t="s">
        <v>162</v>
      </c>
      <c r="B66" s="835"/>
      <c r="C66" s="835"/>
      <c r="D66" s="836"/>
      <c r="E66" s="28"/>
      <c r="F66" s="25">
        <v>311100</v>
      </c>
      <c r="G66" s="80" t="e">
        <f t="shared" si="15"/>
        <v>#VALUE!</v>
      </c>
      <c r="H66" s="80">
        <f t="shared" si="15"/>
        <v>0</v>
      </c>
      <c r="I66" s="80" t="e">
        <f t="shared" si="15"/>
        <v>#VALUE!</v>
      </c>
      <c r="J66" s="27">
        <f t="shared" si="15"/>
        <v>0</v>
      </c>
      <c r="K66" s="923">
        <f t="shared" si="15"/>
        <v>0</v>
      </c>
      <c r="L66" s="924"/>
      <c r="M66" s="923">
        <f t="shared" si="16"/>
        <v>0</v>
      </c>
      <c r="N66" s="924"/>
      <c r="O66" s="923">
        <f t="shared" si="17"/>
        <v>0</v>
      </c>
      <c r="P66" s="924"/>
    </row>
    <row r="67" spans="1:16" ht="15.75" hidden="1" customHeight="1" x14ac:dyDescent="0.25">
      <c r="A67" s="834" t="s">
        <v>163</v>
      </c>
      <c r="B67" s="835"/>
      <c r="C67" s="835"/>
      <c r="D67" s="836"/>
      <c r="E67" s="28"/>
      <c r="F67" s="25">
        <v>311110</v>
      </c>
      <c r="G67" s="80" t="e">
        <f t="shared" si="15"/>
        <v>#VALUE!</v>
      </c>
      <c r="H67" s="80">
        <f t="shared" si="15"/>
        <v>0</v>
      </c>
      <c r="I67" s="80" t="e">
        <f t="shared" si="15"/>
        <v>#VALUE!</v>
      </c>
      <c r="J67" s="27">
        <f t="shared" si="15"/>
        <v>0</v>
      </c>
      <c r="K67" s="923">
        <f t="shared" si="15"/>
        <v>0</v>
      </c>
      <c r="L67" s="924"/>
      <c r="M67" s="923">
        <f t="shared" si="16"/>
        <v>0</v>
      </c>
      <c r="N67" s="924"/>
      <c r="O67" s="923">
        <f t="shared" si="17"/>
        <v>0</v>
      </c>
      <c r="P67" s="924"/>
    </row>
    <row r="68" spans="1:16" ht="15.75" hidden="1" customHeight="1" x14ac:dyDescent="0.25">
      <c r="A68" s="834" t="s">
        <v>164</v>
      </c>
      <c r="B68" s="835"/>
      <c r="C68" s="835"/>
      <c r="D68" s="836"/>
      <c r="E68" s="28"/>
      <c r="F68" s="25">
        <v>311120</v>
      </c>
      <c r="G68" s="80" t="e">
        <f t="shared" si="15"/>
        <v>#VALUE!</v>
      </c>
      <c r="H68" s="80">
        <f t="shared" si="15"/>
        <v>0</v>
      </c>
      <c r="I68" s="80" t="e">
        <f t="shared" si="15"/>
        <v>#VALUE!</v>
      </c>
      <c r="J68" s="27">
        <f t="shared" si="15"/>
        <v>0</v>
      </c>
      <c r="K68" s="923">
        <f t="shared" si="15"/>
        <v>0</v>
      </c>
      <c r="L68" s="924"/>
      <c r="M68" s="923">
        <f t="shared" si="16"/>
        <v>0</v>
      </c>
      <c r="N68" s="924"/>
      <c r="O68" s="923">
        <f t="shared" si="17"/>
        <v>0</v>
      </c>
      <c r="P68" s="924"/>
    </row>
    <row r="69" spans="1:16" ht="15.75" hidden="1" customHeight="1" x14ac:dyDescent="0.25">
      <c r="A69" s="834" t="s">
        <v>165</v>
      </c>
      <c r="B69" s="835"/>
      <c r="C69" s="835"/>
      <c r="D69" s="836"/>
      <c r="E69" s="28"/>
      <c r="F69" s="25">
        <v>311210</v>
      </c>
      <c r="G69" s="80" t="e">
        <f t="shared" si="15"/>
        <v>#VALUE!</v>
      </c>
      <c r="H69" s="80">
        <f t="shared" si="15"/>
        <v>0</v>
      </c>
      <c r="I69" s="80" t="e">
        <f t="shared" si="15"/>
        <v>#VALUE!</v>
      </c>
      <c r="J69" s="27">
        <f t="shared" si="15"/>
        <v>0</v>
      </c>
      <c r="K69" s="923">
        <f t="shared" si="15"/>
        <v>0</v>
      </c>
      <c r="L69" s="924"/>
      <c r="M69" s="923">
        <f t="shared" si="16"/>
        <v>0</v>
      </c>
      <c r="N69" s="924"/>
      <c r="O69" s="923">
        <f t="shared" si="17"/>
        <v>0</v>
      </c>
      <c r="P69" s="924"/>
    </row>
    <row r="70" spans="1:16" ht="15.75" hidden="1" customHeight="1" x14ac:dyDescent="0.25">
      <c r="A70" s="834" t="s">
        <v>166</v>
      </c>
      <c r="B70" s="835"/>
      <c r="C70" s="835"/>
      <c r="D70" s="836"/>
      <c r="E70" s="28"/>
      <c r="F70" s="25">
        <v>312120</v>
      </c>
      <c r="G70" s="80" t="e">
        <f t="shared" si="15"/>
        <v>#VALUE!</v>
      </c>
      <c r="H70" s="80">
        <f t="shared" si="15"/>
        <v>0</v>
      </c>
      <c r="I70" s="80" t="e">
        <f t="shared" si="15"/>
        <v>#VALUE!</v>
      </c>
      <c r="J70" s="27">
        <f t="shared" si="15"/>
        <v>0</v>
      </c>
      <c r="K70" s="923">
        <f t="shared" si="15"/>
        <v>0</v>
      </c>
      <c r="L70" s="924"/>
      <c r="M70" s="923">
        <f t="shared" si="16"/>
        <v>0</v>
      </c>
      <c r="N70" s="924"/>
      <c r="O70" s="923">
        <f t="shared" si="17"/>
        <v>0</v>
      </c>
      <c r="P70" s="924"/>
    </row>
    <row r="71" spans="1:16" ht="15.75" hidden="1" customHeight="1" x14ac:dyDescent="0.25">
      <c r="A71" s="834" t="s">
        <v>167</v>
      </c>
      <c r="B71" s="835"/>
      <c r="C71" s="835"/>
      <c r="D71" s="836"/>
      <c r="E71" s="28"/>
      <c r="F71" s="25">
        <v>313000</v>
      </c>
      <c r="G71" s="80" t="e">
        <f t="shared" si="15"/>
        <v>#VALUE!</v>
      </c>
      <c r="H71" s="80">
        <f t="shared" si="15"/>
        <v>0</v>
      </c>
      <c r="I71" s="80" t="e">
        <f t="shared" si="15"/>
        <v>#VALUE!</v>
      </c>
      <c r="J71" s="27">
        <f t="shared" si="15"/>
        <v>0</v>
      </c>
      <c r="K71" s="923">
        <f t="shared" si="15"/>
        <v>0</v>
      </c>
      <c r="L71" s="924"/>
      <c r="M71" s="923">
        <f t="shared" si="16"/>
        <v>0</v>
      </c>
      <c r="N71" s="924"/>
      <c r="O71" s="923">
        <f t="shared" si="17"/>
        <v>0</v>
      </c>
      <c r="P71" s="924"/>
    </row>
    <row r="72" spans="1:16" ht="15.75" hidden="1" customHeight="1" x14ac:dyDescent="0.25">
      <c r="A72" s="834" t="s">
        <v>168</v>
      </c>
      <c r="B72" s="835"/>
      <c r="C72" s="835"/>
      <c r="D72" s="836"/>
      <c r="E72" s="28"/>
      <c r="F72" s="25">
        <v>313100</v>
      </c>
      <c r="G72" s="80" t="e">
        <f t="shared" si="15"/>
        <v>#VALUE!</v>
      </c>
      <c r="H72" s="80">
        <f t="shared" si="15"/>
        <v>0</v>
      </c>
      <c r="I72" s="80" t="e">
        <f t="shared" si="15"/>
        <v>#VALUE!</v>
      </c>
      <c r="J72" s="27">
        <f t="shared" si="15"/>
        <v>0</v>
      </c>
      <c r="K72" s="923">
        <f t="shared" si="15"/>
        <v>0</v>
      </c>
      <c r="L72" s="924"/>
      <c r="M72" s="923">
        <f t="shared" si="16"/>
        <v>0</v>
      </c>
      <c r="N72" s="924"/>
      <c r="O72" s="923">
        <f t="shared" si="17"/>
        <v>0</v>
      </c>
      <c r="P72" s="924"/>
    </row>
    <row r="73" spans="1:16" ht="15.75" hidden="1" customHeight="1" x14ac:dyDescent="0.25">
      <c r="A73" s="834" t="s">
        <v>169</v>
      </c>
      <c r="B73" s="835"/>
      <c r="C73" s="835"/>
      <c r="D73" s="836"/>
      <c r="E73" s="28"/>
      <c r="F73" s="25">
        <v>313110</v>
      </c>
      <c r="G73" s="80" t="e">
        <f t="shared" si="15"/>
        <v>#VALUE!</v>
      </c>
      <c r="H73" s="80">
        <f t="shared" si="15"/>
        <v>0</v>
      </c>
      <c r="I73" s="80" t="e">
        <f t="shared" si="15"/>
        <v>#VALUE!</v>
      </c>
      <c r="J73" s="27">
        <f t="shared" si="15"/>
        <v>0</v>
      </c>
      <c r="K73" s="923">
        <f t="shared" si="15"/>
        <v>0</v>
      </c>
      <c r="L73" s="924"/>
      <c r="M73" s="923">
        <f t="shared" si="16"/>
        <v>0</v>
      </c>
      <c r="N73" s="924"/>
      <c r="O73" s="923">
        <f t="shared" si="17"/>
        <v>0</v>
      </c>
      <c r="P73" s="924"/>
    </row>
    <row r="74" spans="1:16" ht="15.75" hidden="1" customHeight="1" x14ac:dyDescent="0.25">
      <c r="A74" s="834" t="s">
        <v>170</v>
      </c>
      <c r="B74" s="835"/>
      <c r="C74" s="835"/>
      <c r="D74" s="836"/>
      <c r="E74" s="28"/>
      <c r="F74" s="25">
        <v>313120</v>
      </c>
      <c r="G74" s="80" t="e">
        <f t="shared" si="15"/>
        <v>#VALUE!</v>
      </c>
      <c r="H74" s="80">
        <f t="shared" si="15"/>
        <v>0</v>
      </c>
      <c r="I74" s="80" t="e">
        <f t="shared" si="15"/>
        <v>#VALUE!</v>
      </c>
      <c r="J74" s="27">
        <f t="shared" si="15"/>
        <v>0</v>
      </c>
      <c r="K74" s="923">
        <f t="shared" si="15"/>
        <v>0</v>
      </c>
      <c r="L74" s="924"/>
      <c r="M74" s="923">
        <f t="shared" si="16"/>
        <v>0</v>
      </c>
      <c r="N74" s="924"/>
      <c r="O74" s="923">
        <f t="shared" si="17"/>
        <v>0</v>
      </c>
      <c r="P74" s="924"/>
    </row>
    <row r="75" spans="1:16" ht="15.75" hidden="1" customHeight="1" x14ac:dyDescent="0.25">
      <c r="A75" s="834" t="s">
        <v>171</v>
      </c>
      <c r="B75" s="835"/>
      <c r="C75" s="835"/>
      <c r="D75" s="836"/>
      <c r="E75" s="28"/>
      <c r="F75" s="25">
        <v>313200</v>
      </c>
      <c r="G75" s="80" t="e">
        <f t="shared" si="15"/>
        <v>#VALUE!</v>
      </c>
      <c r="H75" s="80">
        <f t="shared" si="15"/>
        <v>0</v>
      </c>
      <c r="I75" s="80" t="e">
        <f t="shared" si="15"/>
        <v>#VALUE!</v>
      </c>
      <c r="J75" s="27">
        <f t="shared" si="15"/>
        <v>0</v>
      </c>
      <c r="K75" s="923">
        <f t="shared" si="15"/>
        <v>0</v>
      </c>
      <c r="L75" s="924"/>
      <c r="M75" s="923">
        <f t="shared" si="16"/>
        <v>0</v>
      </c>
      <c r="N75" s="924"/>
      <c r="O75" s="923">
        <f t="shared" si="17"/>
        <v>0</v>
      </c>
      <c r="P75" s="924"/>
    </row>
    <row r="76" spans="1:16" ht="15.75" hidden="1" customHeight="1" x14ac:dyDescent="0.25">
      <c r="A76" s="834" t="s">
        <v>172</v>
      </c>
      <c r="B76" s="835"/>
      <c r="C76" s="835"/>
      <c r="D76" s="836"/>
      <c r="E76" s="28"/>
      <c r="F76" s="25">
        <v>313210</v>
      </c>
      <c r="G76" s="80" t="e">
        <f t="shared" si="15"/>
        <v>#VALUE!</v>
      </c>
      <c r="H76" s="80">
        <f t="shared" si="15"/>
        <v>0</v>
      </c>
      <c r="I76" s="80" t="e">
        <f t="shared" si="15"/>
        <v>#VALUE!</v>
      </c>
      <c r="J76" s="27">
        <f t="shared" si="15"/>
        <v>0</v>
      </c>
      <c r="K76" s="923">
        <f t="shared" si="15"/>
        <v>0</v>
      </c>
      <c r="L76" s="924"/>
      <c r="M76" s="923">
        <f t="shared" si="16"/>
        <v>0</v>
      </c>
      <c r="N76" s="924"/>
      <c r="O76" s="923">
        <f t="shared" si="17"/>
        <v>0</v>
      </c>
      <c r="P76" s="924"/>
    </row>
    <row r="77" spans="1:16" ht="15.75" hidden="1" customHeight="1" x14ac:dyDescent="0.25">
      <c r="A77" s="834" t="s">
        <v>173</v>
      </c>
      <c r="B77" s="835"/>
      <c r="C77" s="835"/>
      <c r="D77" s="836"/>
      <c r="E77" s="28"/>
      <c r="F77" s="25">
        <v>314000</v>
      </c>
      <c r="G77" s="80" t="e">
        <f t="shared" si="15"/>
        <v>#VALUE!</v>
      </c>
      <c r="H77" s="80">
        <f t="shared" si="15"/>
        <v>0</v>
      </c>
      <c r="I77" s="80" t="e">
        <f t="shared" si="15"/>
        <v>#VALUE!</v>
      </c>
      <c r="J77" s="27">
        <f t="shared" si="15"/>
        <v>0</v>
      </c>
      <c r="K77" s="923">
        <f t="shared" si="15"/>
        <v>0</v>
      </c>
      <c r="L77" s="924"/>
      <c r="M77" s="923">
        <f t="shared" si="16"/>
        <v>0</v>
      </c>
      <c r="N77" s="924"/>
      <c r="O77" s="923">
        <f t="shared" si="17"/>
        <v>0</v>
      </c>
      <c r="P77" s="924"/>
    </row>
    <row r="78" spans="1:16" ht="15.75" hidden="1" customHeight="1" x14ac:dyDescent="0.25">
      <c r="A78" s="834" t="s">
        <v>174</v>
      </c>
      <c r="B78" s="835"/>
      <c r="C78" s="835"/>
      <c r="D78" s="836"/>
      <c r="E78" s="28"/>
      <c r="F78" s="25">
        <v>314110</v>
      </c>
      <c r="G78" s="80" t="e">
        <f t="shared" si="15"/>
        <v>#VALUE!</v>
      </c>
      <c r="H78" s="80">
        <f t="shared" si="15"/>
        <v>0</v>
      </c>
      <c r="I78" s="80" t="e">
        <f t="shared" si="15"/>
        <v>#VALUE!</v>
      </c>
      <c r="J78" s="27">
        <f t="shared" si="15"/>
        <v>0</v>
      </c>
      <c r="K78" s="923">
        <f t="shared" si="15"/>
        <v>0</v>
      </c>
      <c r="L78" s="924"/>
      <c r="M78" s="923">
        <f t="shared" si="16"/>
        <v>0</v>
      </c>
      <c r="N78" s="924"/>
      <c r="O78" s="923">
        <f t="shared" si="17"/>
        <v>0</v>
      </c>
      <c r="P78" s="924"/>
    </row>
    <row r="79" spans="1:16" ht="15.75" hidden="1" customHeight="1" x14ac:dyDescent="0.25">
      <c r="A79" s="834" t="s">
        <v>175</v>
      </c>
      <c r="B79" s="835"/>
      <c r="C79" s="835"/>
      <c r="D79" s="836"/>
      <c r="E79" s="28"/>
      <c r="F79" s="25">
        <v>314120</v>
      </c>
      <c r="G79" s="80" t="e">
        <f t="shared" si="15"/>
        <v>#VALUE!</v>
      </c>
      <c r="H79" s="80">
        <f t="shared" si="15"/>
        <v>0</v>
      </c>
      <c r="I79" s="80" t="e">
        <f t="shared" si="15"/>
        <v>#VALUE!</v>
      </c>
      <c r="J79" s="27">
        <f t="shared" si="15"/>
        <v>0</v>
      </c>
      <c r="K79" s="923">
        <f t="shared" si="15"/>
        <v>0</v>
      </c>
      <c r="L79" s="924"/>
      <c r="M79" s="923">
        <f t="shared" si="16"/>
        <v>0</v>
      </c>
      <c r="N79" s="924"/>
      <c r="O79" s="923">
        <f t="shared" si="17"/>
        <v>0</v>
      </c>
      <c r="P79" s="924"/>
    </row>
    <row r="80" spans="1:16" ht="15.75" hidden="1" customHeight="1" x14ac:dyDescent="0.25">
      <c r="A80" s="834" t="s">
        <v>176</v>
      </c>
      <c r="B80" s="835"/>
      <c r="C80" s="835"/>
      <c r="D80" s="836"/>
      <c r="E80" s="28"/>
      <c r="F80" s="25">
        <v>314200</v>
      </c>
      <c r="G80" s="80" t="e">
        <f t="shared" si="15"/>
        <v>#VALUE!</v>
      </c>
      <c r="H80" s="80">
        <f t="shared" si="15"/>
        <v>0</v>
      </c>
      <c r="I80" s="80" t="e">
        <f t="shared" si="15"/>
        <v>#VALUE!</v>
      </c>
      <c r="J80" s="27">
        <f t="shared" si="15"/>
        <v>0</v>
      </c>
      <c r="K80" s="923">
        <f t="shared" si="15"/>
        <v>0</v>
      </c>
      <c r="L80" s="924"/>
      <c r="M80" s="923">
        <f t="shared" si="16"/>
        <v>0</v>
      </c>
      <c r="N80" s="924"/>
      <c r="O80" s="923">
        <f t="shared" si="17"/>
        <v>0</v>
      </c>
      <c r="P80" s="924"/>
    </row>
    <row r="81" spans="1:16" ht="15.75" hidden="1" customHeight="1" x14ac:dyDescent="0.25">
      <c r="A81" s="834" t="s">
        <v>177</v>
      </c>
      <c r="B81" s="835"/>
      <c r="C81" s="835"/>
      <c r="D81" s="836"/>
      <c r="E81" s="28"/>
      <c r="F81" s="25">
        <v>315000</v>
      </c>
      <c r="G81" s="80" t="e">
        <f t="shared" ref="G81:K94" si="18">G210+G339</f>
        <v>#VALUE!</v>
      </c>
      <c r="H81" s="80">
        <f t="shared" si="18"/>
        <v>0</v>
      </c>
      <c r="I81" s="80" t="e">
        <f t="shared" si="18"/>
        <v>#VALUE!</v>
      </c>
      <c r="J81" s="27">
        <f t="shared" si="18"/>
        <v>0</v>
      </c>
      <c r="K81" s="923">
        <f t="shared" si="18"/>
        <v>0</v>
      </c>
      <c r="L81" s="924"/>
      <c r="M81" s="923">
        <f t="shared" si="16"/>
        <v>0</v>
      </c>
      <c r="N81" s="924"/>
      <c r="O81" s="923">
        <f t="shared" si="17"/>
        <v>0</v>
      </c>
      <c r="P81" s="924"/>
    </row>
    <row r="82" spans="1:16" ht="15.75" hidden="1" customHeight="1" x14ac:dyDescent="0.25">
      <c r="A82" s="834" t="s">
        <v>178</v>
      </c>
      <c r="B82" s="835"/>
      <c r="C82" s="835"/>
      <c r="D82" s="836"/>
      <c r="E82" s="43"/>
      <c r="F82" s="43">
        <v>315110</v>
      </c>
      <c r="G82" s="80" t="e">
        <f t="shared" si="18"/>
        <v>#VALUE!</v>
      </c>
      <c r="H82" s="80">
        <f t="shared" si="18"/>
        <v>0</v>
      </c>
      <c r="I82" s="80" t="e">
        <f t="shared" si="18"/>
        <v>#VALUE!</v>
      </c>
      <c r="J82" s="27">
        <f t="shared" si="18"/>
        <v>0</v>
      </c>
      <c r="K82" s="923">
        <f t="shared" si="18"/>
        <v>0</v>
      </c>
      <c r="L82" s="924"/>
      <c r="M82" s="923">
        <f t="shared" si="16"/>
        <v>0</v>
      </c>
      <c r="N82" s="924"/>
      <c r="O82" s="923">
        <f t="shared" si="17"/>
        <v>0</v>
      </c>
      <c r="P82" s="924"/>
    </row>
    <row r="83" spans="1:16" ht="15.75" hidden="1" customHeight="1" x14ac:dyDescent="0.25">
      <c r="A83" s="834" t="s">
        <v>179</v>
      </c>
      <c r="B83" s="835"/>
      <c r="C83" s="835"/>
      <c r="D83" s="836"/>
      <c r="E83" s="43"/>
      <c r="F83" s="43">
        <v>315120</v>
      </c>
      <c r="G83" s="80" t="e">
        <f t="shared" si="18"/>
        <v>#VALUE!</v>
      </c>
      <c r="H83" s="80">
        <f t="shared" si="18"/>
        <v>0</v>
      </c>
      <c r="I83" s="80" t="e">
        <f t="shared" si="18"/>
        <v>#VALUE!</v>
      </c>
      <c r="J83" s="27">
        <f t="shared" si="18"/>
        <v>0</v>
      </c>
      <c r="K83" s="923">
        <f t="shared" si="18"/>
        <v>0</v>
      </c>
      <c r="L83" s="924"/>
      <c r="M83" s="923">
        <f t="shared" si="16"/>
        <v>0</v>
      </c>
      <c r="N83" s="924"/>
      <c r="O83" s="923">
        <f t="shared" si="17"/>
        <v>0</v>
      </c>
      <c r="P83" s="924"/>
    </row>
    <row r="84" spans="1:16" ht="15.75" hidden="1" customHeight="1" x14ac:dyDescent="0.25">
      <c r="A84" s="834" t="s">
        <v>180</v>
      </c>
      <c r="B84" s="835"/>
      <c r="C84" s="835"/>
      <c r="D84" s="836"/>
      <c r="E84" s="43"/>
      <c r="F84" s="43">
        <v>316000</v>
      </c>
      <c r="G84" s="80" t="e">
        <f t="shared" si="18"/>
        <v>#VALUE!</v>
      </c>
      <c r="H84" s="80">
        <f t="shared" si="18"/>
        <v>0</v>
      </c>
      <c r="I84" s="80" t="e">
        <f t="shared" si="18"/>
        <v>#VALUE!</v>
      </c>
      <c r="J84" s="27">
        <f t="shared" si="18"/>
        <v>0</v>
      </c>
      <c r="K84" s="923">
        <f t="shared" si="18"/>
        <v>0</v>
      </c>
      <c r="L84" s="924"/>
      <c r="M84" s="923">
        <f t="shared" si="16"/>
        <v>0</v>
      </c>
      <c r="N84" s="924"/>
      <c r="O84" s="923">
        <f t="shared" si="17"/>
        <v>0</v>
      </c>
      <c r="P84" s="924"/>
    </row>
    <row r="85" spans="1:16" ht="15.75" hidden="1" customHeight="1" x14ac:dyDescent="0.25">
      <c r="A85" s="834" t="s">
        <v>181</v>
      </c>
      <c r="B85" s="835"/>
      <c r="C85" s="835"/>
      <c r="D85" s="836"/>
      <c r="E85" s="28"/>
      <c r="F85" s="25">
        <v>316110</v>
      </c>
      <c r="G85" s="80" t="e">
        <f t="shared" si="18"/>
        <v>#VALUE!</v>
      </c>
      <c r="H85" s="80">
        <f t="shared" si="18"/>
        <v>0</v>
      </c>
      <c r="I85" s="80" t="e">
        <f t="shared" si="18"/>
        <v>#VALUE!</v>
      </c>
      <c r="J85" s="27">
        <f t="shared" si="18"/>
        <v>0</v>
      </c>
      <c r="K85" s="923">
        <f t="shared" si="18"/>
        <v>0</v>
      </c>
      <c r="L85" s="924"/>
      <c r="M85" s="923">
        <f t="shared" si="16"/>
        <v>0</v>
      </c>
      <c r="N85" s="924"/>
      <c r="O85" s="923">
        <f t="shared" si="17"/>
        <v>0</v>
      </c>
      <c r="P85" s="924"/>
    </row>
    <row r="86" spans="1:16" ht="15.75" hidden="1" customHeight="1" x14ac:dyDescent="0.25">
      <c r="A86" s="834" t="s">
        <v>182</v>
      </c>
      <c r="B86" s="835"/>
      <c r="C86" s="835"/>
      <c r="D86" s="836"/>
      <c r="E86" s="43"/>
      <c r="F86" s="43">
        <v>316120</v>
      </c>
      <c r="G86" s="80" t="e">
        <f t="shared" si="18"/>
        <v>#VALUE!</v>
      </c>
      <c r="H86" s="80">
        <f t="shared" si="18"/>
        <v>0</v>
      </c>
      <c r="I86" s="80" t="e">
        <f t="shared" si="18"/>
        <v>#VALUE!</v>
      </c>
      <c r="J86" s="27">
        <f t="shared" si="18"/>
        <v>0</v>
      </c>
      <c r="K86" s="923">
        <f t="shared" si="18"/>
        <v>0</v>
      </c>
      <c r="L86" s="924"/>
      <c r="M86" s="923">
        <f t="shared" si="16"/>
        <v>0</v>
      </c>
      <c r="N86" s="924"/>
      <c r="O86" s="923">
        <f t="shared" si="17"/>
        <v>0</v>
      </c>
      <c r="P86" s="924"/>
    </row>
    <row r="87" spans="1:16" ht="15.75" hidden="1" customHeight="1" x14ac:dyDescent="0.25">
      <c r="A87" s="834" t="s">
        <v>183</v>
      </c>
      <c r="B87" s="835"/>
      <c r="C87" s="835"/>
      <c r="D87" s="836"/>
      <c r="E87" s="28"/>
      <c r="F87" s="25">
        <v>316210</v>
      </c>
      <c r="G87" s="80" t="e">
        <f t="shared" si="18"/>
        <v>#VALUE!</v>
      </c>
      <c r="H87" s="80">
        <f t="shared" si="18"/>
        <v>0</v>
      </c>
      <c r="I87" s="80" t="e">
        <f t="shared" si="18"/>
        <v>#VALUE!</v>
      </c>
      <c r="J87" s="27">
        <f t="shared" si="18"/>
        <v>0</v>
      </c>
      <c r="K87" s="923">
        <f t="shared" si="18"/>
        <v>0</v>
      </c>
      <c r="L87" s="924"/>
      <c r="M87" s="923">
        <f t="shared" si="16"/>
        <v>0</v>
      </c>
      <c r="N87" s="924"/>
      <c r="O87" s="923">
        <f t="shared" si="17"/>
        <v>0</v>
      </c>
      <c r="P87" s="924"/>
    </row>
    <row r="88" spans="1:16" ht="15.75" hidden="1" customHeight="1" x14ac:dyDescent="0.25">
      <c r="A88" s="834" t="s">
        <v>184</v>
      </c>
      <c r="B88" s="835"/>
      <c r="C88" s="835"/>
      <c r="D88" s="836"/>
      <c r="E88" s="28"/>
      <c r="F88" s="25">
        <v>317000</v>
      </c>
      <c r="G88" s="80" t="e">
        <f t="shared" si="18"/>
        <v>#VALUE!</v>
      </c>
      <c r="H88" s="80">
        <f t="shared" si="18"/>
        <v>0</v>
      </c>
      <c r="I88" s="80" t="e">
        <f t="shared" si="18"/>
        <v>#VALUE!</v>
      </c>
      <c r="J88" s="27">
        <f t="shared" si="18"/>
        <v>0</v>
      </c>
      <c r="K88" s="923">
        <f t="shared" si="18"/>
        <v>0</v>
      </c>
      <c r="L88" s="924"/>
      <c r="M88" s="923">
        <f t="shared" si="16"/>
        <v>0</v>
      </c>
      <c r="N88" s="924"/>
      <c r="O88" s="923">
        <f t="shared" si="17"/>
        <v>0</v>
      </c>
      <c r="P88" s="924"/>
    </row>
    <row r="89" spans="1:16" ht="15.75" hidden="1" customHeight="1" x14ac:dyDescent="0.25">
      <c r="A89" s="834" t="s">
        <v>185</v>
      </c>
      <c r="B89" s="835"/>
      <c r="C89" s="835"/>
      <c r="D89" s="836"/>
      <c r="E89" s="28"/>
      <c r="F89" s="25">
        <v>318000</v>
      </c>
      <c r="G89" s="80" t="e">
        <f t="shared" si="18"/>
        <v>#VALUE!</v>
      </c>
      <c r="H89" s="80">
        <f t="shared" si="18"/>
        <v>0</v>
      </c>
      <c r="I89" s="80" t="e">
        <f t="shared" si="18"/>
        <v>#VALUE!</v>
      </c>
      <c r="J89" s="27">
        <f t="shared" si="18"/>
        <v>0</v>
      </c>
      <c r="K89" s="923">
        <f t="shared" si="18"/>
        <v>0</v>
      </c>
      <c r="L89" s="924"/>
      <c r="M89" s="923">
        <f t="shared" si="16"/>
        <v>0</v>
      </c>
      <c r="N89" s="924"/>
      <c r="O89" s="923">
        <f t="shared" si="17"/>
        <v>0</v>
      </c>
      <c r="P89" s="924"/>
    </row>
    <row r="90" spans="1:16" ht="15.75" hidden="1" customHeight="1" x14ac:dyDescent="0.25">
      <c r="A90" s="834" t="s">
        <v>186</v>
      </c>
      <c r="B90" s="835"/>
      <c r="C90" s="835"/>
      <c r="D90" s="836"/>
      <c r="E90" s="43"/>
      <c r="F90" s="43">
        <v>318110</v>
      </c>
      <c r="G90" s="80" t="e">
        <f t="shared" si="18"/>
        <v>#VALUE!</v>
      </c>
      <c r="H90" s="80">
        <f t="shared" si="18"/>
        <v>0</v>
      </c>
      <c r="I90" s="80" t="e">
        <f t="shared" si="18"/>
        <v>#VALUE!</v>
      </c>
      <c r="J90" s="27">
        <f t="shared" si="18"/>
        <v>0</v>
      </c>
      <c r="K90" s="923">
        <f t="shared" si="18"/>
        <v>0</v>
      </c>
      <c r="L90" s="924"/>
      <c r="M90" s="923">
        <f t="shared" si="16"/>
        <v>0</v>
      </c>
      <c r="N90" s="924"/>
      <c r="O90" s="923">
        <f t="shared" si="17"/>
        <v>0</v>
      </c>
      <c r="P90" s="924"/>
    </row>
    <row r="91" spans="1:16" ht="15.75" hidden="1" customHeight="1" x14ac:dyDescent="0.25">
      <c r="A91" s="834" t="s">
        <v>187</v>
      </c>
      <c r="B91" s="835"/>
      <c r="C91" s="835"/>
      <c r="D91" s="836"/>
      <c r="E91" s="28"/>
      <c r="F91" s="25">
        <v>318120</v>
      </c>
      <c r="G91" s="80" t="e">
        <f t="shared" si="18"/>
        <v>#VALUE!</v>
      </c>
      <c r="H91" s="80">
        <f t="shared" si="18"/>
        <v>0</v>
      </c>
      <c r="I91" s="80" t="e">
        <f t="shared" si="18"/>
        <v>#VALUE!</v>
      </c>
      <c r="J91" s="27">
        <f t="shared" si="18"/>
        <v>0</v>
      </c>
      <c r="K91" s="923">
        <f t="shared" si="18"/>
        <v>0</v>
      </c>
      <c r="L91" s="924"/>
      <c r="M91" s="923">
        <f t="shared" si="16"/>
        <v>0</v>
      </c>
      <c r="N91" s="924"/>
      <c r="O91" s="923">
        <f t="shared" si="17"/>
        <v>0</v>
      </c>
      <c r="P91" s="924"/>
    </row>
    <row r="92" spans="1:16" ht="15.75" hidden="1" customHeight="1" x14ac:dyDescent="0.25">
      <c r="A92" s="834" t="s">
        <v>188</v>
      </c>
      <c r="B92" s="835"/>
      <c r="C92" s="835"/>
      <c r="D92" s="836"/>
      <c r="E92" s="28"/>
      <c r="F92" s="25">
        <v>319000</v>
      </c>
      <c r="G92" s="80" t="e">
        <f t="shared" si="18"/>
        <v>#VALUE!</v>
      </c>
      <c r="H92" s="80">
        <f t="shared" si="18"/>
        <v>0</v>
      </c>
      <c r="I92" s="80" t="e">
        <f t="shared" si="18"/>
        <v>#VALUE!</v>
      </c>
      <c r="J92" s="27">
        <f t="shared" si="18"/>
        <v>0</v>
      </c>
      <c r="K92" s="923">
        <f t="shared" si="18"/>
        <v>0</v>
      </c>
      <c r="L92" s="924"/>
      <c r="M92" s="923">
        <f t="shared" si="16"/>
        <v>0</v>
      </c>
      <c r="N92" s="924"/>
      <c r="O92" s="923">
        <f t="shared" si="17"/>
        <v>0</v>
      </c>
      <c r="P92" s="924"/>
    </row>
    <row r="93" spans="1:16" ht="15.75" hidden="1" customHeight="1" x14ac:dyDescent="0.25">
      <c r="A93" s="834" t="s">
        <v>189</v>
      </c>
      <c r="B93" s="835"/>
      <c r="C93" s="835"/>
      <c r="D93" s="836"/>
      <c r="E93" s="28"/>
      <c r="F93" s="25">
        <v>319100</v>
      </c>
      <c r="G93" s="80" t="e">
        <f t="shared" si="18"/>
        <v>#VALUE!</v>
      </c>
      <c r="H93" s="80">
        <f t="shared" si="18"/>
        <v>0</v>
      </c>
      <c r="I93" s="80" t="e">
        <f t="shared" si="18"/>
        <v>#VALUE!</v>
      </c>
      <c r="J93" s="27">
        <f t="shared" si="18"/>
        <v>0</v>
      </c>
      <c r="K93" s="923">
        <f t="shared" si="18"/>
        <v>0</v>
      </c>
      <c r="L93" s="924"/>
      <c r="M93" s="923">
        <f t="shared" si="16"/>
        <v>0</v>
      </c>
      <c r="N93" s="924"/>
      <c r="O93" s="923">
        <f t="shared" si="17"/>
        <v>0</v>
      </c>
      <c r="P93" s="924"/>
    </row>
    <row r="94" spans="1:16" ht="15.75" hidden="1" customHeight="1" x14ac:dyDescent="0.25">
      <c r="A94" s="834" t="s">
        <v>190</v>
      </c>
      <c r="B94" s="835"/>
      <c r="C94" s="835"/>
      <c r="D94" s="836"/>
      <c r="E94" s="28"/>
      <c r="F94" s="25">
        <v>319200</v>
      </c>
      <c r="G94" s="80" t="e">
        <f t="shared" si="18"/>
        <v>#VALUE!</v>
      </c>
      <c r="H94" s="80">
        <f t="shared" si="18"/>
        <v>0</v>
      </c>
      <c r="I94" s="80" t="e">
        <f t="shared" si="18"/>
        <v>#VALUE!</v>
      </c>
      <c r="J94" s="27">
        <f t="shared" si="18"/>
        <v>0</v>
      </c>
      <c r="K94" s="923">
        <f t="shared" si="18"/>
        <v>0</v>
      </c>
      <c r="L94" s="924"/>
      <c r="M94" s="923">
        <f t="shared" si="16"/>
        <v>0</v>
      </c>
      <c r="N94" s="924"/>
      <c r="O94" s="923">
        <f t="shared" si="17"/>
        <v>0</v>
      </c>
      <c r="P94" s="924"/>
    </row>
    <row r="95" spans="1:16" ht="15.75" hidden="1" customHeight="1" x14ac:dyDescent="0.25">
      <c r="A95" s="846" t="s">
        <v>191</v>
      </c>
      <c r="B95" s="847"/>
      <c r="C95" s="847"/>
      <c r="D95" s="848"/>
      <c r="E95" s="44"/>
      <c r="F95" s="45">
        <v>330000</v>
      </c>
      <c r="G95" s="79" t="e">
        <f t="shared" ref="G95:J95" si="19">SUM(G96:G115)</f>
        <v>#VALUE!</v>
      </c>
      <c r="H95" s="79">
        <f t="shared" si="19"/>
        <v>0</v>
      </c>
      <c r="I95" s="79" t="e">
        <f t="shared" si="19"/>
        <v>#VALUE!</v>
      </c>
      <c r="J95" s="21">
        <f t="shared" si="19"/>
        <v>0</v>
      </c>
      <c r="K95" s="927">
        <f>SUM(K96:L115)</f>
        <v>0</v>
      </c>
      <c r="L95" s="928"/>
      <c r="M95" s="927">
        <f>SUM(M96:N115)</f>
        <v>0</v>
      </c>
      <c r="N95" s="928"/>
      <c r="O95" s="927">
        <f>SUM(O96:P115)</f>
        <v>0</v>
      </c>
      <c r="P95" s="928"/>
    </row>
    <row r="96" spans="1:16" ht="15.75" hidden="1" customHeight="1" x14ac:dyDescent="0.25">
      <c r="A96" s="834" t="s">
        <v>192</v>
      </c>
      <c r="B96" s="835"/>
      <c r="C96" s="835"/>
      <c r="D96" s="836"/>
      <c r="E96" s="28"/>
      <c r="F96" s="25">
        <v>331000</v>
      </c>
      <c r="G96" s="80" t="e">
        <f t="shared" ref="G96:K111" si="20">G225+G354</f>
        <v>#VALUE!</v>
      </c>
      <c r="H96" s="80">
        <f t="shared" si="20"/>
        <v>0</v>
      </c>
      <c r="I96" s="80" t="e">
        <f t="shared" si="20"/>
        <v>#VALUE!</v>
      </c>
      <c r="J96" s="27">
        <f t="shared" si="20"/>
        <v>0</v>
      </c>
      <c r="K96" s="923">
        <f t="shared" si="20"/>
        <v>0</v>
      </c>
      <c r="L96" s="924"/>
      <c r="M96" s="923">
        <f t="shared" ref="M96:M115" si="21">M225+M354</f>
        <v>0</v>
      </c>
      <c r="N96" s="924"/>
      <c r="O96" s="923">
        <f t="shared" ref="O96:O115" si="22">O225+O354</f>
        <v>0</v>
      </c>
      <c r="P96" s="924"/>
    </row>
    <row r="97" spans="1:16" ht="15.75" hidden="1" customHeight="1" x14ac:dyDescent="0.25">
      <c r="A97" s="834" t="s">
        <v>193</v>
      </c>
      <c r="B97" s="835"/>
      <c r="C97" s="835"/>
      <c r="D97" s="836"/>
      <c r="E97" s="28"/>
      <c r="F97" s="25">
        <v>331110</v>
      </c>
      <c r="G97" s="80" t="e">
        <f t="shared" si="20"/>
        <v>#VALUE!</v>
      </c>
      <c r="H97" s="80">
        <f t="shared" si="20"/>
        <v>0</v>
      </c>
      <c r="I97" s="80" t="e">
        <f t="shared" si="20"/>
        <v>#VALUE!</v>
      </c>
      <c r="J97" s="27">
        <f t="shared" si="20"/>
        <v>0</v>
      </c>
      <c r="K97" s="923">
        <f t="shared" si="20"/>
        <v>0</v>
      </c>
      <c r="L97" s="924"/>
      <c r="M97" s="923">
        <f t="shared" si="21"/>
        <v>0</v>
      </c>
      <c r="N97" s="924"/>
      <c r="O97" s="923">
        <f t="shared" si="22"/>
        <v>0</v>
      </c>
      <c r="P97" s="924"/>
    </row>
    <row r="98" spans="1:16" ht="15.75" hidden="1" customHeight="1" x14ac:dyDescent="0.25">
      <c r="A98" s="834" t="s">
        <v>194</v>
      </c>
      <c r="B98" s="835"/>
      <c r="C98" s="835"/>
      <c r="D98" s="836"/>
      <c r="E98" s="43"/>
      <c r="F98" s="43">
        <v>331210</v>
      </c>
      <c r="G98" s="80" t="e">
        <f t="shared" si="20"/>
        <v>#VALUE!</v>
      </c>
      <c r="H98" s="80">
        <f t="shared" si="20"/>
        <v>0</v>
      </c>
      <c r="I98" s="80" t="e">
        <f t="shared" si="20"/>
        <v>#VALUE!</v>
      </c>
      <c r="J98" s="27">
        <f t="shared" si="20"/>
        <v>0</v>
      </c>
      <c r="K98" s="923">
        <f t="shared" si="20"/>
        <v>0</v>
      </c>
      <c r="L98" s="924"/>
      <c r="M98" s="923">
        <f t="shared" si="21"/>
        <v>0</v>
      </c>
      <c r="N98" s="924"/>
      <c r="O98" s="923">
        <f t="shared" si="22"/>
        <v>0</v>
      </c>
      <c r="P98" s="924"/>
    </row>
    <row r="99" spans="1:16" ht="15.75" hidden="1" customHeight="1" x14ac:dyDescent="0.25">
      <c r="A99" s="834" t="s">
        <v>195</v>
      </c>
      <c r="B99" s="835"/>
      <c r="C99" s="835"/>
      <c r="D99" s="836"/>
      <c r="E99" s="43"/>
      <c r="F99" s="43">
        <v>332000</v>
      </c>
      <c r="G99" s="80" t="e">
        <f t="shared" si="20"/>
        <v>#VALUE!</v>
      </c>
      <c r="H99" s="80">
        <f t="shared" si="20"/>
        <v>0</v>
      </c>
      <c r="I99" s="80" t="e">
        <f t="shared" si="20"/>
        <v>#VALUE!</v>
      </c>
      <c r="J99" s="27">
        <f t="shared" si="20"/>
        <v>0</v>
      </c>
      <c r="K99" s="923">
        <f t="shared" si="20"/>
        <v>0</v>
      </c>
      <c r="L99" s="924"/>
      <c r="M99" s="923">
        <f t="shared" si="21"/>
        <v>0</v>
      </c>
      <c r="N99" s="924"/>
      <c r="O99" s="923">
        <f t="shared" si="22"/>
        <v>0</v>
      </c>
      <c r="P99" s="924"/>
    </row>
    <row r="100" spans="1:16" ht="15.75" hidden="1" customHeight="1" x14ac:dyDescent="0.25">
      <c r="A100" s="834" t="s">
        <v>196</v>
      </c>
      <c r="B100" s="835"/>
      <c r="C100" s="835"/>
      <c r="D100" s="836"/>
      <c r="E100" s="43"/>
      <c r="F100" s="43">
        <v>332110</v>
      </c>
      <c r="G100" s="80" t="e">
        <f t="shared" si="20"/>
        <v>#VALUE!</v>
      </c>
      <c r="H100" s="80">
        <f t="shared" si="20"/>
        <v>0</v>
      </c>
      <c r="I100" s="80" t="e">
        <f t="shared" si="20"/>
        <v>#VALUE!</v>
      </c>
      <c r="J100" s="27">
        <f t="shared" si="20"/>
        <v>0</v>
      </c>
      <c r="K100" s="923">
        <f t="shared" si="20"/>
        <v>0</v>
      </c>
      <c r="L100" s="924"/>
      <c r="M100" s="923">
        <f t="shared" si="21"/>
        <v>0</v>
      </c>
      <c r="N100" s="924"/>
      <c r="O100" s="923">
        <f t="shared" si="22"/>
        <v>0</v>
      </c>
      <c r="P100" s="924"/>
    </row>
    <row r="101" spans="1:16" ht="15.75" hidden="1" customHeight="1" x14ac:dyDescent="0.25">
      <c r="A101" s="834" t="s">
        <v>197</v>
      </c>
      <c r="B101" s="835"/>
      <c r="C101" s="835"/>
      <c r="D101" s="836"/>
      <c r="E101" s="28"/>
      <c r="F101" s="25">
        <v>332210</v>
      </c>
      <c r="G101" s="80" t="e">
        <f t="shared" si="20"/>
        <v>#VALUE!</v>
      </c>
      <c r="H101" s="80">
        <f t="shared" si="20"/>
        <v>0</v>
      </c>
      <c r="I101" s="80" t="e">
        <f t="shared" si="20"/>
        <v>#VALUE!</v>
      </c>
      <c r="J101" s="27">
        <f t="shared" si="20"/>
        <v>0</v>
      </c>
      <c r="K101" s="923">
        <f t="shared" si="20"/>
        <v>0</v>
      </c>
      <c r="L101" s="924"/>
      <c r="M101" s="923">
        <f t="shared" si="21"/>
        <v>0</v>
      </c>
      <c r="N101" s="924"/>
      <c r="O101" s="923">
        <f t="shared" si="22"/>
        <v>0</v>
      </c>
      <c r="P101" s="924"/>
    </row>
    <row r="102" spans="1:16" ht="15.75" hidden="1" customHeight="1" x14ac:dyDescent="0.25">
      <c r="A102" s="834" t="s">
        <v>198</v>
      </c>
      <c r="B102" s="835"/>
      <c r="C102" s="835"/>
      <c r="D102" s="836"/>
      <c r="E102" s="28"/>
      <c r="F102" s="25">
        <v>333000</v>
      </c>
      <c r="G102" s="80" t="e">
        <f t="shared" si="20"/>
        <v>#VALUE!</v>
      </c>
      <c r="H102" s="80">
        <f t="shared" si="20"/>
        <v>0</v>
      </c>
      <c r="I102" s="80" t="e">
        <f t="shared" si="20"/>
        <v>#VALUE!</v>
      </c>
      <c r="J102" s="27">
        <f t="shared" si="20"/>
        <v>0</v>
      </c>
      <c r="K102" s="923">
        <f t="shared" si="20"/>
        <v>0</v>
      </c>
      <c r="L102" s="924"/>
      <c r="M102" s="923">
        <f t="shared" si="21"/>
        <v>0</v>
      </c>
      <c r="N102" s="924"/>
      <c r="O102" s="923">
        <f t="shared" si="22"/>
        <v>0</v>
      </c>
      <c r="P102" s="924"/>
    </row>
    <row r="103" spans="1:16" ht="15.75" hidden="1" customHeight="1" x14ac:dyDescent="0.25">
      <c r="A103" s="834" t="s">
        <v>199</v>
      </c>
      <c r="B103" s="835"/>
      <c r="C103" s="835"/>
      <c r="D103" s="836"/>
      <c r="E103" s="28"/>
      <c r="F103" s="25">
        <v>333100</v>
      </c>
      <c r="G103" s="80" t="e">
        <f t="shared" si="20"/>
        <v>#VALUE!</v>
      </c>
      <c r="H103" s="80">
        <f t="shared" si="20"/>
        <v>0</v>
      </c>
      <c r="I103" s="80" t="e">
        <f t="shared" si="20"/>
        <v>#VALUE!</v>
      </c>
      <c r="J103" s="27">
        <f t="shared" si="20"/>
        <v>0</v>
      </c>
      <c r="K103" s="923">
        <f t="shared" si="20"/>
        <v>0</v>
      </c>
      <c r="L103" s="924"/>
      <c r="M103" s="923">
        <f t="shared" si="21"/>
        <v>0</v>
      </c>
      <c r="N103" s="924"/>
      <c r="O103" s="923">
        <f t="shared" si="22"/>
        <v>0</v>
      </c>
      <c r="P103" s="924"/>
    </row>
    <row r="104" spans="1:16" ht="15.75" hidden="1" customHeight="1" x14ac:dyDescent="0.25">
      <c r="A104" s="834" t="s">
        <v>200</v>
      </c>
      <c r="B104" s="835"/>
      <c r="C104" s="835"/>
      <c r="D104" s="836"/>
      <c r="E104" s="28"/>
      <c r="F104" s="25">
        <v>333110</v>
      </c>
      <c r="G104" s="80" t="e">
        <f t="shared" si="20"/>
        <v>#VALUE!</v>
      </c>
      <c r="H104" s="80">
        <f t="shared" si="20"/>
        <v>0</v>
      </c>
      <c r="I104" s="80" t="e">
        <f t="shared" si="20"/>
        <v>#VALUE!</v>
      </c>
      <c r="J104" s="27">
        <f t="shared" si="20"/>
        <v>0</v>
      </c>
      <c r="K104" s="923">
        <f t="shared" si="20"/>
        <v>0</v>
      </c>
      <c r="L104" s="924"/>
      <c r="M104" s="923">
        <f t="shared" si="21"/>
        <v>0</v>
      </c>
      <c r="N104" s="924"/>
      <c r="O104" s="923">
        <f t="shared" si="22"/>
        <v>0</v>
      </c>
      <c r="P104" s="924"/>
    </row>
    <row r="105" spans="1:16" ht="15.75" hidden="1" customHeight="1" x14ac:dyDescent="0.25">
      <c r="A105" s="834" t="s">
        <v>201</v>
      </c>
      <c r="B105" s="835"/>
      <c r="C105" s="835"/>
      <c r="D105" s="836"/>
      <c r="E105" s="28"/>
      <c r="F105" s="25">
        <v>334000</v>
      </c>
      <c r="G105" s="80" t="e">
        <f t="shared" si="20"/>
        <v>#VALUE!</v>
      </c>
      <c r="H105" s="80">
        <f t="shared" si="20"/>
        <v>0</v>
      </c>
      <c r="I105" s="80" t="e">
        <f t="shared" si="20"/>
        <v>#VALUE!</v>
      </c>
      <c r="J105" s="27">
        <f t="shared" si="20"/>
        <v>0</v>
      </c>
      <c r="K105" s="923">
        <f t="shared" si="20"/>
        <v>0</v>
      </c>
      <c r="L105" s="924"/>
      <c r="M105" s="923">
        <f t="shared" si="21"/>
        <v>0</v>
      </c>
      <c r="N105" s="924"/>
      <c r="O105" s="923">
        <f t="shared" si="22"/>
        <v>0</v>
      </c>
      <c r="P105" s="924"/>
    </row>
    <row r="106" spans="1:16" ht="15.75" hidden="1" customHeight="1" x14ac:dyDescent="0.25">
      <c r="A106" s="834" t="s">
        <v>202</v>
      </c>
      <c r="B106" s="835"/>
      <c r="C106" s="835"/>
      <c r="D106" s="836"/>
      <c r="E106" s="28"/>
      <c r="F106" s="25">
        <v>334110</v>
      </c>
      <c r="G106" s="80" t="e">
        <f t="shared" si="20"/>
        <v>#VALUE!</v>
      </c>
      <c r="H106" s="80">
        <f t="shared" si="20"/>
        <v>0</v>
      </c>
      <c r="I106" s="80" t="e">
        <f t="shared" si="20"/>
        <v>#VALUE!</v>
      </c>
      <c r="J106" s="27">
        <f t="shared" si="20"/>
        <v>0</v>
      </c>
      <c r="K106" s="923">
        <f t="shared" si="20"/>
        <v>0</v>
      </c>
      <c r="L106" s="924"/>
      <c r="M106" s="923">
        <f t="shared" si="21"/>
        <v>0</v>
      </c>
      <c r="N106" s="924"/>
      <c r="O106" s="923">
        <f t="shared" si="22"/>
        <v>0</v>
      </c>
      <c r="P106" s="924"/>
    </row>
    <row r="107" spans="1:16" ht="15.75" hidden="1" customHeight="1" x14ac:dyDescent="0.25">
      <c r="A107" s="834" t="s">
        <v>203</v>
      </c>
      <c r="B107" s="835"/>
      <c r="C107" s="835"/>
      <c r="D107" s="836"/>
      <c r="E107" s="28"/>
      <c r="F107" s="25">
        <v>335000</v>
      </c>
      <c r="G107" s="80" t="e">
        <f t="shared" si="20"/>
        <v>#VALUE!</v>
      </c>
      <c r="H107" s="80">
        <f t="shared" si="20"/>
        <v>0</v>
      </c>
      <c r="I107" s="80" t="e">
        <f t="shared" si="20"/>
        <v>#VALUE!</v>
      </c>
      <c r="J107" s="27">
        <f t="shared" si="20"/>
        <v>0</v>
      </c>
      <c r="K107" s="923">
        <f t="shared" si="20"/>
        <v>0</v>
      </c>
      <c r="L107" s="924"/>
      <c r="M107" s="923">
        <f t="shared" si="21"/>
        <v>0</v>
      </c>
      <c r="N107" s="924"/>
      <c r="O107" s="923">
        <f t="shared" si="22"/>
        <v>0</v>
      </c>
      <c r="P107" s="924"/>
    </row>
    <row r="108" spans="1:16" ht="15.75" hidden="1" customHeight="1" x14ac:dyDescent="0.25">
      <c r="A108" s="834" t="s">
        <v>204</v>
      </c>
      <c r="B108" s="835"/>
      <c r="C108" s="835"/>
      <c r="D108" s="836"/>
      <c r="E108" s="28"/>
      <c r="F108" s="25">
        <v>335110</v>
      </c>
      <c r="G108" s="80" t="e">
        <f t="shared" si="20"/>
        <v>#VALUE!</v>
      </c>
      <c r="H108" s="80">
        <f t="shared" si="20"/>
        <v>0</v>
      </c>
      <c r="I108" s="80" t="e">
        <f t="shared" si="20"/>
        <v>#VALUE!</v>
      </c>
      <c r="J108" s="27">
        <f t="shared" si="20"/>
        <v>0</v>
      </c>
      <c r="K108" s="923">
        <f t="shared" si="20"/>
        <v>0</v>
      </c>
      <c r="L108" s="924"/>
      <c r="M108" s="923">
        <f t="shared" si="21"/>
        <v>0</v>
      </c>
      <c r="N108" s="924"/>
      <c r="O108" s="923">
        <f t="shared" si="22"/>
        <v>0</v>
      </c>
      <c r="P108" s="924"/>
    </row>
    <row r="109" spans="1:16" ht="15.75" hidden="1" customHeight="1" x14ac:dyDescent="0.25">
      <c r="A109" s="834" t="s">
        <v>205</v>
      </c>
      <c r="B109" s="835"/>
      <c r="C109" s="835"/>
      <c r="D109" s="836"/>
      <c r="E109" s="28"/>
      <c r="F109" s="25">
        <v>336000</v>
      </c>
      <c r="G109" s="80" t="e">
        <f t="shared" si="20"/>
        <v>#VALUE!</v>
      </c>
      <c r="H109" s="80">
        <f t="shared" si="20"/>
        <v>0</v>
      </c>
      <c r="I109" s="80" t="e">
        <f t="shared" si="20"/>
        <v>#VALUE!</v>
      </c>
      <c r="J109" s="27">
        <f t="shared" si="20"/>
        <v>0</v>
      </c>
      <c r="K109" s="923">
        <f t="shared" si="20"/>
        <v>0</v>
      </c>
      <c r="L109" s="924"/>
      <c r="M109" s="923">
        <f t="shared" si="21"/>
        <v>0</v>
      </c>
      <c r="N109" s="924"/>
      <c r="O109" s="923">
        <f t="shared" si="22"/>
        <v>0</v>
      </c>
      <c r="P109" s="924"/>
    </row>
    <row r="110" spans="1:16" ht="15.75" hidden="1" customHeight="1" x14ac:dyDescent="0.25">
      <c r="A110" s="834" t="s">
        <v>206</v>
      </c>
      <c r="B110" s="835"/>
      <c r="C110" s="835"/>
      <c r="D110" s="836"/>
      <c r="E110" s="28"/>
      <c r="F110" s="25">
        <v>336100</v>
      </c>
      <c r="G110" s="80" t="e">
        <f t="shared" si="20"/>
        <v>#VALUE!</v>
      </c>
      <c r="H110" s="80">
        <f t="shared" si="20"/>
        <v>0</v>
      </c>
      <c r="I110" s="80" t="e">
        <f t="shared" si="20"/>
        <v>#VALUE!</v>
      </c>
      <c r="J110" s="27">
        <f t="shared" si="20"/>
        <v>0</v>
      </c>
      <c r="K110" s="923">
        <f t="shared" si="20"/>
        <v>0</v>
      </c>
      <c r="L110" s="924"/>
      <c r="M110" s="923">
        <f t="shared" si="21"/>
        <v>0</v>
      </c>
      <c r="N110" s="924"/>
      <c r="O110" s="923">
        <f t="shared" si="22"/>
        <v>0</v>
      </c>
      <c r="P110" s="924"/>
    </row>
    <row r="111" spans="1:16" ht="15.75" hidden="1" customHeight="1" x14ac:dyDescent="0.25">
      <c r="A111" s="834" t="s">
        <v>207</v>
      </c>
      <c r="B111" s="835"/>
      <c r="C111" s="835"/>
      <c r="D111" s="836"/>
      <c r="E111" s="28"/>
      <c r="F111" s="25">
        <v>336110</v>
      </c>
      <c r="G111" s="80" t="e">
        <f t="shared" si="20"/>
        <v>#VALUE!</v>
      </c>
      <c r="H111" s="80">
        <f t="shared" si="20"/>
        <v>0</v>
      </c>
      <c r="I111" s="80" t="e">
        <f t="shared" si="20"/>
        <v>#VALUE!</v>
      </c>
      <c r="J111" s="27">
        <f t="shared" si="20"/>
        <v>0</v>
      </c>
      <c r="K111" s="923">
        <f t="shared" si="20"/>
        <v>0</v>
      </c>
      <c r="L111" s="924"/>
      <c r="M111" s="923">
        <f t="shared" si="21"/>
        <v>0</v>
      </c>
      <c r="N111" s="924"/>
      <c r="O111" s="923">
        <f t="shared" si="22"/>
        <v>0</v>
      </c>
      <c r="P111" s="924"/>
    </row>
    <row r="112" spans="1:16" ht="15.75" hidden="1" customHeight="1" x14ac:dyDescent="0.25">
      <c r="A112" s="834" t="s">
        <v>208</v>
      </c>
      <c r="B112" s="835"/>
      <c r="C112" s="835"/>
      <c r="D112" s="836"/>
      <c r="E112" s="43"/>
      <c r="F112" s="43">
        <v>337000</v>
      </c>
      <c r="G112" s="80" t="e">
        <f t="shared" ref="G112:K115" si="23">G241+G370</f>
        <v>#VALUE!</v>
      </c>
      <c r="H112" s="80">
        <f t="shared" si="23"/>
        <v>0</v>
      </c>
      <c r="I112" s="80" t="e">
        <f t="shared" si="23"/>
        <v>#VALUE!</v>
      </c>
      <c r="J112" s="27">
        <f t="shared" si="23"/>
        <v>0</v>
      </c>
      <c r="K112" s="923">
        <f t="shared" si="23"/>
        <v>0</v>
      </c>
      <c r="L112" s="924"/>
      <c r="M112" s="923">
        <f t="shared" si="21"/>
        <v>0</v>
      </c>
      <c r="N112" s="924"/>
      <c r="O112" s="923">
        <f t="shared" si="22"/>
        <v>0</v>
      </c>
      <c r="P112" s="924"/>
    </row>
    <row r="113" spans="1:20" s="2" customFormat="1" ht="15.75" hidden="1" customHeight="1" x14ac:dyDescent="0.25">
      <c r="A113" s="834" t="s">
        <v>209</v>
      </c>
      <c r="B113" s="835"/>
      <c r="C113" s="835"/>
      <c r="D113" s="836"/>
      <c r="E113" s="28"/>
      <c r="F113" s="25">
        <v>337110</v>
      </c>
      <c r="G113" s="80" t="e">
        <f t="shared" si="23"/>
        <v>#VALUE!</v>
      </c>
      <c r="H113" s="80">
        <f t="shared" si="23"/>
        <v>0</v>
      </c>
      <c r="I113" s="80" t="e">
        <f t="shared" si="23"/>
        <v>#VALUE!</v>
      </c>
      <c r="J113" s="27">
        <f t="shared" si="23"/>
        <v>0</v>
      </c>
      <c r="K113" s="923">
        <f t="shared" si="23"/>
        <v>0</v>
      </c>
      <c r="L113" s="924"/>
      <c r="M113" s="923">
        <f t="shared" si="21"/>
        <v>0</v>
      </c>
      <c r="N113" s="924"/>
      <c r="O113" s="923">
        <f t="shared" si="22"/>
        <v>0</v>
      </c>
      <c r="P113" s="924"/>
    </row>
    <row r="114" spans="1:20" s="2" customFormat="1" ht="15.75" hidden="1" customHeight="1" x14ac:dyDescent="0.25">
      <c r="A114" s="834" t="s">
        <v>210</v>
      </c>
      <c r="B114" s="835"/>
      <c r="C114" s="835"/>
      <c r="D114" s="836"/>
      <c r="E114" s="43"/>
      <c r="F114" s="43">
        <v>338000</v>
      </c>
      <c r="G114" s="80" t="e">
        <f t="shared" si="23"/>
        <v>#VALUE!</v>
      </c>
      <c r="H114" s="80">
        <f t="shared" si="23"/>
        <v>0</v>
      </c>
      <c r="I114" s="80" t="e">
        <f t="shared" si="23"/>
        <v>#VALUE!</v>
      </c>
      <c r="J114" s="27">
        <f t="shared" si="23"/>
        <v>0</v>
      </c>
      <c r="K114" s="923">
        <f t="shared" si="23"/>
        <v>0</v>
      </c>
      <c r="L114" s="924"/>
      <c r="M114" s="923">
        <f t="shared" si="21"/>
        <v>0</v>
      </c>
      <c r="N114" s="924"/>
      <c r="O114" s="923">
        <f t="shared" si="22"/>
        <v>0</v>
      </c>
      <c r="P114" s="924"/>
    </row>
    <row r="115" spans="1:20" s="2" customFormat="1" ht="15.75" hidden="1" customHeight="1" x14ac:dyDescent="0.25">
      <c r="A115" s="834" t="s">
        <v>211</v>
      </c>
      <c r="B115" s="835"/>
      <c r="C115" s="835"/>
      <c r="D115" s="836"/>
      <c r="E115" s="28"/>
      <c r="F115" s="25">
        <v>338110</v>
      </c>
      <c r="G115" s="80" t="e">
        <f t="shared" si="23"/>
        <v>#VALUE!</v>
      </c>
      <c r="H115" s="80">
        <f t="shared" si="23"/>
        <v>0</v>
      </c>
      <c r="I115" s="80" t="e">
        <f t="shared" si="23"/>
        <v>#VALUE!</v>
      </c>
      <c r="J115" s="27">
        <f t="shared" si="23"/>
        <v>0</v>
      </c>
      <c r="K115" s="923">
        <f t="shared" si="23"/>
        <v>0</v>
      </c>
      <c r="L115" s="924"/>
      <c r="M115" s="923">
        <f t="shared" si="21"/>
        <v>0</v>
      </c>
      <c r="N115" s="924"/>
      <c r="O115" s="923">
        <f t="shared" si="22"/>
        <v>0</v>
      </c>
      <c r="P115" s="924"/>
    </row>
    <row r="116" spans="1:20" s="2" customFormat="1" ht="25.5" hidden="1" customHeight="1" x14ac:dyDescent="0.25">
      <c r="A116" s="929" t="s">
        <v>88</v>
      </c>
      <c r="B116" s="930"/>
      <c r="C116" s="930"/>
      <c r="D116" s="931"/>
      <c r="E116" s="18"/>
      <c r="F116" s="19">
        <v>20</v>
      </c>
      <c r="G116" s="852">
        <f>G117</f>
        <v>7094052.0999999996</v>
      </c>
      <c r="H116" s="853"/>
      <c r="I116" s="612">
        <f t="shared" ref="I116:K118" si="24">I117</f>
        <v>8212823.2999999998</v>
      </c>
      <c r="J116" s="612">
        <f t="shared" si="24"/>
        <v>8620499.6999999993</v>
      </c>
      <c r="K116" s="934">
        <f t="shared" si="24"/>
        <v>8988710</v>
      </c>
      <c r="L116" s="935"/>
      <c r="M116" s="934">
        <f>M117</f>
        <v>9655220.9000000004</v>
      </c>
      <c r="N116" s="935"/>
      <c r="O116" s="934">
        <f>O117</f>
        <v>10350887.4</v>
      </c>
      <c r="P116" s="935"/>
    </row>
    <row r="117" spans="1:20" s="2" customFormat="1" ht="15.75" hidden="1" customHeight="1" x14ac:dyDescent="0.25">
      <c r="A117" s="846" t="s">
        <v>107</v>
      </c>
      <c r="B117" s="847"/>
      <c r="C117" s="847"/>
      <c r="D117" s="848"/>
      <c r="E117" s="20"/>
      <c r="F117" s="19">
        <v>22</v>
      </c>
      <c r="G117" s="982">
        <f>G118</f>
        <v>7094052.0999999996</v>
      </c>
      <c r="H117" s="983"/>
      <c r="I117" s="610">
        <f t="shared" si="24"/>
        <v>8212823.2999999998</v>
      </c>
      <c r="J117" s="611">
        <f t="shared" si="24"/>
        <v>8620499.6999999993</v>
      </c>
      <c r="K117" s="923">
        <f t="shared" si="24"/>
        <v>8988710</v>
      </c>
      <c r="L117" s="924"/>
      <c r="M117" s="923">
        <f>M118</f>
        <v>9655220.9000000004</v>
      </c>
      <c r="N117" s="924"/>
      <c r="O117" s="923">
        <f>O118</f>
        <v>10350887.4</v>
      </c>
      <c r="P117" s="924"/>
    </row>
    <row r="118" spans="1:20" s="2" customFormat="1" ht="15.75" hidden="1" customHeight="1" x14ac:dyDescent="0.25">
      <c r="A118" s="834" t="s">
        <v>125</v>
      </c>
      <c r="B118" s="835"/>
      <c r="C118" s="835"/>
      <c r="D118" s="836"/>
      <c r="E118" s="28"/>
      <c r="F118" s="25">
        <v>222800</v>
      </c>
      <c r="G118" s="982">
        <f>G119</f>
        <v>7094052.0999999996</v>
      </c>
      <c r="H118" s="983"/>
      <c r="I118" s="80">
        <f t="shared" si="24"/>
        <v>8212823.2999999998</v>
      </c>
      <c r="J118" s="27">
        <f t="shared" si="24"/>
        <v>8620499.6999999993</v>
      </c>
      <c r="K118" s="923">
        <f t="shared" si="24"/>
        <v>8988710</v>
      </c>
      <c r="L118" s="924"/>
      <c r="M118" s="923">
        <f>M119</f>
        <v>9655220.9000000004</v>
      </c>
      <c r="N118" s="924"/>
      <c r="O118" s="923">
        <f>O119</f>
        <v>10350887.4</v>
      </c>
      <c r="P118" s="924"/>
    </row>
    <row r="119" spans="1:20" s="2" customFormat="1" ht="15.75" hidden="1" customHeight="1" x14ac:dyDescent="0.25">
      <c r="A119" s="834" t="s">
        <v>125</v>
      </c>
      <c r="B119" s="835"/>
      <c r="C119" s="835"/>
      <c r="D119" s="836"/>
      <c r="E119" s="28"/>
      <c r="F119" s="25">
        <v>222810</v>
      </c>
      <c r="G119" s="859">
        <f>G124+G168</f>
        <v>7094052.0999999996</v>
      </c>
      <c r="H119" s="860"/>
      <c r="I119" s="80">
        <f>I124+I168</f>
        <v>8212823.2999999998</v>
      </c>
      <c r="J119" s="27">
        <f>J168+J124</f>
        <v>8620499.6999999993</v>
      </c>
      <c r="K119" s="923">
        <f>K124+K168</f>
        <v>8988710</v>
      </c>
      <c r="L119" s="924"/>
      <c r="M119" s="923">
        <f>M124+M168</f>
        <v>9655220.9000000004</v>
      </c>
      <c r="N119" s="924"/>
      <c r="O119" s="923">
        <f>O124+O168</f>
        <v>10350887.4</v>
      </c>
      <c r="P119" s="924"/>
    </row>
    <row r="120" spans="1:20" s="2" customFormat="1" ht="48.75" hidden="1" customHeight="1" x14ac:dyDescent="0.25">
      <c r="A120" s="929" t="s">
        <v>545</v>
      </c>
      <c r="B120" s="930"/>
      <c r="C120" s="930"/>
      <c r="D120" s="931"/>
      <c r="E120" s="16" t="s">
        <v>303</v>
      </c>
      <c r="F120" s="17"/>
      <c r="G120" s="852"/>
      <c r="H120" s="853"/>
      <c r="I120" s="38"/>
      <c r="J120" s="38"/>
      <c r="K120" s="934">
        <f>K121</f>
        <v>0</v>
      </c>
      <c r="L120" s="935"/>
      <c r="M120" s="934">
        <f>M121</f>
        <v>0</v>
      </c>
      <c r="N120" s="935"/>
      <c r="O120" s="934">
        <f>O121</f>
        <v>0</v>
      </c>
      <c r="P120" s="935"/>
    </row>
    <row r="121" spans="1:20" s="2" customFormat="1" ht="15.75" hidden="1" customHeight="1" x14ac:dyDescent="0.25">
      <c r="A121" s="846" t="s">
        <v>88</v>
      </c>
      <c r="B121" s="847"/>
      <c r="C121" s="847"/>
      <c r="D121" s="848"/>
      <c r="E121" s="18"/>
      <c r="F121" s="19">
        <v>20</v>
      </c>
      <c r="G121" s="982"/>
      <c r="H121" s="983"/>
      <c r="I121" s="80"/>
      <c r="J121" s="27"/>
      <c r="K121" s="936">
        <f>K122</f>
        <v>0</v>
      </c>
      <c r="L121" s="937"/>
      <c r="M121" s="923">
        <f>M122</f>
        <v>0</v>
      </c>
      <c r="N121" s="924"/>
      <c r="O121" s="923">
        <f>O122</f>
        <v>0</v>
      </c>
      <c r="P121" s="924"/>
    </row>
    <row r="122" spans="1:20" s="2" customFormat="1" ht="15.75" hidden="1" customHeight="1" x14ac:dyDescent="0.25">
      <c r="A122" s="846" t="s">
        <v>107</v>
      </c>
      <c r="B122" s="847"/>
      <c r="C122" s="847"/>
      <c r="D122" s="848"/>
      <c r="E122" s="18"/>
      <c r="F122" s="19">
        <v>22</v>
      </c>
      <c r="G122" s="982"/>
      <c r="H122" s="983"/>
      <c r="I122" s="80"/>
      <c r="J122" s="27"/>
      <c r="K122" s="936">
        <f>K123</f>
        <v>0</v>
      </c>
      <c r="L122" s="937"/>
      <c r="M122" s="923">
        <f>M123</f>
        <v>0</v>
      </c>
      <c r="N122" s="924"/>
      <c r="O122" s="923">
        <f>O123</f>
        <v>0</v>
      </c>
      <c r="P122" s="924"/>
    </row>
    <row r="123" spans="1:20" s="2" customFormat="1" ht="15.75" hidden="1" customHeight="1" x14ac:dyDescent="0.25">
      <c r="A123" s="834" t="s">
        <v>125</v>
      </c>
      <c r="B123" s="835"/>
      <c r="C123" s="835"/>
      <c r="D123" s="836"/>
      <c r="E123" s="47"/>
      <c r="F123" s="25">
        <v>222800</v>
      </c>
      <c r="G123" s="982"/>
      <c r="H123" s="983"/>
      <c r="I123" s="80"/>
      <c r="J123" s="27"/>
      <c r="K123" s="923">
        <f>K124</f>
        <v>0</v>
      </c>
      <c r="L123" s="924"/>
      <c r="M123" s="923">
        <f>M124</f>
        <v>0</v>
      </c>
      <c r="N123" s="924"/>
      <c r="O123" s="923">
        <f>O124</f>
        <v>0</v>
      </c>
      <c r="P123" s="924"/>
    </row>
    <row r="124" spans="1:20" s="2" customFormat="1" ht="15.75" hidden="1" customHeight="1" x14ac:dyDescent="0.25">
      <c r="A124" s="834" t="s">
        <v>125</v>
      </c>
      <c r="B124" s="835"/>
      <c r="C124" s="835"/>
      <c r="D124" s="836"/>
      <c r="E124" s="47"/>
      <c r="F124" s="25">
        <v>222810</v>
      </c>
      <c r="G124" s="982"/>
      <c r="H124" s="983"/>
      <c r="I124" s="80"/>
      <c r="J124" s="27"/>
      <c r="K124" s="984"/>
      <c r="L124" s="985"/>
      <c r="M124" s="984"/>
      <c r="N124" s="985"/>
      <c r="O124" s="984"/>
      <c r="P124" s="985"/>
    </row>
    <row r="125" spans="1:20" s="2" customFormat="1" ht="28.5" customHeight="1" x14ac:dyDescent="0.25">
      <c r="A125" s="929" t="s">
        <v>282</v>
      </c>
      <c r="B125" s="930"/>
      <c r="C125" s="930"/>
      <c r="D125" s="931"/>
      <c r="E125" s="609" t="s">
        <v>283</v>
      </c>
      <c r="F125" s="17"/>
      <c r="G125" s="852">
        <f t="shared" ref="G125" si="25">G126</f>
        <v>7094052.0999999996</v>
      </c>
      <c r="H125" s="853"/>
      <c r="I125" s="38">
        <f>I126</f>
        <v>8212823.2999999998</v>
      </c>
      <c r="J125" s="38">
        <f>J126</f>
        <v>8620499.6999999993</v>
      </c>
      <c r="K125" s="934">
        <f>K126</f>
        <v>8988710</v>
      </c>
      <c r="L125" s="935"/>
      <c r="M125" s="934">
        <f>M126</f>
        <v>9655220.9000000004</v>
      </c>
      <c r="N125" s="935"/>
      <c r="O125" s="934">
        <f>O126</f>
        <v>10350887.4</v>
      </c>
      <c r="P125" s="935"/>
      <c r="R125" s="712">
        <f>K125/J125</f>
        <v>1.0427133359798157</v>
      </c>
      <c r="S125" s="712">
        <f>M125/K125</f>
        <v>1.0741497834505731</v>
      </c>
      <c r="T125" s="712">
        <f>O125/M125</f>
        <v>1.0720508113905505</v>
      </c>
    </row>
    <row r="126" spans="1:20" s="2" customFormat="1" ht="15.75" customHeight="1" x14ac:dyDescent="0.25">
      <c r="A126" s="846" t="s">
        <v>88</v>
      </c>
      <c r="B126" s="847"/>
      <c r="C126" s="847"/>
      <c r="D126" s="848"/>
      <c r="E126" s="18"/>
      <c r="F126" s="19">
        <v>20</v>
      </c>
      <c r="G126" s="986">
        <f t="shared" ref="G126" si="26">G149</f>
        <v>7094052.0999999996</v>
      </c>
      <c r="H126" s="987"/>
      <c r="I126" s="79">
        <f>I149</f>
        <v>8212823.2999999998</v>
      </c>
      <c r="J126" s="21">
        <f>J149</f>
        <v>8620499.6999999993</v>
      </c>
      <c r="K126" s="936">
        <f>K149</f>
        <v>8988710</v>
      </c>
      <c r="L126" s="937"/>
      <c r="M126" s="936">
        <f>M149</f>
        <v>9655220.9000000004</v>
      </c>
      <c r="N126" s="937"/>
      <c r="O126" s="936">
        <f>O149</f>
        <v>10350887.4</v>
      </c>
      <c r="P126" s="937"/>
    </row>
    <row r="127" spans="1:20" s="2" customFormat="1" ht="15.75" hidden="1" customHeight="1" x14ac:dyDescent="0.25">
      <c r="A127" s="846" t="s">
        <v>89</v>
      </c>
      <c r="B127" s="847"/>
      <c r="C127" s="847"/>
      <c r="D127" s="848"/>
      <c r="E127" s="18"/>
      <c r="F127" s="19">
        <v>210000</v>
      </c>
      <c r="G127" s="79">
        <f t="shared" ref="G127:K127" si="27">G128+G145</f>
        <v>0</v>
      </c>
      <c r="H127" s="79">
        <f t="shared" si="27"/>
        <v>0</v>
      </c>
      <c r="I127" s="79">
        <f t="shared" si="27"/>
        <v>0</v>
      </c>
      <c r="J127" s="21">
        <f t="shared" si="27"/>
        <v>0</v>
      </c>
      <c r="K127" s="936">
        <f t="shared" si="27"/>
        <v>0</v>
      </c>
      <c r="L127" s="937"/>
      <c r="M127" s="936">
        <f>M128+M145</f>
        <v>0</v>
      </c>
      <c r="N127" s="937"/>
      <c r="O127" s="936">
        <f>O128+O145</f>
        <v>0</v>
      </c>
      <c r="P127" s="937"/>
    </row>
    <row r="128" spans="1:20" s="2" customFormat="1" ht="15.75" hidden="1" customHeight="1" x14ac:dyDescent="0.25">
      <c r="A128" s="834" t="s">
        <v>90</v>
      </c>
      <c r="B128" s="835"/>
      <c r="C128" s="835"/>
      <c r="D128" s="836"/>
      <c r="E128" s="47"/>
      <c r="F128" s="26">
        <v>211000</v>
      </c>
      <c r="G128" s="80"/>
      <c r="H128" s="80"/>
      <c r="I128" s="80"/>
      <c r="J128" s="27"/>
      <c r="K128" s="936"/>
      <c r="L128" s="937"/>
      <c r="M128" s="938"/>
      <c r="N128" s="939"/>
      <c r="O128" s="938"/>
      <c r="P128" s="939"/>
    </row>
    <row r="129" spans="1:16" s="2" customFormat="1" ht="15.75" hidden="1" customHeight="1" x14ac:dyDescent="0.25">
      <c r="A129" s="834" t="s">
        <v>91</v>
      </c>
      <c r="B129" s="835"/>
      <c r="C129" s="835"/>
      <c r="D129" s="836"/>
      <c r="E129" s="47"/>
      <c r="F129" s="26">
        <v>211100</v>
      </c>
      <c r="G129" s="80"/>
      <c r="H129" s="80"/>
      <c r="I129" s="80"/>
      <c r="J129" s="27"/>
      <c r="K129" s="936"/>
      <c r="L129" s="937"/>
      <c r="M129" s="938"/>
      <c r="N129" s="939"/>
      <c r="O129" s="938"/>
      <c r="P129" s="939"/>
    </row>
    <row r="130" spans="1:16" s="2" customFormat="1" ht="15.75" hidden="1" customHeight="1" x14ac:dyDescent="0.25">
      <c r="A130" s="834" t="s">
        <v>92</v>
      </c>
      <c r="B130" s="835"/>
      <c r="C130" s="835"/>
      <c r="D130" s="836"/>
      <c r="E130" s="47"/>
      <c r="F130" s="26">
        <v>211110</v>
      </c>
      <c r="G130" s="80"/>
      <c r="H130" s="80"/>
      <c r="I130" s="80"/>
      <c r="J130" s="27"/>
      <c r="K130" s="936"/>
      <c r="L130" s="937"/>
      <c r="M130" s="938"/>
      <c r="N130" s="939"/>
      <c r="O130" s="938"/>
      <c r="P130" s="939"/>
    </row>
    <row r="131" spans="1:16" s="2" customFormat="1" ht="15.75" hidden="1" customHeight="1" x14ac:dyDescent="0.25">
      <c r="A131" s="834" t="s">
        <v>93</v>
      </c>
      <c r="B131" s="835"/>
      <c r="C131" s="835"/>
      <c r="D131" s="836"/>
      <c r="E131" s="47"/>
      <c r="F131" s="26">
        <v>211120</v>
      </c>
      <c r="G131" s="80"/>
      <c r="H131" s="80"/>
      <c r="I131" s="80"/>
      <c r="J131" s="27"/>
      <c r="K131" s="936"/>
      <c r="L131" s="937"/>
      <c r="M131" s="938"/>
      <c r="N131" s="939"/>
      <c r="O131" s="938"/>
      <c r="P131" s="939"/>
    </row>
    <row r="132" spans="1:16" s="2" customFormat="1" ht="15.75" hidden="1" customHeight="1" x14ac:dyDescent="0.25">
      <c r="A132" s="22"/>
      <c r="B132" s="23"/>
      <c r="C132" s="23"/>
      <c r="D132" s="24"/>
      <c r="E132" s="47"/>
      <c r="F132" s="26"/>
      <c r="G132" s="80"/>
      <c r="H132" s="80"/>
      <c r="I132" s="80"/>
      <c r="J132" s="27"/>
      <c r="K132" s="936"/>
      <c r="L132" s="937"/>
      <c r="M132" s="938"/>
      <c r="N132" s="939"/>
      <c r="O132" s="938"/>
      <c r="P132" s="939"/>
    </row>
    <row r="133" spans="1:16" s="2" customFormat="1" ht="15.75" hidden="1" customHeight="1" x14ac:dyDescent="0.25">
      <c r="A133" s="834" t="s">
        <v>94</v>
      </c>
      <c r="B133" s="835"/>
      <c r="C133" s="835"/>
      <c r="D133" s="836"/>
      <c r="E133" s="47"/>
      <c r="F133" s="26">
        <v>211130</v>
      </c>
      <c r="G133" s="80"/>
      <c r="H133" s="80"/>
      <c r="I133" s="80"/>
      <c r="J133" s="27"/>
      <c r="K133" s="936"/>
      <c r="L133" s="937"/>
      <c r="M133" s="938"/>
      <c r="N133" s="939"/>
      <c r="O133" s="938"/>
      <c r="P133" s="939"/>
    </row>
    <row r="134" spans="1:16" s="2" customFormat="1" ht="15.75" hidden="1" customHeight="1" x14ac:dyDescent="0.25">
      <c r="A134" s="834" t="s">
        <v>95</v>
      </c>
      <c r="B134" s="835"/>
      <c r="C134" s="835"/>
      <c r="D134" s="836"/>
      <c r="E134" s="47"/>
      <c r="F134" s="26">
        <v>211140</v>
      </c>
      <c r="G134" s="80"/>
      <c r="H134" s="80"/>
      <c r="I134" s="80"/>
      <c r="J134" s="27"/>
      <c r="K134" s="936"/>
      <c r="L134" s="937"/>
      <c r="M134" s="938"/>
      <c r="N134" s="939"/>
      <c r="O134" s="938"/>
      <c r="P134" s="939"/>
    </row>
    <row r="135" spans="1:16" s="2" customFormat="1" ht="15.75" hidden="1" customHeight="1" x14ac:dyDescent="0.25">
      <c r="A135" s="834" t="s">
        <v>214</v>
      </c>
      <c r="B135" s="835"/>
      <c r="C135" s="835"/>
      <c r="D135" s="836"/>
      <c r="E135" s="47"/>
      <c r="F135" s="25">
        <v>211150</v>
      </c>
      <c r="G135" s="80"/>
      <c r="H135" s="80"/>
      <c r="I135" s="80"/>
      <c r="J135" s="27"/>
      <c r="K135" s="936"/>
      <c r="L135" s="937"/>
      <c r="M135" s="938"/>
      <c r="N135" s="939"/>
      <c r="O135" s="938"/>
      <c r="P135" s="939"/>
    </row>
    <row r="136" spans="1:16" s="2" customFormat="1" ht="15.75" hidden="1" customHeight="1" x14ac:dyDescent="0.25">
      <c r="A136" s="834" t="s">
        <v>97</v>
      </c>
      <c r="B136" s="835"/>
      <c r="C136" s="835"/>
      <c r="D136" s="836"/>
      <c r="E136" s="47"/>
      <c r="F136" s="25">
        <v>211190</v>
      </c>
      <c r="G136" s="80"/>
      <c r="H136" s="80"/>
      <c r="I136" s="80"/>
      <c r="J136" s="27"/>
      <c r="K136" s="936"/>
      <c r="L136" s="937"/>
      <c r="M136" s="938"/>
      <c r="N136" s="939"/>
      <c r="O136" s="938"/>
      <c r="P136" s="939"/>
    </row>
    <row r="137" spans="1:16" s="2" customFormat="1" ht="15.75" hidden="1" customHeight="1" x14ac:dyDescent="0.25">
      <c r="A137" s="834" t="s">
        <v>98</v>
      </c>
      <c r="B137" s="835"/>
      <c r="C137" s="835"/>
      <c r="D137" s="836"/>
      <c r="E137" s="47"/>
      <c r="F137" s="25">
        <v>211200</v>
      </c>
      <c r="G137" s="80"/>
      <c r="H137" s="80"/>
      <c r="I137" s="80"/>
      <c r="J137" s="27"/>
      <c r="K137" s="936"/>
      <c r="L137" s="937"/>
      <c r="M137" s="938"/>
      <c r="N137" s="939"/>
      <c r="O137" s="938"/>
      <c r="P137" s="939"/>
    </row>
    <row r="138" spans="1:16" s="2" customFormat="1" ht="15.75" hidden="1" customHeight="1" x14ac:dyDescent="0.25">
      <c r="A138" s="834" t="s">
        <v>99</v>
      </c>
      <c r="B138" s="835"/>
      <c r="C138" s="835"/>
      <c r="D138" s="836"/>
      <c r="E138" s="47"/>
      <c r="F138" s="25">
        <v>211300</v>
      </c>
      <c r="G138" s="80"/>
      <c r="H138" s="80"/>
      <c r="I138" s="80"/>
      <c r="J138" s="27"/>
      <c r="K138" s="936"/>
      <c r="L138" s="937"/>
      <c r="M138" s="938"/>
      <c r="N138" s="939"/>
      <c r="O138" s="938"/>
      <c r="P138" s="939"/>
    </row>
    <row r="139" spans="1:16" s="2" customFormat="1" ht="15.75" hidden="1" customHeight="1" x14ac:dyDescent="0.25">
      <c r="A139" s="834" t="s">
        <v>215</v>
      </c>
      <c r="B139" s="835"/>
      <c r="C139" s="835"/>
      <c r="D139" s="836"/>
      <c r="E139" s="47"/>
      <c r="F139" s="25">
        <v>211310</v>
      </c>
      <c r="G139" s="80"/>
      <c r="H139" s="80"/>
      <c r="I139" s="80"/>
      <c r="J139" s="27"/>
      <c r="K139" s="936"/>
      <c r="L139" s="937"/>
      <c r="M139" s="938"/>
      <c r="N139" s="939"/>
      <c r="O139" s="938"/>
      <c r="P139" s="939"/>
    </row>
    <row r="140" spans="1:16" s="2" customFormat="1" ht="15.75" hidden="1" customHeight="1" x14ac:dyDescent="0.25">
      <c r="A140" s="834" t="s">
        <v>216</v>
      </c>
      <c r="B140" s="835"/>
      <c r="C140" s="835"/>
      <c r="D140" s="836"/>
      <c r="E140" s="47"/>
      <c r="F140" s="25">
        <v>211320</v>
      </c>
      <c r="G140" s="80"/>
      <c r="H140" s="80"/>
      <c r="I140" s="80"/>
      <c r="J140" s="27"/>
      <c r="K140" s="936"/>
      <c r="L140" s="937"/>
      <c r="M140" s="938"/>
      <c r="N140" s="939"/>
      <c r="O140" s="938"/>
      <c r="P140" s="939"/>
    </row>
    <row r="141" spans="1:16" s="2" customFormat="1" ht="15.75" hidden="1" customHeight="1" x14ac:dyDescent="0.25">
      <c r="A141" s="834" t="s">
        <v>100</v>
      </c>
      <c r="B141" s="835"/>
      <c r="C141" s="835"/>
      <c r="D141" s="836"/>
      <c r="E141" s="47"/>
      <c r="F141" s="25">
        <v>211330</v>
      </c>
      <c r="G141" s="80"/>
      <c r="H141" s="80"/>
      <c r="I141" s="80"/>
      <c r="J141" s="27"/>
      <c r="K141" s="936"/>
      <c r="L141" s="937"/>
      <c r="M141" s="938"/>
      <c r="N141" s="939"/>
      <c r="O141" s="938"/>
      <c r="P141" s="939"/>
    </row>
    <row r="142" spans="1:16" s="2" customFormat="1" ht="15.75" hidden="1" customHeight="1" x14ac:dyDescent="0.25">
      <c r="A142" s="834" t="s">
        <v>101</v>
      </c>
      <c r="B142" s="835"/>
      <c r="C142" s="835"/>
      <c r="D142" s="836"/>
      <c r="E142" s="47"/>
      <c r="F142" s="25">
        <v>211340</v>
      </c>
      <c r="G142" s="80"/>
      <c r="H142" s="80"/>
      <c r="I142" s="80"/>
      <c r="J142" s="27"/>
      <c r="K142" s="936"/>
      <c r="L142" s="937"/>
      <c r="M142" s="938"/>
      <c r="N142" s="939"/>
      <c r="O142" s="938"/>
      <c r="P142" s="939"/>
    </row>
    <row r="143" spans="1:16" s="2" customFormat="1" ht="15.75" hidden="1" customHeight="1" x14ac:dyDescent="0.25">
      <c r="A143" s="834" t="s">
        <v>217</v>
      </c>
      <c r="B143" s="835"/>
      <c r="C143" s="835"/>
      <c r="D143" s="836"/>
      <c r="E143" s="47"/>
      <c r="F143" s="25">
        <v>211350</v>
      </c>
      <c r="G143" s="80"/>
      <c r="H143" s="80"/>
      <c r="I143" s="80"/>
      <c r="J143" s="27"/>
      <c r="K143" s="936"/>
      <c r="L143" s="937"/>
      <c r="M143" s="938"/>
      <c r="N143" s="939"/>
      <c r="O143" s="938"/>
      <c r="P143" s="939"/>
    </row>
    <row r="144" spans="1:16" s="2" customFormat="1" ht="15.75" hidden="1" customHeight="1" x14ac:dyDescent="0.25">
      <c r="A144" s="834" t="s">
        <v>102</v>
      </c>
      <c r="B144" s="835"/>
      <c r="C144" s="835"/>
      <c r="D144" s="836"/>
      <c r="E144" s="47"/>
      <c r="F144" s="25">
        <v>211390</v>
      </c>
      <c r="G144" s="80"/>
      <c r="H144" s="80"/>
      <c r="I144" s="80"/>
      <c r="J144" s="27"/>
      <c r="K144" s="936"/>
      <c r="L144" s="937"/>
      <c r="M144" s="938"/>
      <c r="N144" s="939"/>
      <c r="O144" s="938"/>
      <c r="P144" s="939"/>
    </row>
    <row r="145" spans="1:16" s="2" customFormat="1" ht="15.75" hidden="1" customHeight="1" x14ac:dyDescent="0.25">
      <c r="A145" s="846" t="s">
        <v>103</v>
      </c>
      <c r="B145" s="847"/>
      <c r="C145" s="847"/>
      <c r="D145" s="848"/>
      <c r="E145" s="18"/>
      <c r="F145" s="19">
        <v>212000</v>
      </c>
      <c r="G145" s="79">
        <f t="shared" ref="G145:K145" si="28">G146+G148</f>
        <v>0</v>
      </c>
      <c r="H145" s="79">
        <f t="shared" si="28"/>
        <v>0</v>
      </c>
      <c r="I145" s="79">
        <f t="shared" si="28"/>
        <v>0</v>
      </c>
      <c r="J145" s="21">
        <f t="shared" si="28"/>
        <v>0</v>
      </c>
      <c r="K145" s="936">
        <f t="shared" si="28"/>
        <v>0</v>
      </c>
      <c r="L145" s="937"/>
      <c r="M145" s="936">
        <f>M146+M148</f>
        <v>0</v>
      </c>
      <c r="N145" s="937"/>
      <c r="O145" s="936">
        <f>O146+O148</f>
        <v>0</v>
      </c>
      <c r="P145" s="937"/>
    </row>
    <row r="146" spans="1:16" s="2" customFormat="1" ht="15.75" hidden="1" customHeight="1" x14ac:dyDescent="0.25">
      <c r="A146" s="834" t="s">
        <v>104</v>
      </c>
      <c r="B146" s="835"/>
      <c r="C146" s="835"/>
      <c r="D146" s="836"/>
      <c r="E146" s="47"/>
      <c r="F146" s="25">
        <v>212100</v>
      </c>
      <c r="G146" s="80"/>
      <c r="H146" s="80"/>
      <c r="I146" s="80"/>
      <c r="J146" s="27"/>
      <c r="K146" s="936"/>
      <c r="L146" s="937"/>
      <c r="M146" s="938"/>
      <c r="N146" s="939"/>
      <c r="O146" s="938"/>
      <c r="P146" s="939"/>
    </row>
    <row r="147" spans="1:16" s="2" customFormat="1" ht="15.75" hidden="1" customHeight="1" x14ac:dyDescent="0.25">
      <c r="A147" s="834" t="s">
        <v>105</v>
      </c>
      <c r="B147" s="835"/>
      <c r="C147" s="835"/>
      <c r="D147" s="836"/>
      <c r="E147" s="47"/>
      <c r="F147" s="25">
        <v>212200</v>
      </c>
      <c r="G147" s="80"/>
      <c r="H147" s="80"/>
      <c r="I147" s="80"/>
      <c r="J147" s="27"/>
      <c r="K147" s="936"/>
      <c r="L147" s="937"/>
      <c r="M147" s="938"/>
      <c r="N147" s="939"/>
      <c r="O147" s="938"/>
      <c r="P147" s="939"/>
    </row>
    <row r="148" spans="1:16" s="2" customFormat="1" ht="15.75" hidden="1" customHeight="1" x14ac:dyDescent="0.25">
      <c r="A148" s="834" t="s">
        <v>106</v>
      </c>
      <c r="B148" s="835"/>
      <c r="C148" s="835"/>
      <c r="D148" s="836"/>
      <c r="E148" s="47"/>
      <c r="F148" s="25">
        <v>212210</v>
      </c>
      <c r="G148" s="80"/>
      <c r="H148" s="80"/>
      <c r="I148" s="80"/>
      <c r="J148" s="27"/>
      <c r="K148" s="936"/>
      <c r="L148" s="937"/>
      <c r="M148" s="938"/>
      <c r="N148" s="939"/>
      <c r="O148" s="938"/>
      <c r="P148" s="939"/>
    </row>
    <row r="149" spans="1:16" s="2" customFormat="1" ht="15.75" customHeight="1" x14ac:dyDescent="0.25">
      <c r="A149" s="846" t="s">
        <v>107</v>
      </c>
      <c r="B149" s="847"/>
      <c r="C149" s="847"/>
      <c r="D149" s="848"/>
      <c r="E149" s="18"/>
      <c r="F149" s="19">
        <v>22</v>
      </c>
      <c r="G149" s="986">
        <f t="shared" ref="G149" si="29">G167</f>
        <v>7094052.0999999996</v>
      </c>
      <c r="H149" s="987"/>
      <c r="I149" s="79">
        <f>I167</f>
        <v>8212823.2999999998</v>
      </c>
      <c r="J149" s="21">
        <f>J167</f>
        <v>8620499.6999999993</v>
      </c>
      <c r="K149" s="936">
        <f>K167</f>
        <v>8988710</v>
      </c>
      <c r="L149" s="937"/>
      <c r="M149" s="936">
        <f>M167</f>
        <v>9655220.9000000004</v>
      </c>
      <c r="N149" s="937"/>
      <c r="O149" s="936">
        <f>O167</f>
        <v>10350887.4</v>
      </c>
      <c r="P149" s="937"/>
    </row>
    <row r="150" spans="1:16" s="2" customFormat="1" ht="15.75" hidden="1" customHeight="1" x14ac:dyDescent="0.25">
      <c r="A150" s="834" t="s">
        <v>108</v>
      </c>
      <c r="B150" s="835"/>
      <c r="C150" s="835"/>
      <c r="D150" s="836"/>
      <c r="E150" s="47"/>
      <c r="F150" s="25">
        <v>222000</v>
      </c>
      <c r="G150" s="80"/>
      <c r="H150" s="80"/>
      <c r="I150" s="80"/>
      <c r="J150" s="27"/>
      <c r="K150" s="938"/>
      <c r="L150" s="939"/>
      <c r="M150" s="938"/>
      <c r="N150" s="939"/>
      <c r="O150" s="938"/>
      <c r="P150" s="939"/>
    </row>
    <row r="151" spans="1:16" s="2" customFormat="1" ht="15.75" hidden="1" customHeight="1" x14ac:dyDescent="0.25">
      <c r="A151" s="834" t="s">
        <v>109</v>
      </c>
      <c r="B151" s="835"/>
      <c r="C151" s="835"/>
      <c r="D151" s="836"/>
      <c r="E151" s="47"/>
      <c r="F151" s="25">
        <v>222100</v>
      </c>
      <c r="G151" s="80"/>
      <c r="H151" s="80"/>
      <c r="I151" s="80"/>
      <c r="J151" s="27"/>
      <c r="K151" s="938"/>
      <c r="L151" s="939"/>
      <c r="M151" s="938"/>
      <c r="N151" s="939"/>
      <c r="O151" s="938"/>
      <c r="P151" s="939"/>
    </row>
    <row r="152" spans="1:16" s="2" customFormat="1" ht="15.75" hidden="1" customHeight="1" x14ac:dyDescent="0.25">
      <c r="A152" s="834" t="s">
        <v>110</v>
      </c>
      <c r="B152" s="835"/>
      <c r="C152" s="835"/>
      <c r="D152" s="836"/>
      <c r="E152" s="47"/>
      <c r="F152" s="25">
        <v>222110</v>
      </c>
      <c r="G152" s="80"/>
      <c r="H152" s="80"/>
      <c r="I152" s="80"/>
      <c r="J152" s="27"/>
      <c r="K152" s="938"/>
      <c r="L152" s="939"/>
      <c r="M152" s="938"/>
      <c r="N152" s="939"/>
      <c r="O152" s="938"/>
      <c r="P152" s="939"/>
    </row>
    <row r="153" spans="1:16" s="2" customFormat="1" ht="15.75" hidden="1" customHeight="1" x14ac:dyDescent="0.25">
      <c r="A153" s="834" t="s">
        <v>111</v>
      </c>
      <c r="B153" s="835"/>
      <c r="C153" s="835"/>
      <c r="D153" s="836"/>
      <c r="E153" s="47"/>
      <c r="F153" s="25">
        <v>222120</v>
      </c>
      <c r="G153" s="80"/>
      <c r="H153" s="80"/>
      <c r="I153" s="80"/>
      <c r="J153" s="27"/>
      <c r="K153" s="938"/>
      <c r="L153" s="939"/>
      <c r="M153" s="938"/>
      <c r="N153" s="939"/>
      <c r="O153" s="938"/>
      <c r="P153" s="939"/>
    </row>
    <row r="154" spans="1:16" s="2" customFormat="1" ht="15.75" hidden="1" customHeight="1" x14ac:dyDescent="0.25">
      <c r="A154" s="834" t="s">
        <v>112</v>
      </c>
      <c r="B154" s="835"/>
      <c r="C154" s="835"/>
      <c r="D154" s="836"/>
      <c r="E154" s="47"/>
      <c r="F154" s="25">
        <v>222130</v>
      </c>
      <c r="G154" s="80"/>
      <c r="H154" s="80"/>
      <c r="I154" s="80"/>
      <c r="J154" s="27"/>
      <c r="K154" s="938"/>
      <c r="L154" s="939"/>
      <c r="M154" s="938"/>
      <c r="N154" s="939"/>
      <c r="O154" s="938"/>
      <c r="P154" s="939"/>
    </row>
    <row r="155" spans="1:16" s="2" customFormat="1" ht="15.75" hidden="1" customHeight="1" x14ac:dyDescent="0.25">
      <c r="A155" s="834" t="s">
        <v>113</v>
      </c>
      <c r="B155" s="835"/>
      <c r="C155" s="835"/>
      <c r="D155" s="836"/>
      <c r="E155" s="47"/>
      <c r="F155" s="25">
        <v>222140</v>
      </c>
      <c r="G155" s="80"/>
      <c r="H155" s="80"/>
      <c r="I155" s="80"/>
      <c r="J155" s="27"/>
      <c r="K155" s="938"/>
      <c r="L155" s="939"/>
      <c r="M155" s="938"/>
      <c r="N155" s="939"/>
      <c r="O155" s="938"/>
      <c r="P155" s="939"/>
    </row>
    <row r="156" spans="1:16" s="2" customFormat="1" ht="15.75" hidden="1" customHeight="1" x14ac:dyDescent="0.25">
      <c r="A156" s="834" t="s">
        <v>114</v>
      </c>
      <c r="B156" s="835"/>
      <c r="C156" s="835"/>
      <c r="D156" s="836"/>
      <c r="E156" s="47"/>
      <c r="F156" s="25">
        <v>222190</v>
      </c>
      <c r="G156" s="80"/>
      <c r="H156" s="80"/>
      <c r="I156" s="80"/>
      <c r="J156" s="27"/>
      <c r="K156" s="938"/>
      <c r="L156" s="939"/>
      <c r="M156" s="938"/>
      <c r="N156" s="939"/>
      <c r="O156" s="938"/>
      <c r="P156" s="939"/>
    </row>
    <row r="157" spans="1:16" s="2" customFormat="1" ht="15.75" hidden="1" customHeight="1" x14ac:dyDescent="0.25">
      <c r="A157" s="834" t="s">
        <v>115</v>
      </c>
      <c r="B157" s="835"/>
      <c r="C157" s="835"/>
      <c r="D157" s="836"/>
      <c r="E157" s="47"/>
      <c r="F157" s="25">
        <v>222200</v>
      </c>
      <c r="G157" s="80"/>
      <c r="H157" s="80"/>
      <c r="I157" s="80"/>
      <c r="J157" s="27"/>
      <c r="K157" s="938"/>
      <c r="L157" s="939"/>
      <c r="M157" s="938"/>
      <c r="N157" s="939"/>
      <c r="O157" s="938"/>
      <c r="P157" s="939"/>
    </row>
    <row r="158" spans="1:16" s="2" customFormat="1" ht="15.75" hidden="1" customHeight="1" x14ac:dyDescent="0.25">
      <c r="A158" s="834" t="s">
        <v>116</v>
      </c>
      <c r="B158" s="835"/>
      <c r="C158" s="835"/>
      <c r="D158" s="836"/>
      <c r="E158" s="47"/>
      <c r="F158" s="25">
        <v>222210</v>
      </c>
      <c r="G158" s="80"/>
      <c r="H158" s="80"/>
      <c r="I158" s="80"/>
      <c r="J158" s="27"/>
      <c r="K158" s="938"/>
      <c r="L158" s="939"/>
      <c r="M158" s="938"/>
      <c r="N158" s="939"/>
      <c r="O158" s="938"/>
      <c r="P158" s="939"/>
    </row>
    <row r="159" spans="1:16" s="2" customFormat="1" ht="15.75" hidden="1" customHeight="1" x14ac:dyDescent="0.25">
      <c r="A159" s="834" t="s">
        <v>117</v>
      </c>
      <c r="B159" s="835"/>
      <c r="C159" s="835"/>
      <c r="D159" s="836"/>
      <c r="E159" s="47"/>
      <c r="F159" s="25">
        <v>222220</v>
      </c>
      <c r="G159" s="80"/>
      <c r="H159" s="80"/>
      <c r="I159" s="80"/>
      <c r="J159" s="27"/>
      <c r="K159" s="938"/>
      <c r="L159" s="939"/>
      <c r="M159" s="938"/>
      <c r="N159" s="939"/>
      <c r="O159" s="938"/>
      <c r="P159" s="939"/>
    </row>
    <row r="160" spans="1:16" s="2" customFormat="1" ht="15.75" hidden="1" customHeight="1" x14ac:dyDescent="0.25">
      <c r="A160" s="834" t="s">
        <v>118</v>
      </c>
      <c r="B160" s="835"/>
      <c r="C160" s="835"/>
      <c r="D160" s="836"/>
      <c r="E160" s="47"/>
      <c r="F160" s="25">
        <v>222300</v>
      </c>
      <c r="G160" s="80"/>
      <c r="H160" s="80"/>
      <c r="I160" s="80"/>
      <c r="J160" s="27"/>
      <c r="K160" s="938"/>
      <c r="L160" s="939"/>
      <c r="M160" s="938"/>
      <c r="N160" s="939"/>
      <c r="O160" s="938"/>
      <c r="P160" s="939"/>
    </row>
    <row r="161" spans="1:16" s="2" customFormat="1" ht="15.75" hidden="1" customHeight="1" x14ac:dyDescent="0.25">
      <c r="A161" s="834" t="s">
        <v>119</v>
      </c>
      <c r="B161" s="835"/>
      <c r="C161" s="835"/>
      <c r="D161" s="836"/>
      <c r="E161" s="47"/>
      <c r="F161" s="25">
        <v>222400</v>
      </c>
      <c r="G161" s="80"/>
      <c r="H161" s="80"/>
      <c r="I161" s="80"/>
      <c r="J161" s="27"/>
      <c r="K161" s="938"/>
      <c r="L161" s="939"/>
      <c r="M161" s="938"/>
      <c r="N161" s="939"/>
      <c r="O161" s="938"/>
      <c r="P161" s="939"/>
    </row>
    <row r="162" spans="1:16" s="2" customFormat="1" ht="15.75" hidden="1" customHeight="1" x14ac:dyDescent="0.25">
      <c r="A162" s="834" t="s">
        <v>120</v>
      </c>
      <c r="B162" s="835"/>
      <c r="C162" s="835"/>
      <c r="D162" s="836"/>
      <c r="E162" s="47"/>
      <c r="F162" s="25">
        <v>222500</v>
      </c>
      <c r="G162" s="80"/>
      <c r="H162" s="80"/>
      <c r="I162" s="80"/>
      <c r="J162" s="27"/>
      <c r="K162" s="938"/>
      <c r="L162" s="939"/>
      <c r="M162" s="938"/>
      <c r="N162" s="939"/>
      <c r="O162" s="938"/>
      <c r="P162" s="939"/>
    </row>
    <row r="163" spans="1:16" s="2" customFormat="1" ht="15.75" hidden="1" customHeight="1" x14ac:dyDescent="0.25">
      <c r="A163" s="834" t="s">
        <v>121</v>
      </c>
      <c r="B163" s="835"/>
      <c r="C163" s="835"/>
      <c r="D163" s="836"/>
      <c r="E163" s="47"/>
      <c r="F163" s="25">
        <v>222600</v>
      </c>
      <c r="G163" s="80"/>
      <c r="H163" s="80"/>
      <c r="I163" s="80"/>
      <c r="J163" s="27"/>
      <c r="K163" s="938"/>
      <c r="L163" s="939"/>
      <c r="M163" s="938"/>
      <c r="N163" s="939"/>
      <c r="O163" s="938"/>
      <c r="P163" s="939"/>
    </row>
    <row r="164" spans="1:16" s="2" customFormat="1" ht="15.75" hidden="1" customHeight="1" x14ac:dyDescent="0.25">
      <c r="A164" s="834" t="s">
        <v>122</v>
      </c>
      <c r="B164" s="835"/>
      <c r="C164" s="835"/>
      <c r="D164" s="836"/>
      <c r="E164" s="47"/>
      <c r="F164" s="25">
        <v>222700</v>
      </c>
      <c r="G164" s="80"/>
      <c r="H164" s="80"/>
      <c r="I164" s="80"/>
      <c r="J164" s="27"/>
      <c r="K164" s="938"/>
      <c r="L164" s="939"/>
      <c r="M164" s="938"/>
      <c r="N164" s="939"/>
      <c r="O164" s="938"/>
      <c r="P164" s="939"/>
    </row>
    <row r="165" spans="1:16" s="2" customFormat="1" ht="15.75" hidden="1" customHeight="1" x14ac:dyDescent="0.25">
      <c r="A165" s="834" t="s">
        <v>123</v>
      </c>
      <c r="B165" s="835"/>
      <c r="C165" s="835"/>
      <c r="D165" s="836"/>
      <c r="E165" s="47"/>
      <c r="F165" s="25">
        <v>222710</v>
      </c>
      <c r="G165" s="80"/>
      <c r="H165" s="80"/>
      <c r="I165" s="80"/>
      <c r="J165" s="27"/>
      <c r="K165" s="938"/>
      <c r="L165" s="939"/>
      <c r="M165" s="938"/>
      <c r="N165" s="939"/>
      <c r="O165" s="938"/>
      <c r="P165" s="939"/>
    </row>
    <row r="166" spans="1:16" s="2" customFormat="1" ht="15.75" hidden="1" customHeight="1" x14ac:dyDescent="0.25">
      <c r="A166" s="834" t="s">
        <v>124</v>
      </c>
      <c r="B166" s="835"/>
      <c r="C166" s="835"/>
      <c r="D166" s="836"/>
      <c r="E166" s="47"/>
      <c r="F166" s="25">
        <v>222720</v>
      </c>
      <c r="G166" s="80"/>
      <c r="H166" s="80"/>
      <c r="I166" s="80"/>
      <c r="J166" s="27"/>
      <c r="K166" s="938"/>
      <c r="L166" s="939"/>
      <c r="M166" s="938"/>
      <c r="N166" s="939"/>
      <c r="O166" s="938"/>
      <c r="P166" s="939"/>
    </row>
    <row r="167" spans="1:16" s="2" customFormat="1" x14ac:dyDescent="0.25">
      <c r="A167" s="834" t="s">
        <v>125</v>
      </c>
      <c r="B167" s="835"/>
      <c r="C167" s="835"/>
      <c r="D167" s="836"/>
      <c r="E167" s="47"/>
      <c r="F167" s="25">
        <v>222800</v>
      </c>
      <c r="G167" s="982">
        <f>G168</f>
        <v>7094052.0999999996</v>
      </c>
      <c r="H167" s="983"/>
      <c r="I167" s="80">
        <f>I168</f>
        <v>8212823.2999999998</v>
      </c>
      <c r="J167" s="27">
        <f>J168</f>
        <v>8620499.6999999993</v>
      </c>
      <c r="K167" s="923">
        <f>K168</f>
        <v>8988710</v>
      </c>
      <c r="L167" s="924"/>
      <c r="M167" s="923">
        <f>M168</f>
        <v>9655220.9000000004</v>
      </c>
      <c r="N167" s="924"/>
      <c r="O167" s="923">
        <f>O168</f>
        <v>10350887.4</v>
      </c>
      <c r="P167" s="924"/>
    </row>
    <row r="168" spans="1:16" s="2" customFormat="1" x14ac:dyDescent="0.25">
      <c r="A168" s="834" t="s">
        <v>125</v>
      </c>
      <c r="B168" s="835"/>
      <c r="C168" s="835"/>
      <c r="D168" s="836"/>
      <c r="E168" s="47"/>
      <c r="F168" s="25">
        <v>222810</v>
      </c>
      <c r="G168" s="982">
        <v>7094052.0999999996</v>
      </c>
      <c r="H168" s="983"/>
      <c r="I168" s="157">
        <v>8212823.2999999998</v>
      </c>
      <c r="J168" s="27">
        <v>8620499.6999999993</v>
      </c>
      <c r="K168" s="864">
        <v>8988710</v>
      </c>
      <c r="L168" s="865"/>
      <c r="M168" s="864">
        <v>9655220.9000000004</v>
      </c>
      <c r="N168" s="865"/>
      <c r="O168" s="864">
        <v>10350887.4</v>
      </c>
      <c r="P168" s="865"/>
    </row>
    <row r="169" spans="1:16" s="2" customFormat="1" hidden="1" x14ac:dyDescent="0.25">
      <c r="A169" s="834" t="s">
        <v>136</v>
      </c>
      <c r="B169" s="835"/>
      <c r="C169" s="835"/>
      <c r="D169" s="836"/>
      <c r="E169" s="47"/>
      <c r="F169" s="25">
        <v>222990</v>
      </c>
      <c r="G169" s="942" t="s">
        <v>17</v>
      </c>
      <c r="H169" s="942"/>
      <c r="I169" s="51" t="s">
        <v>17</v>
      </c>
      <c r="J169" s="52"/>
      <c r="K169" s="868"/>
      <c r="L169" s="869"/>
      <c r="M169" s="870"/>
      <c r="N169" s="871"/>
      <c r="O169" s="870"/>
      <c r="P169" s="871"/>
    </row>
    <row r="170" spans="1:16" s="2" customFormat="1" hidden="1" x14ac:dyDescent="0.25">
      <c r="A170" s="846" t="s">
        <v>137</v>
      </c>
      <c r="B170" s="847"/>
      <c r="C170" s="847"/>
      <c r="D170" s="848"/>
      <c r="E170" s="18"/>
      <c r="F170" s="19">
        <v>270000</v>
      </c>
      <c r="G170" s="943" t="s">
        <v>17</v>
      </c>
      <c r="H170" s="943"/>
      <c r="I170" s="57" t="s">
        <v>17</v>
      </c>
      <c r="J170" s="58">
        <f>SUM(J171:J172)</f>
        <v>0</v>
      </c>
      <c r="K170" s="874">
        <f>SUM(K171:K172)</f>
        <v>0</v>
      </c>
      <c r="L170" s="875"/>
      <c r="M170" s="874">
        <f t="shared" ref="M170" si="30">SUM(M171:M172)</f>
        <v>0</v>
      </c>
      <c r="N170" s="875"/>
      <c r="O170" s="874">
        <f t="shared" ref="O170" si="31">SUM(O171:O172)</f>
        <v>0</v>
      </c>
      <c r="P170" s="875"/>
    </row>
    <row r="171" spans="1:16" s="2" customFormat="1" hidden="1" x14ac:dyDescent="0.25">
      <c r="A171" s="834" t="s">
        <v>138</v>
      </c>
      <c r="B171" s="835"/>
      <c r="C171" s="835"/>
      <c r="D171" s="836"/>
      <c r="E171" s="47"/>
      <c r="F171" s="25">
        <v>271000</v>
      </c>
      <c r="G171" s="942" t="s">
        <v>17</v>
      </c>
      <c r="H171" s="942"/>
      <c r="I171" s="51" t="s">
        <v>17</v>
      </c>
      <c r="J171" s="52"/>
      <c r="K171" s="868"/>
      <c r="L171" s="869"/>
      <c r="M171" s="870"/>
      <c r="N171" s="871"/>
      <c r="O171" s="870"/>
      <c r="P171" s="871"/>
    </row>
    <row r="172" spans="1:16" s="2" customFormat="1" hidden="1" x14ac:dyDescent="0.25">
      <c r="A172" s="834" t="s">
        <v>139</v>
      </c>
      <c r="B172" s="835"/>
      <c r="C172" s="835"/>
      <c r="D172" s="836"/>
      <c r="E172" s="47"/>
      <c r="F172" s="43">
        <v>273500</v>
      </c>
      <c r="G172" s="942" t="s">
        <v>17</v>
      </c>
      <c r="H172" s="942"/>
      <c r="I172" s="51" t="s">
        <v>17</v>
      </c>
      <c r="J172" s="52"/>
      <c r="K172" s="868"/>
      <c r="L172" s="869"/>
      <c r="M172" s="870"/>
      <c r="N172" s="871"/>
      <c r="O172" s="870"/>
      <c r="P172" s="871"/>
    </row>
    <row r="173" spans="1:16" s="2" customFormat="1" hidden="1" x14ac:dyDescent="0.25">
      <c r="A173" s="846" t="s">
        <v>140</v>
      </c>
      <c r="B173" s="847"/>
      <c r="C173" s="847"/>
      <c r="D173" s="848"/>
      <c r="E173" s="18"/>
      <c r="F173" s="45">
        <v>280000</v>
      </c>
      <c r="G173" s="943" t="s">
        <v>17</v>
      </c>
      <c r="H173" s="943"/>
      <c r="I173" s="57" t="s">
        <v>17</v>
      </c>
      <c r="J173" s="58">
        <f>SUM(J174:J186)</f>
        <v>0</v>
      </c>
      <c r="K173" s="876">
        <f>SUM(K174:L186)</f>
        <v>0</v>
      </c>
      <c r="L173" s="877"/>
      <c r="M173" s="876">
        <f t="shared" ref="M173" si="32">SUM(M174:N186)</f>
        <v>0</v>
      </c>
      <c r="N173" s="877"/>
      <c r="O173" s="876">
        <f t="shared" ref="O173" si="33">SUM(O174:P186)</f>
        <v>0</v>
      </c>
      <c r="P173" s="877"/>
    </row>
    <row r="174" spans="1:16" s="2" customFormat="1" hidden="1" x14ac:dyDescent="0.25">
      <c r="A174" s="834" t="s">
        <v>141</v>
      </c>
      <c r="B174" s="835"/>
      <c r="C174" s="835"/>
      <c r="D174" s="836"/>
      <c r="E174" s="47"/>
      <c r="F174" s="25">
        <v>281000</v>
      </c>
      <c r="G174" s="942" t="s">
        <v>17</v>
      </c>
      <c r="H174" s="942"/>
      <c r="I174" s="51" t="s">
        <v>17</v>
      </c>
      <c r="J174" s="52"/>
      <c r="K174" s="868"/>
      <c r="L174" s="869"/>
      <c r="M174" s="870"/>
      <c r="N174" s="871"/>
      <c r="O174" s="870"/>
      <c r="P174" s="871"/>
    </row>
    <row r="175" spans="1:16" s="2" customFormat="1" hidden="1" x14ac:dyDescent="0.25">
      <c r="A175" s="834" t="s">
        <v>142</v>
      </c>
      <c r="B175" s="835"/>
      <c r="C175" s="835"/>
      <c r="D175" s="836"/>
      <c r="E175" s="47"/>
      <c r="F175" s="25">
        <v>281200</v>
      </c>
      <c r="G175" s="942" t="s">
        <v>17</v>
      </c>
      <c r="H175" s="942"/>
      <c r="I175" s="51" t="s">
        <v>17</v>
      </c>
      <c r="J175" s="52"/>
      <c r="K175" s="868"/>
      <c r="L175" s="869"/>
      <c r="M175" s="870"/>
      <c r="N175" s="871"/>
      <c r="O175" s="870"/>
      <c r="P175" s="871"/>
    </row>
    <row r="176" spans="1:16" s="2" customFormat="1" hidden="1" x14ac:dyDescent="0.25">
      <c r="A176" s="834" t="s">
        <v>143</v>
      </c>
      <c r="B176" s="835"/>
      <c r="C176" s="835"/>
      <c r="D176" s="836"/>
      <c r="E176" s="47"/>
      <c r="F176" s="25">
        <v>281210</v>
      </c>
      <c r="G176" s="942" t="s">
        <v>17</v>
      </c>
      <c r="H176" s="942"/>
      <c r="I176" s="51" t="s">
        <v>17</v>
      </c>
      <c r="J176" s="52"/>
      <c r="K176" s="868"/>
      <c r="L176" s="869"/>
      <c r="M176" s="870"/>
      <c r="N176" s="871"/>
      <c r="O176" s="870"/>
      <c r="P176" s="871"/>
    </row>
    <row r="177" spans="1:16" s="2" customFormat="1" hidden="1" x14ac:dyDescent="0.25">
      <c r="A177" s="834" t="s">
        <v>144</v>
      </c>
      <c r="B177" s="835"/>
      <c r="C177" s="835"/>
      <c r="D177" s="836"/>
      <c r="E177" s="47"/>
      <c r="F177" s="25">
        <v>281211</v>
      </c>
      <c r="G177" s="942" t="s">
        <v>17</v>
      </c>
      <c r="H177" s="942"/>
      <c r="I177" s="51" t="s">
        <v>17</v>
      </c>
      <c r="J177" s="52"/>
      <c r="K177" s="868"/>
      <c r="L177" s="869"/>
      <c r="M177" s="870"/>
      <c r="N177" s="871"/>
      <c r="O177" s="870"/>
      <c r="P177" s="871"/>
    </row>
    <row r="178" spans="1:16" s="2" customFormat="1" hidden="1" x14ac:dyDescent="0.25">
      <c r="A178" s="834" t="s">
        <v>145</v>
      </c>
      <c r="B178" s="835"/>
      <c r="C178" s="835"/>
      <c r="D178" s="836"/>
      <c r="E178" s="47"/>
      <c r="F178" s="25">
        <v>281212</v>
      </c>
      <c r="G178" s="942" t="s">
        <v>17</v>
      </c>
      <c r="H178" s="942"/>
      <c r="I178" s="51" t="s">
        <v>17</v>
      </c>
      <c r="J178" s="52"/>
      <c r="K178" s="868"/>
      <c r="L178" s="869"/>
      <c r="M178" s="870"/>
      <c r="N178" s="871"/>
      <c r="O178" s="870"/>
      <c r="P178" s="871"/>
    </row>
    <row r="179" spans="1:16" s="2" customFormat="1" hidden="1" x14ac:dyDescent="0.25">
      <c r="A179" s="834" t="s">
        <v>146</v>
      </c>
      <c r="B179" s="835"/>
      <c r="C179" s="835"/>
      <c r="D179" s="836"/>
      <c r="E179" s="47"/>
      <c r="F179" s="25">
        <v>281220</v>
      </c>
      <c r="G179" s="942" t="s">
        <v>17</v>
      </c>
      <c r="H179" s="942"/>
      <c r="I179" s="51" t="s">
        <v>17</v>
      </c>
      <c r="J179" s="52"/>
      <c r="K179" s="868"/>
      <c r="L179" s="869"/>
      <c r="M179" s="870"/>
      <c r="N179" s="871"/>
      <c r="O179" s="870"/>
      <c r="P179" s="871"/>
    </row>
    <row r="180" spans="1:16" s="2" customFormat="1" hidden="1" x14ac:dyDescent="0.25">
      <c r="A180" s="834" t="s">
        <v>147</v>
      </c>
      <c r="B180" s="835"/>
      <c r="C180" s="835"/>
      <c r="D180" s="836"/>
      <c r="E180" s="47"/>
      <c r="F180" s="25">
        <v>281221</v>
      </c>
      <c r="G180" s="942" t="s">
        <v>17</v>
      </c>
      <c r="H180" s="942"/>
      <c r="I180" s="51" t="s">
        <v>17</v>
      </c>
      <c r="J180" s="52"/>
      <c r="K180" s="868"/>
      <c r="L180" s="869"/>
      <c r="M180" s="870"/>
      <c r="N180" s="871"/>
      <c r="O180" s="870"/>
      <c r="P180" s="871"/>
    </row>
    <row r="181" spans="1:16" s="2" customFormat="1" hidden="1" x14ac:dyDescent="0.25">
      <c r="A181" s="834" t="s">
        <v>148</v>
      </c>
      <c r="B181" s="835"/>
      <c r="C181" s="835"/>
      <c r="D181" s="836"/>
      <c r="E181" s="47"/>
      <c r="F181" s="25">
        <v>281222</v>
      </c>
      <c r="G181" s="942" t="s">
        <v>17</v>
      </c>
      <c r="H181" s="942"/>
      <c r="I181" s="51" t="s">
        <v>17</v>
      </c>
      <c r="J181" s="52"/>
      <c r="K181" s="868"/>
      <c r="L181" s="869"/>
      <c r="M181" s="870"/>
      <c r="N181" s="871"/>
      <c r="O181" s="870"/>
      <c r="P181" s="871"/>
    </row>
    <row r="182" spans="1:16" s="2" customFormat="1" hidden="1" x14ac:dyDescent="0.25">
      <c r="A182" s="834" t="s">
        <v>149</v>
      </c>
      <c r="B182" s="835"/>
      <c r="C182" s="835"/>
      <c r="D182" s="836"/>
      <c r="E182" s="47"/>
      <c r="F182" s="25">
        <v>281230</v>
      </c>
      <c r="G182" s="942" t="s">
        <v>17</v>
      </c>
      <c r="H182" s="942"/>
      <c r="I182" s="51" t="s">
        <v>17</v>
      </c>
      <c r="J182" s="52"/>
      <c r="K182" s="868"/>
      <c r="L182" s="869"/>
      <c r="M182" s="870"/>
      <c r="N182" s="871"/>
      <c r="O182" s="870"/>
      <c r="P182" s="871"/>
    </row>
    <row r="183" spans="1:16" s="2" customFormat="1" hidden="1" x14ac:dyDescent="0.25">
      <c r="A183" s="834" t="s">
        <v>150</v>
      </c>
      <c r="B183" s="835"/>
      <c r="C183" s="835"/>
      <c r="D183" s="836"/>
      <c r="E183" s="47"/>
      <c r="F183" s="25">
        <v>281800</v>
      </c>
      <c r="G183" s="942" t="s">
        <v>17</v>
      </c>
      <c r="H183" s="942"/>
      <c r="I183" s="51" t="s">
        <v>17</v>
      </c>
      <c r="J183" s="52"/>
      <c r="K183" s="868"/>
      <c r="L183" s="869"/>
      <c r="M183" s="870"/>
      <c r="N183" s="871"/>
      <c r="O183" s="870"/>
      <c r="P183" s="871"/>
    </row>
    <row r="184" spans="1:16" s="2" customFormat="1" hidden="1" x14ac:dyDescent="0.25">
      <c r="A184" s="834" t="s">
        <v>151</v>
      </c>
      <c r="B184" s="835"/>
      <c r="C184" s="835"/>
      <c r="D184" s="836"/>
      <c r="E184" s="47"/>
      <c r="F184" s="25">
        <v>281900</v>
      </c>
      <c r="G184" s="942" t="s">
        <v>17</v>
      </c>
      <c r="H184" s="942"/>
      <c r="I184" s="51" t="s">
        <v>17</v>
      </c>
      <c r="J184" s="52"/>
      <c r="K184" s="868"/>
      <c r="L184" s="869"/>
      <c r="M184" s="870"/>
      <c r="N184" s="871"/>
      <c r="O184" s="870"/>
      <c r="P184" s="871"/>
    </row>
    <row r="185" spans="1:16" s="2" customFormat="1" hidden="1" x14ac:dyDescent="0.25">
      <c r="A185" s="834" t="s">
        <v>152</v>
      </c>
      <c r="B185" s="835"/>
      <c r="C185" s="835"/>
      <c r="D185" s="836"/>
      <c r="E185" s="47"/>
      <c r="F185" s="25">
        <v>282000</v>
      </c>
      <c r="G185" s="942" t="s">
        <v>17</v>
      </c>
      <c r="H185" s="942"/>
      <c r="I185" s="51" t="s">
        <v>17</v>
      </c>
      <c r="J185" s="52"/>
      <c r="K185" s="868"/>
      <c r="L185" s="869"/>
      <c r="M185" s="870"/>
      <c r="N185" s="871"/>
      <c r="O185" s="870"/>
      <c r="P185" s="871"/>
    </row>
    <row r="186" spans="1:16" s="2" customFormat="1" hidden="1" x14ac:dyDescent="0.25">
      <c r="A186" s="834" t="s">
        <v>153</v>
      </c>
      <c r="B186" s="835"/>
      <c r="C186" s="835"/>
      <c r="D186" s="836"/>
      <c r="E186" s="47"/>
      <c r="F186" s="25">
        <v>282100</v>
      </c>
      <c r="G186" s="942" t="s">
        <v>17</v>
      </c>
      <c r="H186" s="942"/>
      <c r="I186" s="51" t="s">
        <v>17</v>
      </c>
      <c r="J186" s="52"/>
      <c r="K186" s="868"/>
      <c r="L186" s="869"/>
      <c r="M186" s="870"/>
      <c r="N186" s="871"/>
      <c r="O186" s="870"/>
      <c r="P186" s="871"/>
    </row>
    <row r="187" spans="1:16" s="2" customFormat="1" hidden="1" x14ac:dyDescent="0.25">
      <c r="A187" s="846" t="s">
        <v>154</v>
      </c>
      <c r="B187" s="847"/>
      <c r="C187" s="847"/>
      <c r="D187" s="848"/>
      <c r="E187" s="18"/>
      <c r="F187" s="19">
        <v>290000</v>
      </c>
      <c r="G187" s="943" t="s">
        <v>17</v>
      </c>
      <c r="H187" s="943"/>
      <c r="I187" s="57" t="s">
        <v>17</v>
      </c>
      <c r="J187" s="58"/>
      <c r="K187" s="876"/>
      <c r="L187" s="877"/>
      <c r="M187" s="874"/>
      <c r="N187" s="875"/>
      <c r="O187" s="874"/>
      <c r="P187" s="875"/>
    </row>
    <row r="188" spans="1:16" s="2" customFormat="1" hidden="1" x14ac:dyDescent="0.25">
      <c r="A188" s="834" t="s">
        <v>155</v>
      </c>
      <c r="B188" s="835"/>
      <c r="C188" s="835"/>
      <c r="D188" s="836"/>
      <c r="E188" s="47"/>
      <c r="F188" s="25">
        <v>292220</v>
      </c>
      <c r="G188" s="942" t="s">
        <v>17</v>
      </c>
      <c r="H188" s="942"/>
      <c r="I188" s="51" t="s">
        <v>17</v>
      </c>
      <c r="J188" s="52"/>
      <c r="K188" s="868"/>
      <c r="L188" s="869"/>
      <c r="M188" s="870"/>
      <c r="N188" s="871"/>
      <c r="O188" s="870"/>
      <c r="P188" s="871"/>
    </row>
    <row r="189" spans="1:16" s="2" customFormat="1" hidden="1" x14ac:dyDescent="0.25">
      <c r="A189" s="834" t="s">
        <v>156</v>
      </c>
      <c r="B189" s="835"/>
      <c r="C189" s="835"/>
      <c r="D189" s="836"/>
      <c r="E189" s="47"/>
      <c r="F189" s="25">
        <v>300000</v>
      </c>
      <c r="G189" s="942" t="s">
        <v>17</v>
      </c>
      <c r="H189" s="942"/>
      <c r="I189" s="51" t="s">
        <v>17</v>
      </c>
      <c r="J189" s="52"/>
      <c r="K189" s="868"/>
      <c r="L189" s="869"/>
      <c r="M189" s="870"/>
      <c r="N189" s="871"/>
      <c r="O189" s="870"/>
      <c r="P189" s="871"/>
    </row>
    <row r="190" spans="1:16" s="2" customFormat="1" hidden="1" x14ac:dyDescent="0.25">
      <c r="A190" s="834" t="s">
        <v>157</v>
      </c>
      <c r="B190" s="835"/>
      <c r="C190" s="835"/>
      <c r="D190" s="836"/>
      <c r="E190" s="47"/>
      <c r="F190" s="25">
        <v>300000</v>
      </c>
      <c r="G190" s="942" t="s">
        <v>17</v>
      </c>
      <c r="H190" s="942"/>
      <c r="I190" s="51" t="s">
        <v>17</v>
      </c>
      <c r="J190" s="52"/>
      <c r="K190" s="868"/>
      <c r="L190" s="869"/>
      <c r="M190" s="870"/>
      <c r="N190" s="871"/>
      <c r="O190" s="870"/>
      <c r="P190" s="871"/>
    </row>
    <row r="191" spans="1:16" s="2" customFormat="1" hidden="1" x14ac:dyDescent="0.25">
      <c r="A191" s="834" t="s">
        <v>158</v>
      </c>
      <c r="B191" s="835"/>
      <c r="C191" s="835"/>
      <c r="D191" s="836"/>
      <c r="E191" s="47"/>
      <c r="F191" s="25">
        <v>319000</v>
      </c>
      <c r="G191" s="942" t="s">
        <v>17</v>
      </c>
      <c r="H191" s="942"/>
      <c r="I191" s="51" t="s">
        <v>17</v>
      </c>
      <c r="J191" s="52"/>
      <c r="K191" s="868"/>
      <c r="L191" s="869"/>
      <c r="M191" s="870"/>
      <c r="N191" s="871"/>
      <c r="O191" s="870"/>
      <c r="P191" s="871"/>
    </row>
    <row r="192" spans="1:16" s="2" customFormat="1" hidden="1" x14ac:dyDescent="0.25">
      <c r="A192" s="834" t="s">
        <v>159</v>
      </c>
      <c r="B192" s="835"/>
      <c r="C192" s="835"/>
      <c r="D192" s="836"/>
      <c r="E192" s="47"/>
      <c r="F192" s="25">
        <v>350000</v>
      </c>
      <c r="G192" s="942" t="s">
        <v>17</v>
      </c>
      <c r="H192" s="942"/>
      <c r="I192" s="51" t="s">
        <v>17</v>
      </c>
      <c r="J192" s="52"/>
      <c r="K192" s="868"/>
      <c r="L192" s="869"/>
      <c r="M192" s="870"/>
      <c r="N192" s="871"/>
      <c r="O192" s="870"/>
      <c r="P192" s="871"/>
    </row>
    <row r="193" spans="1:16" s="2" customFormat="1" hidden="1" x14ac:dyDescent="0.25">
      <c r="A193" s="846" t="s">
        <v>218</v>
      </c>
      <c r="B193" s="847"/>
      <c r="C193" s="847"/>
      <c r="D193" s="848"/>
      <c r="E193" s="18"/>
      <c r="F193" s="19">
        <v>310000</v>
      </c>
      <c r="G193" s="943" t="s">
        <v>17</v>
      </c>
      <c r="H193" s="943"/>
      <c r="I193" s="57" t="s">
        <v>17</v>
      </c>
      <c r="J193" s="58">
        <f>SUM(J194:J223)</f>
        <v>0</v>
      </c>
      <c r="K193" s="876">
        <f>SUM(K194:L223)</f>
        <v>0</v>
      </c>
      <c r="L193" s="877"/>
      <c r="M193" s="876">
        <f t="shared" ref="M193" si="34">SUM(M194:N223)</f>
        <v>0</v>
      </c>
      <c r="N193" s="877"/>
      <c r="O193" s="876">
        <f t="shared" ref="O193" si="35">SUM(O194:P223)</f>
        <v>0</v>
      </c>
      <c r="P193" s="877"/>
    </row>
    <row r="194" spans="1:16" s="2" customFormat="1" hidden="1" x14ac:dyDescent="0.25">
      <c r="A194" s="834" t="s">
        <v>161</v>
      </c>
      <c r="B194" s="835"/>
      <c r="C194" s="835"/>
      <c r="D194" s="836"/>
      <c r="E194" s="47"/>
      <c r="F194" s="25">
        <v>311000</v>
      </c>
      <c r="G194" s="942" t="s">
        <v>17</v>
      </c>
      <c r="H194" s="942"/>
      <c r="I194" s="51" t="s">
        <v>17</v>
      </c>
      <c r="J194" s="52"/>
      <c r="K194" s="868"/>
      <c r="L194" s="869"/>
      <c r="M194" s="870"/>
      <c r="N194" s="871"/>
      <c r="O194" s="870"/>
      <c r="P194" s="871"/>
    </row>
    <row r="195" spans="1:16" s="2" customFormat="1" hidden="1" x14ac:dyDescent="0.25">
      <c r="A195" s="834" t="s">
        <v>162</v>
      </c>
      <c r="B195" s="835"/>
      <c r="C195" s="835"/>
      <c r="D195" s="836"/>
      <c r="E195" s="47"/>
      <c r="F195" s="25">
        <v>311100</v>
      </c>
      <c r="G195" s="942" t="s">
        <v>17</v>
      </c>
      <c r="H195" s="942"/>
      <c r="I195" s="51" t="s">
        <v>17</v>
      </c>
      <c r="J195" s="52"/>
      <c r="K195" s="868"/>
      <c r="L195" s="869"/>
      <c r="M195" s="870"/>
      <c r="N195" s="871"/>
      <c r="O195" s="870"/>
      <c r="P195" s="871"/>
    </row>
    <row r="196" spans="1:16" s="2" customFormat="1" hidden="1" x14ac:dyDescent="0.25">
      <c r="A196" s="834" t="s">
        <v>163</v>
      </c>
      <c r="B196" s="835"/>
      <c r="C196" s="835"/>
      <c r="D196" s="836"/>
      <c r="E196" s="47"/>
      <c r="F196" s="25">
        <v>311110</v>
      </c>
      <c r="G196" s="942" t="s">
        <v>17</v>
      </c>
      <c r="H196" s="942"/>
      <c r="I196" s="51" t="s">
        <v>17</v>
      </c>
      <c r="J196" s="52"/>
      <c r="K196" s="868"/>
      <c r="L196" s="869"/>
      <c r="M196" s="870"/>
      <c r="N196" s="871"/>
      <c r="O196" s="870"/>
      <c r="P196" s="871"/>
    </row>
    <row r="197" spans="1:16" s="2" customFormat="1" hidden="1" x14ac:dyDescent="0.25">
      <c r="A197" s="834" t="s">
        <v>164</v>
      </c>
      <c r="B197" s="835"/>
      <c r="C197" s="835"/>
      <c r="D197" s="836"/>
      <c r="E197" s="47"/>
      <c r="F197" s="25">
        <v>311120</v>
      </c>
      <c r="G197" s="942" t="s">
        <v>17</v>
      </c>
      <c r="H197" s="942"/>
      <c r="I197" s="51" t="s">
        <v>17</v>
      </c>
      <c r="J197" s="52"/>
      <c r="K197" s="868"/>
      <c r="L197" s="869"/>
      <c r="M197" s="870"/>
      <c r="N197" s="871"/>
      <c r="O197" s="870"/>
      <c r="P197" s="871"/>
    </row>
    <row r="198" spans="1:16" s="2" customFormat="1" hidden="1" x14ac:dyDescent="0.25">
      <c r="A198" s="834" t="s">
        <v>165</v>
      </c>
      <c r="B198" s="835"/>
      <c r="C198" s="835"/>
      <c r="D198" s="836"/>
      <c r="E198" s="47"/>
      <c r="F198" s="25">
        <v>311210</v>
      </c>
      <c r="G198" s="942" t="s">
        <v>17</v>
      </c>
      <c r="H198" s="942"/>
      <c r="I198" s="51" t="s">
        <v>17</v>
      </c>
      <c r="J198" s="52"/>
      <c r="K198" s="868"/>
      <c r="L198" s="869"/>
      <c r="M198" s="870"/>
      <c r="N198" s="871"/>
      <c r="O198" s="870"/>
      <c r="P198" s="871"/>
    </row>
    <row r="199" spans="1:16" s="2" customFormat="1" hidden="1" x14ac:dyDescent="0.25">
      <c r="A199" s="834" t="s">
        <v>166</v>
      </c>
      <c r="B199" s="835"/>
      <c r="C199" s="835"/>
      <c r="D199" s="836"/>
      <c r="E199" s="47"/>
      <c r="F199" s="25">
        <v>312120</v>
      </c>
      <c r="G199" s="942" t="s">
        <v>17</v>
      </c>
      <c r="H199" s="942"/>
      <c r="I199" s="51" t="s">
        <v>17</v>
      </c>
      <c r="J199" s="52"/>
      <c r="K199" s="868"/>
      <c r="L199" s="869"/>
      <c r="M199" s="870"/>
      <c r="N199" s="871"/>
      <c r="O199" s="870"/>
      <c r="P199" s="871"/>
    </row>
    <row r="200" spans="1:16" s="2" customFormat="1" hidden="1" x14ac:dyDescent="0.25">
      <c r="A200" s="834" t="s">
        <v>167</v>
      </c>
      <c r="B200" s="835"/>
      <c r="C200" s="835"/>
      <c r="D200" s="836"/>
      <c r="E200" s="47"/>
      <c r="F200" s="25">
        <v>313000</v>
      </c>
      <c r="G200" s="942" t="s">
        <v>17</v>
      </c>
      <c r="H200" s="942"/>
      <c r="I200" s="51" t="s">
        <v>17</v>
      </c>
      <c r="J200" s="52"/>
      <c r="K200" s="868"/>
      <c r="L200" s="869"/>
      <c r="M200" s="870"/>
      <c r="N200" s="871"/>
      <c r="O200" s="870"/>
      <c r="P200" s="871"/>
    </row>
    <row r="201" spans="1:16" s="2" customFormat="1" hidden="1" x14ac:dyDescent="0.25">
      <c r="A201" s="834" t="s">
        <v>168</v>
      </c>
      <c r="B201" s="835"/>
      <c r="C201" s="835"/>
      <c r="D201" s="836"/>
      <c r="E201" s="47"/>
      <c r="F201" s="25">
        <v>313100</v>
      </c>
      <c r="G201" s="942" t="s">
        <v>17</v>
      </c>
      <c r="H201" s="942"/>
      <c r="I201" s="51" t="s">
        <v>17</v>
      </c>
      <c r="J201" s="52"/>
      <c r="K201" s="868"/>
      <c r="L201" s="869"/>
      <c r="M201" s="870"/>
      <c r="N201" s="871"/>
      <c r="O201" s="870"/>
      <c r="P201" s="871"/>
    </row>
    <row r="202" spans="1:16" s="2" customFormat="1" hidden="1" x14ac:dyDescent="0.25">
      <c r="A202" s="834" t="s">
        <v>169</v>
      </c>
      <c r="B202" s="835"/>
      <c r="C202" s="835"/>
      <c r="D202" s="836"/>
      <c r="E202" s="47"/>
      <c r="F202" s="25">
        <v>313110</v>
      </c>
      <c r="G202" s="942" t="s">
        <v>17</v>
      </c>
      <c r="H202" s="942"/>
      <c r="I202" s="51" t="s">
        <v>17</v>
      </c>
      <c r="J202" s="52"/>
      <c r="K202" s="868"/>
      <c r="L202" s="869"/>
      <c r="M202" s="870"/>
      <c r="N202" s="871"/>
      <c r="O202" s="870"/>
      <c r="P202" s="871"/>
    </row>
    <row r="203" spans="1:16" s="2" customFormat="1" hidden="1" x14ac:dyDescent="0.25">
      <c r="A203" s="834" t="s">
        <v>170</v>
      </c>
      <c r="B203" s="835"/>
      <c r="C203" s="835"/>
      <c r="D203" s="836"/>
      <c r="E203" s="47"/>
      <c r="F203" s="25">
        <v>313120</v>
      </c>
      <c r="G203" s="942" t="s">
        <v>17</v>
      </c>
      <c r="H203" s="942"/>
      <c r="I203" s="51" t="s">
        <v>17</v>
      </c>
      <c r="J203" s="52"/>
      <c r="K203" s="868"/>
      <c r="L203" s="869"/>
      <c r="M203" s="870"/>
      <c r="N203" s="871"/>
      <c r="O203" s="870"/>
      <c r="P203" s="871"/>
    </row>
    <row r="204" spans="1:16" s="2" customFormat="1" hidden="1" x14ac:dyDescent="0.25">
      <c r="A204" s="834" t="s">
        <v>171</v>
      </c>
      <c r="B204" s="835"/>
      <c r="C204" s="835"/>
      <c r="D204" s="836"/>
      <c r="E204" s="47"/>
      <c r="F204" s="25">
        <v>313200</v>
      </c>
      <c r="G204" s="942" t="s">
        <v>17</v>
      </c>
      <c r="H204" s="942"/>
      <c r="I204" s="51" t="s">
        <v>17</v>
      </c>
      <c r="J204" s="52"/>
      <c r="K204" s="868"/>
      <c r="L204" s="869"/>
      <c r="M204" s="870"/>
      <c r="N204" s="871"/>
      <c r="O204" s="870"/>
      <c r="P204" s="871"/>
    </row>
    <row r="205" spans="1:16" s="2" customFormat="1" hidden="1" x14ac:dyDescent="0.25">
      <c r="A205" s="834" t="s">
        <v>172</v>
      </c>
      <c r="B205" s="835"/>
      <c r="C205" s="835"/>
      <c r="D205" s="836"/>
      <c r="E205" s="47"/>
      <c r="F205" s="25">
        <v>313210</v>
      </c>
      <c r="G205" s="942" t="s">
        <v>17</v>
      </c>
      <c r="H205" s="942"/>
      <c r="I205" s="51" t="s">
        <v>17</v>
      </c>
      <c r="J205" s="52"/>
      <c r="K205" s="868"/>
      <c r="L205" s="869"/>
      <c r="M205" s="870"/>
      <c r="N205" s="871"/>
      <c r="O205" s="870"/>
      <c r="P205" s="871"/>
    </row>
    <row r="206" spans="1:16" s="2" customFormat="1" hidden="1" x14ac:dyDescent="0.25">
      <c r="A206" s="834" t="s">
        <v>173</v>
      </c>
      <c r="B206" s="835"/>
      <c r="C206" s="835"/>
      <c r="D206" s="836"/>
      <c r="E206" s="47"/>
      <c r="F206" s="25">
        <v>314000</v>
      </c>
      <c r="G206" s="942" t="s">
        <v>17</v>
      </c>
      <c r="H206" s="942"/>
      <c r="I206" s="51" t="s">
        <v>17</v>
      </c>
      <c r="J206" s="52"/>
      <c r="K206" s="868"/>
      <c r="L206" s="869"/>
      <c r="M206" s="870"/>
      <c r="N206" s="871"/>
      <c r="O206" s="870"/>
      <c r="P206" s="871"/>
    </row>
    <row r="207" spans="1:16" s="2" customFormat="1" hidden="1" x14ac:dyDescent="0.25">
      <c r="A207" s="834" t="s">
        <v>174</v>
      </c>
      <c r="B207" s="835"/>
      <c r="C207" s="835"/>
      <c r="D207" s="836"/>
      <c r="E207" s="47"/>
      <c r="F207" s="25">
        <v>314110</v>
      </c>
      <c r="G207" s="942" t="s">
        <v>17</v>
      </c>
      <c r="H207" s="942"/>
      <c r="I207" s="51" t="s">
        <v>17</v>
      </c>
      <c r="J207" s="52"/>
      <c r="K207" s="868"/>
      <c r="L207" s="869"/>
      <c r="M207" s="870"/>
      <c r="N207" s="871"/>
      <c r="O207" s="870"/>
      <c r="P207" s="871"/>
    </row>
    <row r="208" spans="1:16" s="2" customFormat="1" hidden="1" x14ac:dyDescent="0.25">
      <c r="A208" s="834" t="s">
        <v>175</v>
      </c>
      <c r="B208" s="835"/>
      <c r="C208" s="835"/>
      <c r="D208" s="836"/>
      <c r="E208" s="47"/>
      <c r="F208" s="25">
        <v>314120</v>
      </c>
      <c r="G208" s="942" t="s">
        <v>17</v>
      </c>
      <c r="H208" s="942"/>
      <c r="I208" s="51" t="s">
        <v>17</v>
      </c>
      <c r="J208" s="52"/>
      <c r="K208" s="868"/>
      <c r="L208" s="869"/>
      <c r="M208" s="870"/>
      <c r="N208" s="871"/>
      <c r="O208" s="870"/>
      <c r="P208" s="871"/>
    </row>
    <row r="209" spans="1:16" s="2" customFormat="1" hidden="1" x14ac:dyDescent="0.25">
      <c r="A209" s="834" t="s">
        <v>176</v>
      </c>
      <c r="B209" s="835"/>
      <c r="C209" s="835"/>
      <c r="D209" s="836"/>
      <c r="E209" s="47"/>
      <c r="F209" s="25">
        <v>314200</v>
      </c>
      <c r="G209" s="942" t="s">
        <v>17</v>
      </c>
      <c r="H209" s="942"/>
      <c r="I209" s="51" t="s">
        <v>17</v>
      </c>
      <c r="J209" s="52"/>
      <c r="K209" s="868"/>
      <c r="L209" s="869"/>
      <c r="M209" s="870"/>
      <c r="N209" s="871"/>
      <c r="O209" s="870"/>
      <c r="P209" s="871"/>
    </row>
    <row r="210" spans="1:16" s="2" customFormat="1" hidden="1" x14ac:dyDescent="0.25">
      <c r="A210" s="834" t="s">
        <v>177</v>
      </c>
      <c r="B210" s="835"/>
      <c r="C210" s="835"/>
      <c r="D210" s="836"/>
      <c r="E210" s="47"/>
      <c r="F210" s="25">
        <v>315000</v>
      </c>
      <c r="G210" s="942" t="s">
        <v>17</v>
      </c>
      <c r="H210" s="942"/>
      <c r="I210" s="51" t="s">
        <v>17</v>
      </c>
      <c r="J210" s="52"/>
      <c r="K210" s="868"/>
      <c r="L210" s="869"/>
      <c r="M210" s="870"/>
      <c r="N210" s="871"/>
      <c r="O210" s="870"/>
      <c r="P210" s="871"/>
    </row>
    <row r="211" spans="1:16" s="2" customFormat="1" hidden="1" x14ac:dyDescent="0.25">
      <c r="A211" s="834" t="s">
        <v>178</v>
      </c>
      <c r="B211" s="835"/>
      <c r="C211" s="835"/>
      <c r="D211" s="836"/>
      <c r="E211" s="47"/>
      <c r="F211" s="43">
        <v>315110</v>
      </c>
      <c r="G211" s="942" t="s">
        <v>17</v>
      </c>
      <c r="H211" s="942"/>
      <c r="I211" s="51" t="s">
        <v>17</v>
      </c>
      <c r="J211" s="52"/>
      <c r="K211" s="868"/>
      <c r="L211" s="869"/>
      <c r="M211" s="870"/>
      <c r="N211" s="871"/>
      <c r="O211" s="870"/>
      <c r="P211" s="871"/>
    </row>
    <row r="212" spans="1:16" s="2" customFormat="1" hidden="1" x14ac:dyDescent="0.25">
      <c r="A212" s="834" t="s">
        <v>179</v>
      </c>
      <c r="B212" s="835"/>
      <c r="C212" s="835"/>
      <c r="D212" s="836"/>
      <c r="E212" s="47"/>
      <c r="F212" s="43">
        <v>315120</v>
      </c>
      <c r="G212" s="942" t="s">
        <v>17</v>
      </c>
      <c r="H212" s="942"/>
      <c r="I212" s="51" t="s">
        <v>17</v>
      </c>
      <c r="J212" s="52"/>
      <c r="K212" s="868"/>
      <c r="L212" s="869"/>
      <c r="M212" s="870"/>
      <c r="N212" s="871"/>
      <c r="O212" s="870"/>
      <c r="P212" s="871"/>
    </row>
    <row r="213" spans="1:16" s="2" customFormat="1" hidden="1" x14ac:dyDescent="0.25">
      <c r="A213" s="834" t="s">
        <v>180</v>
      </c>
      <c r="B213" s="835"/>
      <c r="C213" s="835"/>
      <c r="D213" s="836"/>
      <c r="E213" s="47"/>
      <c r="F213" s="43">
        <v>316000</v>
      </c>
      <c r="G213" s="942" t="s">
        <v>17</v>
      </c>
      <c r="H213" s="942"/>
      <c r="I213" s="51" t="s">
        <v>17</v>
      </c>
      <c r="J213" s="52"/>
      <c r="K213" s="868"/>
      <c r="L213" s="869"/>
      <c r="M213" s="870"/>
      <c r="N213" s="871"/>
      <c r="O213" s="870"/>
      <c r="P213" s="871"/>
    </row>
    <row r="214" spans="1:16" s="2" customFormat="1" hidden="1" x14ac:dyDescent="0.25">
      <c r="A214" s="834" t="s">
        <v>181</v>
      </c>
      <c r="B214" s="835"/>
      <c r="C214" s="835"/>
      <c r="D214" s="836"/>
      <c r="E214" s="47"/>
      <c r="F214" s="25">
        <v>316110</v>
      </c>
      <c r="G214" s="942" t="s">
        <v>17</v>
      </c>
      <c r="H214" s="942"/>
      <c r="I214" s="51" t="s">
        <v>17</v>
      </c>
      <c r="J214" s="52"/>
      <c r="K214" s="868"/>
      <c r="L214" s="869"/>
      <c r="M214" s="870"/>
      <c r="N214" s="871"/>
      <c r="O214" s="870"/>
      <c r="P214" s="871"/>
    </row>
    <row r="215" spans="1:16" s="2" customFormat="1" hidden="1" x14ac:dyDescent="0.25">
      <c r="A215" s="834" t="s">
        <v>182</v>
      </c>
      <c r="B215" s="835"/>
      <c r="C215" s="835"/>
      <c r="D215" s="836"/>
      <c r="E215" s="47"/>
      <c r="F215" s="43">
        <v>316120</v>
      </c>
      <c r="G215" s="942" t="s">
        <v>17</v>
      </c>
      <c r="H215" s="942"/>
      <c r="I215" s="51" t="s">
        <v>17</v>
      </c>
      <c r="J215" s="52"/>
      <c r="K215" s="868"/>
      <c r="L215" s="869"/>
      <c r="M215" s="870"/>
      <c r="N215" s="871"/>
      <c r="O215" s="870"/>
      <c r="P215" s="871"/>
    </row>
    <row r="216" spans="1:16" s="2" customFormat="1" hidden="1" x14ac:dyDescent="0.25">
      <c r="A216" s="834" t="s">
        <v>183</v>
      </c>
      <c r="B216" s="835"/>
      <c r="C216" s="835"/>
      <c r="D216" s="836"/>
      <c r="E216" s="47"/>
      <c r="F216" s="25">
        <v>316210</v>
      </c>
      <c r="G216" s="942" t="s">
        <v>17</v>
      </c>
      <c r="H216" s="942"/>
      <c r="I216" s="51" t="s">
        <v>17</v>
      </c>
      <c r="J216" s="52"/>
      <c r="K216" s="868"/>
      <c r="L216" s="869"/>
      <c r="M216" s="870"/>
      <c r="N216" s="871"/>
      <c r="O216" s="870"/>
      <c r="P216" s="871"/>
    </row>
    <row r="217" spans="1:16" s="2" customFormat="1" hidden="1" x14ac:dyDescent="0.25">
      <c r="A217" s="834" t="s">
        <v>184</v>
      </c>
      <c r="B217" s="835"/>
      <c r="C217" s="835"/>
      <c r="D217" s="836"/>
      <c r="E217" s="47"/>
      <c r="F217" s="25">
        <v>317000</v>
      </c>
      <c r="G217" s="942" t="s">
        <v>17</v>
      </c>
      <c r="H217" s="942"/>
      <c r="I217" s="51" t="s">
        <v>17</v>
      </c>
      <c r="J217" s="52"/>
      <c r="K217" s="868"/>
      <c r="L217" s="869"/>
      <c r="M217" s="870"/>
      <c r="N217" s="871"/>
      <c r="O217" s="870"/>
      <c r="P217" s="871"/>
    </row>
    <row r="218" spans="1:16" s="2" customFormat="1" hidden="1" x14ac:dyDescent="0.25">
      <c r="A218" s="834" t="s">
        <v>185</v>
      </c>
      <c r="B218" s="835"/>
      <c r="C218" s="835"/>
      <c r="D218" s="836"/>
      <c r="E218" s="47"/>
      <c r="F218" s="25">
        <v>318000</v>
      </c>
      <c r="G218" s="942" t="s">
        <v>17</v>
      </c>
      <c r="H218" s="942"/>
      <c r="I218" s="51" t="s">
        <v>17</v>
      </c>
      <c r="J218" s="52"/>
      <c r="K218" s="868"/>
      <c r="L218" s="869"/>
      <c r="M218" s="870"/>
      <c r="N218" s="871"/>
      <c r="O218" s="870"/>
      <c r="P218" s="871"/>
    </row>
    <row r="219" spans="1:16" s="2" customFormat="1" hidden="1" x14ac:dyDescent="0.25">
      <c r="A219" s="834" t="s">
        <v>186</v>
      </c>
      <c r="B219" s="835"/>
      <c r="C219" s="835"/>
      <c r="D219" s="836"/>
      <c r="E219" s="47"/>
      <c r="F219" s="43">
        <v>318110</v>
      </c>
      <c r="G219" s="942" t="s">
        <v>17</v>
      </c>
      <c r="H219" s="942"/>
      <c r="I219" s="51" t="s">
        <v>17</v>
      </c>
      <c r="J219" s="52"/>
      <c r="K219" s="868"/>
      <c r="L219" s="869"/>
      <c r="M219" s="870"/>
      <c r="N219" s="871"/>
      <c r="O219" s="870"/>
      <c r="P219" s="871"/>
    </row>
    <row r="220" spans="1:16" s="2" customFormat="1" hidden="1" x14ac:dyDescent="0.25">
      <c r="A220" s="834" t="s">
        <v>187</v>
      </c>
      <c r="B220" s="835"/>
      <c r="C220" s="835"/>
      <c r="D220" s="836"/>
      <c r="E220" s="47"/>
      <c r="F220" s="25">
        <v>318120</v>
      </c>
      <c r="G220" s="942" t="s">
        <v>17</v>
      </c>
      <c r="H220" s="942"/>
      <c r="I220" s="51" t="s">
        <v>17</v>
      </c>
      <c r="J220" s="52"/>
      <c r="K220" s="868"/>
      <c r="L220" s="869"/>
      <c r="M220" s="870"/>
      <c r="N220" s="871"/>
      <c r="O220" s="870"/>
      <c r="P220" s="871"/>
    </row>
    <row r="221" spans="1:16" s="2" customFormat="1" hidden="1" x14ac:dyDescent="0.25">
      <c r="A221" s="834" t="s">
        <v>188</v>
      </c>
      <c r="B221" s="835"/>
      <c r="C221" s="835"/>
      <c r="D221" s="836"/>
      <c r="E221" s="47"/>
      <c r="F221" s="25">
        <v>319000</v>
      </c>
      <c r="G221" s="942" t="s">
        <v>17</v>
      </c>
      <c r="H221" s="942"/>
      <c r="I221" s="51" t="s">
        <v>17</v>
      </c>
      <c r="J221" s="52"/>
      <c r="K221" s="868"/>
      <c r="L221" s="869"/>
      <c r="M221" s="870"/>
      <c r="N221" s="871"/>
      <c r="O221" s="870"/>
      <c r="P221" s="871"/>
    </row>
    <row r="222" spans="1:16" s="2" customFormat="1" hidden="1" x14ac:dyDescent="0.25">
      <c r="A222" s="834" t="s">
        <v>189</v>
      </c>
      <c r="B222" s="835"/>
      <c r="C222" s="835"/>
      <c r="D222" s="836"/>
      <c r="E222" s="47"/>
      <c r="F222" s="25">
        <v>319100</v>
      </c>
      <c r="G222" s="942" t="s">
        <v>17</v>
      </c>
      <c r="H222" s="942"/>
      <c r="I222" s="51" t="s">
        <v>17</v>
      </c>
      <c r="J222" s="52"/>
      <c r="K222" s="868"/>
      <c r="L222" s="869"/>
      <c r="M222" s="870"/>
      <c r="N222" s="871"/>
      <c r="O222" s="870"/>
      <c r="P222" s="871"/>
    </row>
    <row r="223" spans="1:16" s="2" customFormat="1" hidden="1" x14ac:dyDescent="0.25">
      <c r="A223" s="834" t="s">
        <v>190</v>
      </c>
      <c r="B223" s="835"/>
      <c r="C223" s="835"/>
      <c r="D223" s="836"/>
      <c r="E223" s="47"/>
      <c r="F223" s="25">
        <v>319200</v>
      </c>
      <c r="G223" s="942" t="s">
        <v>17</v>
      </c>
      <c r="H223" s="942"/>
      <c r="I223" s="51" t="s">
        <v>17</v>
      </c>
      <c r="J223" s="52"/>
      <c r="K223" s="868"/>
      <c r="L223" s="869"/>
      <c r="M223" s="870"/>
      <c r="N223" s="871"/>
      <c r="O223" s="870"/>
      <c r="P223" s="871"/>
    </row>
    <row r="224" spans="1:16" s="2" customFormat="1" hidden="1" x14ac:dyDescent="0.25">
      <c r="A224" s="846" t="s">
        <v>191</v>
      </c>
      <c r="B224" s="847"/>
      <c r="C224" s="847"/>
      <c r="D224" s="848"/>
      <c r="E224" s="18"/>
      <c r="F224" s="45">
        <v>330000</v>
      </c>
      <c r="G224" s="943" t="s">
        <v>17</v>
      </c>
      <c r="H224" s="943"/>
      <c r="I224" s="57" t="s">
        <v>17</v>
      </c>
      <c r="J224" s="58">
        <f>SUM(J225:J244)</f>
        <v>0</v>
      </c>
      <c r="K224" s="876">
        <f>SUM(K225:L244)</f>
        <v>0</v>
      </c>
      <c r="L224" s="877"/>
      <c r="M224" s="876">
        <f t="shared" ref="M224" si="36">SUM(M225:N244)</f>
        <v>0</v>
      </c>
      <c r="N224" s="877"/>
      <c r="O224" s="876">
        <f t="shared" ref="O224" si="37">SUM(O225:P244)</f>
        <v>0</v>
      </c>
      <c r="P224" s="877"/>
    </row>
    <row r="225" spans="1:16" s="2" customFormat="1" hidden="1" x14ac:dyDescent="0.25">
      <c r="A225" s="834" t="s">
        <v>192</v>
      </c>
      <c r="B225" s="835"/>
      <c r="C225" s="835"/>
      <c r="D225" s="836"/>
      <c r="E225" s="47"/>
      <c r="F225" s="25">
        <v>331000</v>
      </c>
      <c r="G225" s="942" t="s">
        <v>17</v>
      </c>
      <c r="H225" s="942"/>
      <c r="I225" s="51" t="s">
        <v>17</v>
      </c>
      <c r="J225" s="52"/>
      <c r="K225" s="868"/>
      <c r="L225" s="869"/>
      <c r="M225" s="870"/>
      <c r="N225" s="871"/>
      <c r="O225" s="870"/>
      <c r="P225" s="871"/>
    </row>
    <row r="226" spans="1:16" s="2" customFormat="1" hidden="1" x14ac:dyDescent="0.25">
      <c r="A226" s="834" t="s">
        <v>193</v>
      </c>
      <c r="B226" s="835"/>
      <c r="C226" s="835"/>
      <c r="D226" s="836"/>
      <c r="E226" s="47"/>
      <c r="F226" s="25">
        <v>331110</v>
      </c>
      <c r="G226" s="942" t="s">
        <v>17</v>
      </c>
      <c r="H226" s="942"/>
      <c r="I226" s="51" t="s">
        <v>17</v>
      </c>
      <c r="J226" s="52"/>
      <c r="K226" s="868"/>
      <c r="L226" s="869"/>
      <c r="M226" s="870"/>
      <c r="N226" s="871"/>
      <c r="O226" s="870"/>
      <c r="P226" s="871"/>
    </row>
    <row r="227" spans="1:16" s="2" customFormat="1" hidden="1" x14ac:dyDescent="0.25">
      <c r="A227" s="834" t="s">
        <v>194</v>
      </c>
      <c r="B227" s="835"/>
      <c r="C227" s="835"/>
      <c r="D227" s="836"/>
      <c r="E227" s="47"/>
      <c r="F227" s="43">
        <v>331210</v>
      </c>
      <c r="G227" s="942" t="s">
        <v>17</v>
      </c>
      <c r="H227" s="942"/>
      <c r="I227" s="51" t="s">
        <v>17</v>
      </c>
      <c r="J227" s="52"/>
      <c r="K227" s="868"/>
      <c r="L227" s="869"/>
      <c r="M227" s="870"/>
      <c r="N227" s="871"/>
      <c r="O227" s="870"/>
      <c r="P227" s="871"/>
    </row>
    <row r="228" spans="1:16" s="2" customFormat="1" hidden="1" x14ac:dyDescent="0.25">
      <c r="A228" s="834" t="s">
        <v>195</v>
      </c>
      <c r="B228" s="835"/>
      <c r="C228" s="835"/>
      <c r="D228" s="836"/>
      <c r="E228" s="47"/>
      <c r="F228" s="43">
        <v>332000</v>
      </c>
      <c r="G228" s="942" t="s">
        <v>17</v>
      </c>
      <c r="H228" s="942"/>
      <c r="I228" s="51" t="s">
        <v>17</v>
      </c>
      <c r="J228" s="52"/>
      <c r="K228" s="868"/>
      <c r="L228" s="869"/>
      <c r="M228" s="870"/>
      <c r="N228" s="871"/>
      <c r="O228" s="870"/>
      <c r="P228" s="871"/>
    </row>
    <row r="229" spans="1:16" s="2" customFormat="1" hidden="1" x14ac:dyDescent="0.25">
      <c r="A229" s="834" t="s">
        <v>196</v>
      </c>
      <c r="B229" s="835"/>
      <c r="C229" s="835"/>
      <c r="D229" s="836"/>
      <c r="E229" s="47"/>
      <c r="F229" s="43">
        <v>332110</v>
      </c>
      <c r="G229" s="942" t="s">
        <v>17</v>
      </c>
      <c r="H229" s="942"/>
      <c r="I229" s="51" t="s">
        <v>17</v>
      </c>
      <c r="J229" s="52"/>
      <c r="K229" s="868"/>
      <c r="L229" s="869"/>
      <c r="M229" s="870"/>
      <c r="N229" s="871"/>
      <c r="O229" s="870"/>
      <c r="P229" s="871"/>
    </row>
    <row r="230" spans="1:16" s="2" customFormat="1" hidden="1" x14ac:dyDescent="0.25">
      <c r="A230" s="834" t="s">
        <v>197</v>
      </c>
      <c r="B230" s="835"/>
      <c r="C230" s="835"/>
      <c r="D230" s="836"/>
      <c r="E230" s="47"/>
      <c r="F230" s="25">
        <v>332210</v>
      </c>
      <c r="G230" s="942" t="s">
        <v>17</v>
      </c>
      <c r="H230" s="942"/>
      <c r="I230" s="51" t="s">
        <v>17</v>
      </c>
      <c r="J230" s="52"/>
      <c r="K230" s="868"/>
      <c r="L230" s="869"/>
      <c r="M230" s="870"/>
      <c r="N230" s="871"/>
      <c r="O230" s="870"/>
      <c r="P230" s="871"/>
    </row>
    <row r="231" spans="1:16" s="2" customFormat="1" hidden="1" x14ac:dyDescent="0.25">
      <c r="A231" s="834" t="s">
        <v>198</v>
      </c>
      <c r="B231" s="835"/>
      <c r="C231" s="835"/>
      <c r="D231" s="836"/>
      <c r="E231" s="47"/>
      <c r="F231" s="25">
        <v>333000</v>
      </c>
      <c r="G231" s="942" t="s">
        <v>17</v>
      </c>
      <c r="H231" s="942"/>
      <c r="I231" s="51" t="s">
        <v>17</v>
      </c>
      <c r="J231" s="52"/>
      <c r="K231" s="868"/>
      <c r="L231" s="869"/>
      <c r="M231" s="870"/>
      <c r="N231" s="871"/>
      <c r="O231" s="870"/>
      <c r="P231" s="871"/>
    </row>
    <row r="232" spans="1:16" s="2" customFormat="1" hidden="1" x14ac:dyDescent="0.25">
      <c r="A232" s="834" t="s">
        <v>199</v>
      </c>
      <c r="B232" s="835"/>
      <c r="C232" s="835"/>
      <c r="D232" s="836"/>
      <c r="E232" s="47"/>
      <c r="F232" s="25">
        <v>333100</v>
      </c>
      <c r="G232" s="942" t="s">
        <v>17</v>
      </c>
      <c r="H232" s="942"/>
      <c r="I232" s="51" t="s">
        <v>17</v>
      </c>
      <c r="J232" s="52"/>
      <c r="K232" s="868"/>
      <c r="L232" s="869"/>
      <c r="M232" s="870"/>
      <c r="N232" s="871"/>
      <c r="O232" s="870"/>
      <c r="P232" s="871"/>
    </row>
    <row r="233" spans="1:16" s="2" customFormat="1" hidden="1" x14ac:dyDescent="0.25">
      <c r="A233" s="834" t="s">
        <v>200</v>
      </c>
      <c r="B233" s="835"/>
      <c r="C233" s="835"/>
      <c r="D233" s="836"/>
      <c r="E233" s="47"/>
      <c r="F233" s="25">
        <v>333110</v>
      </c>
      <c r="G233" s="942" t="s">
        <v>17</v>
      </c>
      <c r="H233" s="942"/>
      <c r="I233" s="51" t="s">
        <v>17</v>
      </c>
      <c r="J233" s="52"/>
      <c r="K233" s="868"/>
      <c r="L233" s="869"/>
      <c r="M233" s="870"/>
      <c r="N233" s="871"/>
      <c r="O233" s="870"/>
      <c r="P233" s="871"/>
    </row>
    <row r="234" spans="1:16" s="2" customFormat="1" hidden="1" x14ac:dyDescent="0.25">
      <c r="A234" s="834" t="s">
        <v>201</v>
      </c>
      <c r="B234" s="835"/>
      <c r="C234" s="835"/>
      <c r="D234" s="836"/>
      <c r="E234" s="47"/>
      <c r="F234" s="25">
        <v>334000</v>
      </c>
      <c r="G234" s="942" t="s">
        <v>17</v>
      </c>
      <c r="H234" s="942"/>
      <c r="I234" s="51" t="s">
        <v>17</v>
      </c>
      <c r="J234" s="52"/>
      <c r="K234" s="868"/>
      <c r="L234" s="869"/>
      <c r="M234" s="870"/>
      <c r="N234" s="871"/>
      <c r="O234" s="870"/>
      <c r="P234" s="871"/>
    </row>
    <row r="235" spans="1:16" s="2" customFormat="1" hidden="1" x14ac:dyDescent="0.25">
      <c r="A235" s="834" t="s">
        <v>202</v>
      </c>
      <c r="B235" s="835"/>
      <c r="C235" s="835"/>
      <c r="D235" s="836"/>
      <c r="E235" s="47"/>
      <c r="F235" s="25">
        <v>334110</v>
      </c>
      <c r="G235" s="942" t="s">
        <v>17</v>
      </c>
      <c r="H235" s="942"/>
      <c r="I235" s="51" t="s">
        <v>17</v>
      </c>
      <c r="J235" s="52"/>
      <c r="K235" s="868"/>
      <c r="L235" s="869"/>
      <c r="M235" s="870"/>
      <c r="N235" s="871"/>
      <c r="O235" s="870"/>
      <c r="P235" s="871"/>
    </row>
    <row r="236" spans="1:16" s="2" customFormat="1" hidden="1" x14ac:dyDescent="0.25">
      <c r="A236" s="834" t="s">
        <v>203</v>
      </c>
      <c r="B236" s="835"/>
      <c r="C236" s="835"/>
      <c r="D236" s="836"/>
      <c r="E236" s="47"/>
      <c r="F236" s="25">
        <v>335000</v>
      </c>
      <c r="G236" s="942" t="s">
        <v>17</v>
      </c>
      <c r="H236" s="942"/>
      <c r="I236" s="51" t="s">
        <v>17</v>
      </c>
      <c r="J236" s="52"/>
      <c r="K236" s="868"/>
      <c r="L236" s="869"/>
      <c r="M236" s="870"/>
      <c r="N236" s="871"/>
      <c r="O236" s="870"/>
      <c r="P236" s="871"/>
    </row>
    <row r="237" spans="1:16" s="2" customFormat="1" hidden="1" x14ac:dyDescent="0.25">
      <c r="A237" s="834" t="s">
        <v>204</v>
      </c>
      <c r="B237" s="835"/>
      <c r="C237" s="835"/>
      <c r="D237" s="836"/>
      <c r="E237" s="47"/>
      <c r="F237" s="25">
        <v>335110</v>
      </c>
      <c r="G237" s="942" t="s">
        <v>17</v>
      </c>
      <c r="H237" s="942"/>
      <c r="I237" s="51" t="s">
        <v>17</v>
      </c>
      <c r="J237" s="52"/>
      <c r="K237" s="868"/>
      <c r="L237" s="869"/>
      <c r="M237" s="870"/>
      <c r="N237" s="871"/>
      <c r="O237" s="870"/>
      <c r="P237" s="871"/>
    </row>
    <row r="238" spans="1:16" s="2" customFormat="1" hidden="1" x14ac:dyDescent="0.25">
      <c r="A238" s="834" t="s">
        <v>205</v>
      </c>
      <c r="B238" s="835"/>
      <c r="C238" s="835"/>
      <c r="D238" s="836"/>
      <c r="E238" s="47"/>
      <c r="F238" s="25">
        <v>336000</v>
      </c>
      <c r="G238" s="942" t="s">
        <v>17</v>
      </c>
      <c r="H238" s="942"/>
      <c r="I238" s="51" t="s">
        <v>17</v>
      </c>
      <c r="J238" s="52"/>
      <c r="K238" s="868"/>
      <c r="L238" s="869"/>
      <c r="M238" s="870"/>
      <c r="N238" s="871"/>
      <c r="O238" s="870"/>
      <c r="P238" s="871"/>
    </row>
    <row r="239" spans="1:16" s="2" customFormat="1" hidden="1" x14ac:dyDescent="0.25">
      <c r="A239" s="834" t="s">
        <v>206</v>
      </c>
      <c r="B239" s="835"/>
      <c r="C239" s="835"/>
      <c r="D239" s="836"/>
      <c r="E239" s="47"/>
      <c r="F239" s="25">
        <v>336100</v>
      </c>
      <c r="G239" s="942" t="s">
        <v>17</v>
      </c>
      <c r="H239" s="942"/>
      <c r="I239" s="51" t="s">
        <v>17</v>
      </c>
      <c r="J239" s="52"/>
      <c r="K239" s="868"/>
      <c r="L239" s="869"/>
      <c r="M239" s="870"/>
      <c r="N239" s="871"/>
      <c r="O239" s="870"/>
      <c r="P239" s="871"/>
    </row>
    <row r="240" spans="1:16" s="2" customFormat="1" hidden="1" x14ac:dyDescent="0.25">
      <c r="A240" s="834" t="s">
        <v>207</v>
      </c>
      <c r="B240" s="835"/>
      <c r="C240" s="835"/>
      <c r="D240" s="836"/>
      <c r="E240" s="47"/>
      <c r="F240" s="25">
        <v>336110</v>
      </c>
      <c r="G240" s="942" t="s">
        <v>17</v>
      </c>
      <c r="H240" s="942"/>
      <c r="I240" s="51" t="s">
        <v>17</v>
      </c>
      <c r="J240" s="52"/>
      <c r="K240" s="868"/>
      <c r="L240" s="869"/>
      <c r="M240" s="870"/>
      <c r="N240" s="871"/>
      <c r="O240" s="870"/>
      <c r="P240" s="871"/>
    </row>
    <row r="241" spans="1:16" s="2" customFormat="1" hidden="1" x14ac:dyDescent="0.25">
      <c r="A241" s="834" t="s">
        <v>208</v>
      </c>
      <c r="B241" s="835"/>
      <c r="C241" s="835"/>
      <c r="D241" s="836"/>
      <c r="E241" s="47"/>
      <c r="F241" s="43">
        <v>337000</v>
      </c>
      <c r="G241" s="942" t="s">
        <v>17</v>
      </c>
      <c r="H241" s="942"/>
      <c r="I241" s="51" t="s">
        <v>17</v>
      </c>
      <c r="J241" s="52"/>
      <c r="K241" s="868"/>
      <c r="L241" s="869"/>
      <c r="M241" s="870"/>
      <c r="N241" s="871"/>
      <c r="O241" s="870"/>
      <c r="P241" s="871"/>
    </row>
    <row r="242" spans="1:16" s="2" customFormat="1" hidden="1" x14ac:dyDescent="0.25">
      <c r="A242" s="834" t="s">
        <v>209</v>
      </c>
      <c r="B242" s="835"/>
      <c r="C242" s="835"/>
      <c r="D242" s="836"/>
      <c r="E242" s="47"/>
      <c r="F242" s="25">
        <v>337110</v>
      </c>
      <c r="G242" s="942" t="s">
        <v>17</v>
      </c>
      <c r="H242" s="942"/>
      <c r="I242" s="51" t="s">
        <v>17</v>
      </c>
      <c r="J242" s="52"/>
      <c r="K242" s="868"/>
      <c r="L242" s="869"/>
      <c r="M242" s="870"/>
      <c r="N242" s="871"/>
      <c r="O242" s="870"/>
      <c r="P242" s="871"/>
    </row>
    <row r="243" spans="1:16" s="2" customFormat="1" hidden="1" x14ac:dyDescent="0.25">
      <c r="A243" s="834" t="s">
        <v>210</v>
      </c>
      <c r="B243" s="835"/>
      <c r="C243" s="835"/>
      <c r="D243" s="836"/>
      <c r="E243" s="47"/>
      <c r="F243" s="43">
        <v>338000</v>
      </c>
      <c r="G243" s="942" t="s">
        <v>17</v>
      </c>
      <c r="H243" s="942"/>
      <c r="I243" s="51" t="s">
        <v>17</v>
      </c>
      <c r="J243" s="52"/>
      <c r="K243" s="868"/>
      <c r="L243" s="869"/>
      <c r="M243" s="870"/>
      <c r="N243" s="871"/>
      <c r="O243" s="870"/>
      <c r="P243" s="871"/>
    </row>
    <row r="244" spans="1:16" s="2" customFormat="1" hidden="1" x14ac:dyDescent="0.25">
      <c r="A244" s="834" t="s">
        <v>211</v>
      </c>
      <c r="B244" s="835"/>
      <c r="C244" s="835"/>
      <c r="D244" s="836"/>
      <c r="E244" s="47"/>
      <c r="F244" s="25">
        <v>338110</v>
      </c>
      <c r="G244" s="942" t="s">
        <v>17</v>
      </c>
      <c r="H244" s="942"/>
      <c r="I244" s="51" t="s">
        <v>17</v>
      </c>
      <c r="J244" s="52"/>
      <c r="K244" s="868"/>
      <c r="L244" s="869"/>
      <c r="M244" s="870"/>
      <c r="N244" s="871"/>
      <c r="O244" s="870"/>
      <c r="P244" s="871"/>
    </row>
    <row r="245" spans="1:16" s="2" customFormat="1" hidden="1" x14ac:dyDescent="0.25">
      <c r="A245" s="878"/>
      <c r="B245" s="879"/>
      <c r="C245" s="879"/>
      <c r="D245" s="880"/>
      <c r="E245" s="59"/>
      <c r="F245" s="60"/>
      <c r="G245" s="944" t="s">
        <v>17</v>
      </c>
      <c r="H245" s="944"/>
      <c r="I245" s="62" t="s">
        <v>17</v>
      </c>
      <c r="J245" s="63">
        <f>J246</f>
        <v>0</v>
      </c>
      <c r="K245" s="883">
        <f>K246</f>
        <v>0</v>
      </c>
      <c r="L245" s="884"/>
      <c r="M245" s="885">
        <f>M246</f>
        <v>0</v>
      </c>
      <c r="N245" s="886"/>
      <c r="O245" s="885">
        <f>O246</f>
        <v>0</v>
      </c>
      <c r="P245" s="886"/>
    </row>
    <row r="246" spans="1:16" s="2" customFormat="1" hidden="1" x14ac:dyDescent="0.25">
      <c r="A246" s="846" t="s">
        <v>88</v>
      </c>
      <c r="B246" s="847"/>
      <c r="C246" s="847"/>
      <c r="D246" s="848"/>
      <c r="E246" s="18"/>
      <c r="F246" s="19">
        <v>200000</v>
      </c>
      <c r="G246" s="943" t="s">
        <v>17</v>
      </c>
      <c r="H246" s="943"/>
      <c r="I246" s="57" t="s">
        <v>17</v>
      </c>
      <c r="J246" s="58">
        <f>J247+J268+J299+J302+J316+J322+J353</f>
        <v>0</v>
      </c>
      <c r="K246" s="876">
        <f>K247+K268+K299+K302+K316+K322+K353</f>
        <v>0</v>
      </c>
      <c r="L246" s="877"/>
      <c r="M246" s="876">
        <f t="shared" ref="M246" si="38">M247+M268+M299+M302+M316+M322+M353</f>
        <v>0</v>
      </c>
      <c r="N246" s="877"/>
      <c r="O246" s="876">
        <f t="shared" ref="O246" si="39">O247+O268+O299+O302+O316+O322+O353</f>
        <v>0</v>
      </c>
      <c r="P246" s="877"/>
    </row>
    <row r="247" spans="1:16" s="2" customFormat="1" hidden="1" x14ac:dyDescent="0.25">
      <c r="A247" s="846" t="s">
        <v>89</v>
      </c>
      <c r="B247" s="847"/>
      <c r="C247" s="847"/>
      <c r="D247" s="848"/>
      <c r="E247" s="18"/>
      <c r="F247" s="19">
        <v>210000</v>
      </c>
      <c r="G247" s="943" t="s">
        <v>17</v>
      </c>
      <c r="H247" s="943"/>
      <c r="I247" s="57" t="s">
        <v>17</v>
      </c>
      <c r="J247" s="58">
        <f>J248+J264</f>
        <v>0</v>
      </c>
      <c r="K247" s="876">
        <f>K248+K264</f>
        <v>0</v>
      </c>
      <c r="L247" s="877"/>
      <c r="M247" s="876">
        <f t="shared" ref="M247" si="40">M248+M264</f>
        <v>0</v>
      </c>
      <c r="N247" s="877"/>
      <c r="O247" s="876">
        <f t="shared" ref="O247" si="41">O248+O264</f>
        <v>0</v>
      </c>
      <c r="P247" s="877"/>
    </row>
    <row r="248" spans="1:16" s="2" customFormat="1" hidden="1" x14ac:dyDescent="0.25">
      <c r="A248" s="846" t="s">
        <v>90</v>
      </c>
      <c r="B248" s="847"/>
      <c r="C248" s="847"/>
      <c r="D248" s="848"/>
      <c r="E248" s="18"/>
      <c r="F248" s="61">
        <v>211000</v>
      </c>
      <c r="G248" s="943" t="s">
        <v>17</v>
      </c>
      <c r="H248" s="943"/>
      <c r="I248" s="57" t="s">
        <v>17</v>
      </c>
      <c r="J248" s="58">
        <f>J249</f>
        <v>0</v>
      </c>
      <c r="K248" s="876">
        <f>K249</f>
        <v>0</v>
      </c>
      <c r="L248" s="877"/>
      <c r="M248" s="876">
        <f t="shared" ref="M248" si="42">M249</f>
        <v>0</v>
      </c>
      <c r="N248" s="877"/>
      <c r="O248" s="876">
        <f t="shared" ref="O248" si="43">O249</f>
        <v>0</v>
      </c>
      <c r="P248" s="877"/>
    </row>
    <row r="249" spans="1:16" s="2" customFormat="1" hidden="1" x14ac:dyDescent="0.25">
      <c r="A249" s="834" t="s">
        <v>91</v>
      </c>
      <c r="B249" s="835"/>
      <c r="C249" s="835"/>
      <c r="D249" s="836"/>
      <c r="E249" s="47"/>
      <c r="F249" s="26">
        <v>211100</v>
      </c>
      <c r="G249" s="942" t="s">
        <v>17</v>
      </c>
      <c r="H249" s="942"/>
      <c r="I249" s="51" t="s">
        <v>17</v>
      </c>
      <c r="J249" s="52"/>
      <c r="K249" s="868"/>
      <c r="L249" s="869"/>
      <c r="M249" s="868"/>
      <c r="N249" s="869"/>
      <c r="O249" s="868"/>
      <c r="P249" s="869"/>
    </row>
    <row r="250" spans="1:16" s="2" customFormat="1" hidden="1" x14ac:dyDescent="0.25">
      <c r="A250" s="834" t="s">
        <v>92</v>
      </c>
      <c r="B250" s="835"/>
      <c r="C250" s="835"/>
      <c r="D250" s="836"/>
      <c r="E250" s="47"/>
      <c r="F250" s="26">
        <v>211110</v>
      </c>
      <c r="G250" s="942" t="s">
        <v>17</v>
      </c>
      <c r="H250" s="942"/>
      <c r="I250" s="51" t="s">
        <v>17</v>
      </c>
      <c r="J250" s="52"/>
      <c r="K250" s="868"/>
      <c r="L250" s="869"/>
      <c r="M250" s="870"/>
      <c r="N250" s="871"/>
      <c r="O250" s="870"/>
      <c r="P250" s="871"/>
    </row>
    <row r="251" spans="1:16" s="2" customFormat="1" hidden="1" x14ac:dyDescent="0.25">
      <c r="A251" s="834" t="s">
        <v>93</v>
      </c>
      <c r="B251" s="835"/>
      <c r="C251" s="835"/>
      <c r="D251" s="836"/>
      <c r="E251" s="47"/>
      <c r="F251" s="26">
        <v>211120</v>
      </c>
      <c r="G251" s="942" t="s">
        <v>17</v>
      </c>
      <c r="H251" s="942"/>
      <c r="I251" s="51" t="s">
        <v>17</v>
      </c>
      <c r="J251" s="52"/>
      <c r="K251" s="868"/>
      <c r="L251" s="869"/>
      <c r="M251" s="870"/>
      <c r="N251" s="871"/>
      <c r="O251" s="870"/>
      <c r="P251" s="871"/>
    </row>
    <row r="252" spans="1:16" s="2" customFormat="1" hidden="1" x14ac:dyDescent="0.25">
      <c r="A252" s="834" t="s">
        <v>94</v>
      </c>
      <c r="B252" s="835"/>
      <c r="C252" s="835"/>
      <c r="D252" s="836"/>
      <c r="E252" s="47"/>
      <c r="F252" s="26">
        <v>211130</v>
      </c>
      <c r="G252" s="942" t="s">
        <v>17</v>
      </c>
      <c r="H252" s="942"/>
      <c r="I252" s="51" t="s">
        <v>17</v>
      </c>
      <c r="J252" s="52"/>
      <c r="K252" s="868"/>
      <c r="L252" s="869"/>
      <c r="M252" s="870"/>
      <c r="N252" s="871"/>
      <c r="O252" s="870"/>
      <c r="P252" s="871"/>
    </row>
    <row r="253" spans="1:16" s="2" customFormat="1" hidden="1" x14ac:dyDescent="0.25">
      <c r="A253" s="834" t="s">
        <v>95</v>
      </c>
      <c r="B253" s="835"/>
      <c r="C253" s="835"/>
      <c r="D253" s="836"/>
      <c r="E253" s="47"/>
      <c r="F253" s="26">
        <v>211140</v>
      </c>
      <c r="G253" s="942" t="s">
        <v>17</v>
      </c>
      <c r="H253" s="942"/>
      <c r="I253" s="51" t="s">
        <v>17</v>
      </c>
      <c r="J253" s="52"/>
      <c r="K253" s="868"/>
      <c r="L253" s="869"/>
      <c r="M253" s="870"/>
      <c r="N253" s="871"/>
      <c r="O253" s="870"/>
      <c r="P253" s="871"/>
    </row>
    <row r="254" spans="1:16" s="2" customFormat="1" hidden="1" x14ac:dyDescent="0.25">
      <c r="A254" s="834" t="s">
        <v>96</v>
      </c>
      <c r="B254" s="835"/>
      <c r="C254" s="835"/>
      <c r="D254" s="836"/>
      <c r="E254" s="47"/>
      <c r="F254" s="25">
        <v>211150</v>
      </c>
      <c r="G254" s="942" t="s">
        <v>17</v>
      </c>
      <c r="H254" s="942"/>
      <c r="I254" s="51" t="s">
        <v>17</v>
      </c>
      <c r="J254" s="52"/>
      <c r="K254" s="868"/>
      <c r="L254" s="869"/>
      <c r="M254" s="870"/>
      <c r="N254" s="871"/>
      <c r="O254" s="870"/>
      <c r="P254" s="871"/>
    </row>
    <row r="255" spans="1:16" s="2" customFormat="1" hidden="1" x14ac:dyDescent="0.25">
      <c r="A255" s="834" t="s">
        <v>97</v>
      </c>
      <c r="B255" s="835"/>
      <c r="C255" s="835"/>
      <c r="D255" s="836"/>
      <c r="E255" s="47"/>
      <c r="F255" s="25">
        <v>211190</v>
      </c>
      <c r="G255" s="942" t="s">
        <v>17</v>
      </c>
      <c r="H255" s="942"/>
      <c r="I255" s="51" t="s">
        <v>17</v>
      </c>
      <c r="J255" s="52"/>
      <c r="K255" s="868"/>
      <c r="L255" s="869"/>
      <c r="M255" s="870"/>
      <c r="N255" s="871"/>
      <c r="O255" s="870"/>
      <c r="P255" s="871"/>
    </row>
    <row r="256" spans="1:16" s="2" customFormat="1" hidden="1" x14ac:dyDescent="0.25">
      <c r="A256" s="834" t="s">
        <v>98</v>
      </c>
      <c r="B256" s="835"/>
      <c r="C256" s="835"/>
      <c r="D256" s="836"/>
      <c r="E256" s="47"/>
      <c r="F256" s="25">
        <v>211200</v>
      </c>
      <c r="G256" s="942" t="s">
        <v>17</v>
      </c>
      <c r="H256" s="942"/>
      <c r="I256" s="51" t="s">
        <v>17</v>
      </c>
      <c r="J256" s="52"/>
      <c r="K256" s="868"/>
      <c r="L256" s="869"/>
      <c r="M256" s="870"/>
      <c r="N256" s="871"/>
      <c r="O256" s="870"/>
      <c r="P256" s="871"/>
    </row>
    <row r="257" spans="1:16" s="2" customFormat="1" hidden="1" x14ac:dyDescent="0.25">
      <c r="A257" s="834" t="s">
        <v>99</v>
      </c>
      <c r="B257" s="835"/>
      <c r="C257" s="835"/>
      <c r="D257" s="836"/>
      <c r="E257" s="47"/>
      <c r="F257" s="25">
        <v>211300</v>
      </c>
      <c r="G257" s="942" t="s">
        <v>17</v>
      </c>
      <c r="H257" s="942"/>
      <c r="I257" s="51" t="s">
        <v>17</v>
      </c>
      <c r="J257" s="52"/>
      <c r="K257" s="868"/>
      <c r="L257" s="869"/>
      <c r="M257" s="870"/>
      <c r="N257" s="871"/>
      <c r="O257" s="870"/>
      <c r="P257" s="871"/>
    </row>
    <row r="258" spans="1:16" s="2" customFormat="1" hidden="1" x14ac:dyDescent="0.25">
      <c r="A258" s="834" t="s">
        <v>215</v>
      </c>
      <c r="B258" s="835"/>
      <c r="C258" s="835"/>
      <c r="D258" s="836"/>
      <c r="E258" s="47"/>
      <c r="F258" s="25">
        <v>211310</v>
      </c>
      <c r="G258" s="942" t="s">
        <v>17</v>
      </c>
      <c r="H258" s="942"/>
      <c r="I258" s="51" t="s">
        <v>17</v>
      </c>
      <c r="J258" s="52"/>
      <c r="K258" s="868"/>
      <c r="L258" s="869"/>
      <c r="M258" s="870"/>
      <c r="N258" s="871"/>
      <c r="O258" s="870"/>
      <c r="P258" s="871"/>
    </row>
    <row r="259" spans="1:16" s="2" customFormat="1" hidden="1" x14ac:dyDescent="0.25">
      <c r="A259" s="834" t="s">
        <v>216</v>
      </c>
      <c r="B259" s="835"/>
      <c r="C259" s="835"/>
      <c r="D259" s="836"/>
      <c r="E259" s="47"/>
      <c r="F259" s="25">
        <v>211320</v>
      </c>
      <c r="G259" s="942" t="s">
        <v>17</v>
      </c>
      <c r="H259" s="942"/>
      <c r="I259" s="51" t="s">
        <v>17</v>
      </c>
      <c r="J259" s="52"/>
      <c r="K259" s="868"/>
      <c r="L259" s="869"/>
      <c r="M259" s="870"/>
      <c r="N259" s="871"/>
      <c r="O259" s="870"/>
      <c r="P259" s="871"/>
    </row>
    <row r="260" spans="1:16" s="2" customFormat="1" hidden="1" x14ac:dyDescent="0.25">
      <c r="A260" s="834" t="s">
        <v>100</v>
      </c>
      <c r="B260" s="835"/>
      <c r="C260" s="835"/>
      <c r="D260" s="836"/>
      <c r="E260" s="47"/>
      <c r="F260" s="25">
        <v>211330</v>
      </c>
      <c r="G260" s="942" t="s">
        <v>17</v>
      </c>
      <c r="H260" s="942"/>
      <c r="I260" s="51" t="s">
        <v>17</v>
      </c>
      <c r="J260" s="52"/>
      <c r="K260" s="868"/>
      <c r="L260" s="869"/>
      <c r="M260" s="870"/>
      <c r="N260" s="871"/>
      <c r="O260" s="870"/>
      <c r="P260" s="871"/>
    </row>
    <row r="261" spans="1:16" s="2" customFormat="1" hidden="1" x14ac:dyDescent="0.25">
      <c r="A261" s="834" t="s">
        <v>101</v>
      </c>
      <c r="B261" s="835"/>
      <c r="C261" s="835"/>
      <c r="D261" s="836"/>
      <c r="E261" s="47"/>
      <c r="F261" s="25">
        <v>211340</v>
      </c>
      <c r="G261" s="942" t="s">
        <v>17</v>
      </c>
      <c r="H261" s="942"/>
      <c r="I261" s="51" t="s">
        <v>17</v>
      </c>
      <c r="J261" s="52"/>
      <c r="K261" s="868"/>
      <c r="L261" s="869"/>
      <c r="M261" s="870"/>
      <c r="N261" s="871"/>
      <c r="O261" s="870"/>
      <c r="P261" s="871"/>
    </row>
    <row r="262" spans="1:16" s="2" customFormat="1" hidden="1" x14ac:dyDescent="0.25">
      <c r="A262" s="834" t="s">
        <v>217</v>
      </c>
      <c r="B262" s="835"/>
      <c r="C262" s="835"/>
      <c r="D262" s="836"/>
      <c r="E262" s="47"/>
      <c r="F262" s="25">
        <v>211350</v>
      </c>
      <c r="G262" s="942" t="s">
        <v>17</v>
      </c>
      <c r="H262" s="942"/>
      <c r="I262" s="51" t="s">
        <v>17</v>
      </c>
      <c r="J262" s="52"/>
      <c r="K262" s="868"/>
      <c r="L262" s="869"/>
      <c r="M262" s="870"/>
      <c r="N262" s="871"/>
      <c r="O262" s="870"/>
      <c r="P262" s="871"/>
    </row>
    <row r="263" spans="1:16" s="2" customFormat="1" hidden="1" x14ac:dyDescent="0.25">
      <c r="A263" s="834" t="s">
        <v>102</v>
      </c>
      <c r="B263" s="835"/>
      <c r="C263" s="835"/>
      <c r="D263" s="836"/>
      <c r="E263" s="47"/>
      <c r="F263" s="25">
        <v>211390</v>
      </c>
      <c r="G263" s="942" t="s">
        <v>17</v>
      </c>
      <c r="H263" s="942"/>
      <c r="I263" s="51" t="s">
        <v>17</v>
      </c>
      <c r="J263" s="52"/>
      <c r="K263" s="868"/>
      <c r="L263" s="869"/>
      <c r="M263" s="870"/>
      <c r="N263" s="871"/>
      <c r="O263" s="870"/>
      <c r="P263" s="871"/>
    </row>
    <row r="264" spans="1:16" s="2" customFormat="1" hidden="1" x14ac:dyDescent="0.25">
      <c r="A264" s="834" t="s">
        <v>103</v>
      </c>
      <c r="B264" s="835"/>
      <c r="C264" s="835"/>
      <c r="D264" s="836"/>
      <c r="E264" s="47"/>
      <c r="F264" s="25">
        <v>212000</v>
      </c>
      <c r="G264" s="942" t="s">
        <v>17</v>
      </c>
      <c r="H264" s="942"/>
      <c r="I264" s="51" t="s">
        <v>17</v>
      </c>
      <c r="J264" s="52"/>
      <c r="K264" s="868"/>
      <c r="L264" s="869"/>
      <c r="M264" s="868"/>
      <c r="N264" s="869"/>
      <c r="O264" s="868"/>
      <c r="P264" s="869"/>
    </row>
    <row r="265" spans="1:16" s="2" customFormat="1" hidden="1" x14ac:dyDescent="0.25">
      <c r="A265" s="834" t="s">
        <v>104</v>
      </c>
      <c r="B265" s="835"/>
      <c r="C265" s="835"/>
      <c r="D265" s="836"/>
      <c r="E265" s="47"/>
      <c r="F265" s="25">
        <v>212100</v>
      </c>
      <c r="G265" s="942" t="s">
        <v>17</v>
      </c>
      <c r="H265" s="942"/>
      <c r="I265" s="51" t="s">
        <v>17</v>
      </c>
      <c r="J265" s="52"/>
      <c r="K265" s="868"/>
      <c r="L265" s="869"/>
      <c r="M265" s="870"/>
      <c r="N265" s="871"/>
      <c r="O265" s="870"/>
      <c r="P265" s="871"/>
    </row>
    <row r="266" spans="1:16" s="2" customFormat="1" hidden="1" x14ac:dyDescent="0.25">
      <c r="A266" s="834" t="s">
        <v>105</v>
      </c>
      <c r="B266" s="835"/>
      <c r="C266" s="835"/>
      <c r="D266" s="836"/>
      <c r="E266" s="47"/>
      <c r="F266" s="25">
        <v>212200</v>
      </c>
      <c r="G266" s="942" t="s">
        <v>17</v>
      </c>
      <c r="H266" s="942"/>
      <c r="I266" s="51" t="s">
        <v>17</v>
      </c>
      <c r="J266" s="52"/>
      <c r="K266" s="868"/>
      <c r="L266" s="869"/>
      <c r="M266" s="870"/>
      <c r="N266" s="871"/>
      <c r="O266" s="870"/>
      <c r="P266" s="871"/>
    </row>
    <row r="267" spans="1:16" s="2" customFormat="1" hidden="1" x14ac:dyDescent="0.25">
      <c r="A267" s="834" t="s">
        <v>106</v>
      </c>
      <c r="B267" s="835"/>
      <c r="C267" s="835"/>
      <c r="D267" s="836"/>
      <c r="E267" s="47"/>
      <c r="F267" s="25">
        <v>212210</v>
      </c>
      <c r="G267" s="942" t="s">
        <v>17</v>
      </c>
      <c r="H267" s="942"/>
      <c r="I267" s="51" t="s">
        <v>17</v>
      </c>
      <c r="J267" s="52"/>
      <c r="K267" s="868"/>
      <c r="L267" s="869"/>
      <c r="M267" s="870"/>
      <c r="N267" s="871"/>
      <c r="O267" s="870"/>
      <c r="P267" s="871"/>
    </row>
    <row r="268" spans="1:16" s="2" customFormat="1" hidden="1" x14ac:dyDescent="0.25">
      <c r="A268" s="846" t="s">
        <v>107</v>
      </c>
      <c r="B268" s="847"/>
      <c r="C268" s="847"/>
      <c r="D268" s="848"/>
      <c r="E268" s="18"/>
      <c r="F268" s="19">
        <v>220000</v>
      </c>
      <c r="G268" s="943" t="s">
        <v>17</v>
      </c>
      <c r="H268" s="943"/>
      <c r="I268" s="57" t="s">
        <v>17</v>
      </c>
      <c r="J268" s="58">
        <f>SUM(J269:J298)</f>
        <v>0</v>
      </c>
      <c r="K268" s="876">
        <f>SUM(K269:L298)</f>
        <v>0</v>
      </c>
      <c r="L268" s="877"/>
      <c r="M268" s="876">
        <f t="shared" ref="M268" si="44">SUM(M269:N298)</f>
        <v>0</v>
      </c>
      <c r="N268" s="877"/>
      <c r="O268" s="876">
        <f t="shared" ref="O268" si="45">SUM(O269:P298)</f>
        <v>0</v>
      </c>
      <c r="P268" s="877"/>
    </row>
    <row r="269" spans="1:16" s="2" customFormat="1" hidden="1" x14ac:dyDescent="0.25">
      <c r="A269" s="834" t="s">
        <v>108</v>
      </c>
      <c r="B269" s="835"/>
      <c r="C269" s="835"/>
      <c r="D269" s="836"/>
      <c r="E269" s="47"/>
      <c r="F269" s="25">
        <v>222000</v>
      </c>
      <c r="G269" s="942" t="s">
        <v>17</v>
      </c>
      <c r="H269" s="942"/>
      <c r="I269" s="51" t="s">
        <v>17</v>
      </c>
      <c r="J269" s="52"/>
      <c r="K269" s="868"/>
      <c r="L269" s="869"/>
      <c r="M269" s="870"/>
      <c r="N269" s="871"/>
      <c r="O269" s="870"/>
      <c r="P269" s="871"/>
    </row>
    <row r="270" spans="1:16" s="2" customFormat="1" hidden="1" x14ac:dyDescent="0.25">
      <c r="A270" s="834" t="s">
        <v>109</v>
      </c>
      <c r="B270" s="835"/>
      <c r="C270" s="835"/>
      <c r="D270" s="836"/>
      <c r="E270" s="47"/>
      <c r="F270" s="25">
        <v>222100</v>
      </c>
      <c r="G270" s="942" t="s">
        <v>17</v>
      </c>
      <c r="H270" s="942"/>
      <c r="I270" s="51" t="s">
        <v>17</v>
      </c>
      <c r="J270" s="52"/>
      <c r="K270" s="868"/>
      <c r="L270" s="869"/>
      <c r="M270" s="870"/>
      <c r="N270" s="871"/>
      <c r="O270" s="870"/>
      <c r="P270" s="871"/>
    </row>
    <row r="271" spans="1:16" s="2" customFormat="1" hidden="1" x14ac:dyDescent="0.25">
      <c r="A271" s="834" t="s">
        <v>110</v>
      </c>
      <c r="B271" s="835"/>
      <c r="C271" s="835"/>
      <c r="D271" s="836"/>
      <c r="E271" s="47"/>
      <c r="F271" s="25">
        <v>222110</v>
      </c>
      <c r="G271" s="942" t="s">
        <v>17</v>
      </c>
      <c r="H271" s="942"/>
      <c r="I271" s="51" t="s">
        <v>17</v>
      </c>
      <c r="J271" s="52"/>
      <c r="K271" s="868"/>
      <c r="L271" s="869"/>
      <c r="M271" s="870"/>
      <c r="N271" s="871"/>
      <c r="O271" s="870"/>
      <c r="P271" s="871"/>
    </row>
    <row r="272" spans="1:16" s="2" customFormat="1" hidden="1" x14ac:dyDescent="0.25">
      <c r="A272" s="834" t="s">
        <v>111</v>
      </c>
      <c r="B272" s="835"/>
      <c r="C272" s="835"/>
      <c r="D272" s="836"/>
      <c r="E272" s="47"/>
      <c r="F272" s="25">
        <v>222120</v>
      </c>
      <c r="G272" s="942" t="s">
        <v>17</v>
      </c>
      <c r="H272" s="942"/>
      <c r="I272" s="51" t="s">
        <v>17</v>
      </c>
      <c r="J272" s="52"/>
      <c r="K272" s="868"/>
      <c r="L272" s="869"/>
      <c r="M272" s="870"/>
      <c r="N272" s="871"/>
      <c r="O272" s="870"/>
      <c r="P272" s="871"/>
    </row>
    <row r="273" spans="1:16" s="2" customFormat="1" hidden="1" x14ac:dyDescent="0.25">
      <c r="A273" s="834" t="s">
        <v>112</v>
      </c>
      <c r="B273" s="835"/>
      <c r="C273" s="835"/>
      <c r="D273" s="836"/>
      <c r="E273" s="47"/>
      <c r="F273" s="25">
        <v>222130</v>
      </c>
      <c r="G273" s="942" t="s">
        <v>17</v>
      </c>
      <c r="H273" s="942"/>
      <c r="I273" s="51" t="s">
        <v>17</v>
      </c>
      <c r="J273" s="52"/>
      <c r="K273" s="868"/>
      <c r="L273" s="869"/>
      <c r="M273" s="870"/>
      <c r="N273" s="871"/>
      <c r="O273" s="870"/>
      <c r="P273" s="871"/>
    </row>
    <row r="274" spans="1:16" s="2" customFormat="1" hidden="1" x14ac:dyDescent="0.25">
      <c r="A274" s="834" t="s">
        <v>113</v>
      </c>
      <c r="B274" s="835"/>
      <c r="C274" s="835"/>
      <c r="D274" s="836"/>
      <c r="E274" s="47"/>
      <c r="F274" s="25">
        <v>222140</v>
      </c>
      <c r="G274" s="942" t="s">
        <v>17</v>
      </c>
      <c r="H274" s="942"/>
      <c r="I274" s="51" t="s">
        <v>17</v>
      </c>
      <c r="J274" s="52"/>
      <c r="K274" s="868"/>
      <c r="L274" s="869"/>
      <c r="M274" s="870"/>
      <c r="N274" s="871"/>
      <c r="O274" s="870"/>
      <c r="P274" s="871"/>
    </row>
    <row r="275" spans="1:16" s="2" customFormat="1" hidden="1" x14ac:dyDescent="0.25">
      <c r="A275" s="834" t="s">
        <v>114</v>
      </c>
      <c r="B275" s="835"/>
      <c r="C275" s="835"/>
      <c r="D275" s="836"/>
      <c r="E275" s="47"/>
      <c r="F275" s="25">
        <v>222190</v>
      </c>
      <c r="G275" s="942" t="s">
        <v>17</v>
      </c>
      <c r="H275" s="942"/>
      <c r="I275" s="51" t="s">
        <v>17</v>
      </c>
      <c r="J275" s="52"/>
      <c r="K275" s="868"/>
      <c r="L275" s="869"/>
      <c r="M275" s="870"/>
      <c r="N275" s="871"/>
      <c r="O275" s="870"/>
      <c r="P275" s="871"/>
    </row>
    <row r="276" spans="1:16" s="2" customFormat="1" hidden="1" x14ac:dyDescent="0.25">
      <c r="A276" s="834" t="s">
        <v>115</v>
      </c>
      <c r="B276" s="835"/>
      <c r="C276" s="835"/>
      <c r="D276" s="836"/>
      <c r="E276" s="47"/>
      <c r="F276" s="25">
        <v>222200</v>
      </c>
      <c r="G276" s="942" t="s">
        <v>17</v>
      </c>
      <c r="H276" s="942"/>
      <c r="I276" s="51" t="s">
        <v>17</v>
      </c>
      <c r="J276" s="52"/>
      <c r="K276" s="868"/>
      <c r="L276" s="869"/>
      <c r="M276" s="870"/>
      <c r="N276" s="871"/>
      <c r="O276" s="870"/>
      <c r="P276" s="871"/>
    </row>
    <row r="277" spans="1:16" s="2" customFormat="1" hidden="1" x14ac:dyDescent="0.25">
      <c r="A277" s="834" t="s">
        <v>116</v>
      </c>
      <c r="B277" s="835"/>
      <c r="C277" s="835"/>
      <c r="D277" s="836"/>
      <c r="E277" s="47"/>
      <c r="F277" s="25">
        <v>222210</v>
      </c>
      <c r="G277" s="942" t="s">
        <v>17</v>
      </c>
      <c r="H277" s="942"/>
      <c r="I277" s="51" t="s">
        <v>17</v>
      </c>
      <c r="J277" s="52"/>
      <c r="K277" s="868"/>
      <c r="L277" s="869"/>
      <c r="M277" s="870"/>
      <c r="N277" s="871"/>
      <c r="O277" s="870"/>
      <c r="P277" s="871"/>
    </row>
    <row r="278" spans="1:16" s="2" customFormat="1" hidden="1" x14ac:dyDescent="0.25">
      <c r="A278" s="834" t="s">
        <v>117</v>
      </c>
      <c r="B278" s="835"/>
      <c r="C278" s="835"/>
      <c r="D278" s="836"/>
      <c r="E278" s="47"/>
      <c r="F278" s="25">
        <v>222220</v>
      </c>
      <c r="G278" s="942" t="s">
        <v>17</v>
      </c>
      <c r="H278" s="942"/>
      <c r="I278" s="51" t="s">
        <v>17</v>
      </c>
      <c r="J278" s="52"/>
      <c r="K278" s="868"/>
      <c r="L278" s="869"/>
      <c r="M278" s="870"/>
      <c r="N278" s="871"/>
      <c r="O278" s="870"/>
      <c r="P278" s="871"/>
    </row>
    <row r="279" spans="1:16" s="2" customFormat="1" hidden="1" x14ac:dyDescent="0.25">
      <c r="A279" s="834" t="s">
        <v>118</v>
      </c>
      <c r="B279" s="835"/>
      <c r="C279" s="835"/>
      <c r="D279" s="836"/>
      <c r="E279" s="47"/>
      <c r="F279" s="25">
        <v>222300</v>
      </c>
      <c r="G279" s="942" t="s">
        <v>17</v>
      </c>
      <c r="H279" s="942"/>
      <c r="I279" s="51" t="s">
        <v>17</v>
      </c>
      <c r="J279" s="52"/>
      <c r="K279" s="868"/>
      <c r="L279" s="869"/>
      <c r="M279" s="870"/>
      <c r="N279" s="871"/>
      <c r="O279" s="870"/>
      <c r="P279" s="871"/>
    </row>
    <row r="280" spans="1:16" s="2" customFormat="1" hidden="1" x14ac:dyDescent="0.25">
      <c r="A280" s="834" t="s">
        <v>119</v>
      </c>
      <c r="B280" s="835"/>
      <c r="C280" s="835"/>
      <c r="D280" s="836"/>
      <c r="E280" s="47"/>
      <c r="F280" s="25">
        <v>222400</v>
      </c>
      <c r="G280" s="942" t="s">
        <v>17</v>
      </c>
      <c r="H280" s="942"/>
      <c r="I280" s="51" t="s">
        <v>17</v>
      </c>
      <c r="J280" s="52"/>
      <c r="K280" s="868"/>
      <c r="L280" s="869"/>
      <c r="M280" s="870"/>
      <c r="N280" s="871"/>
      <c r="O280" s="870"/>
      <c r="P280" s="871"/>
    </row>
    <row r="281" spans="1:16" s="2" customFormat="1" hidden="1" x14ac:dyDescent="0.25">
      <c r="A281" s="834" t="s">
        <v>120</v>
      </c>
      <c r="B281" s="835"/>
      <c r="C281" s="835"/>
      <c r="D281" s="836"/>
      <c r="E281" s="47"/>
      <c r="F281" s="25">
        <v>222500</v>
      </c>
      <c r="G281" s="942" t="s">
        <v>17</v>
      </c>
      <c r="H281" s="942"/>
      <c r="I281" s="51" t="s">
        <v>17</v>
      </c>
      <c r="J281" s="52"/>
      <c r="K281" s="868"/>
      <c r="L281" s="869"/>
      <c r="M281" s="870"/>
      <c r="N281" s="871"/>
      <c r="O281" s="870"/>
      <c r="P281" s="871"/>
    </row>
    <row r="282" spans="1:16" s="2" customFormat="1" hidden="1" x14ac:dyDescent="0.25">
      <c r="A282" s="834" t="s">
        <v>121</v>
      </c>
      <c r="B282" s="835"/>
      <c r="C282" s="835"/>
      <c r="D282" s="836"/>
      <c r="E282" s="47"/>
      <c r="F282" s="25">
        <v>222600</v>
      </c>
      <c r="G282" s="942" t="s">
        <v>17</v>
      </c>
      <c r="H282" s="942"/>
      <c r="I282" s="51" t="s">
        <v>17</v>
      </c>
      <c r="J282" s="52"/>
      <c r="K282" s="868"/>
      <c r="L282" s="869"/>
      <c r="M282" s="870"/>
      <c r="N282" s="871"/>
      <c r="O282" s="870"/>
      <c r="P282" s="871"/>
    </row>
    <row r="283" spans="1:16" s="2" customFormat="1" hidden="1" x14ac:dyDescent="0.25">
      <c r="A283" s="834" t="s">
        <v>122</v>
      </c>
      <c r="B283" s="835"/>
      <c r="C283" s="835"/>
      <c r="D283" s="836"/>
      <c r="E283" s="47"/>
      <c r="F283" s="25">
        <v>222700</v>
      </c>
      <c r="G283" s="942" t="s">
        <v>17</v>
      </c>
      <c r="H283" s="942"/>
      <c r="I283" s="51" t="s">
        <v>17</v>
      </c>
      <c r="J283" s="52"/>
      <c r="K283" s="868"/>
      <c r="L283" s="869"/>
      <c r="M283" s="870"/>
      <c r="N283" s="871"/>
      <c r="O283" s="870"/>
      <c r="P283" s="871"/>
    </row>
    <row r="284" spans="1:16" s="2" customFormat="1" hidden="1" x14ac:dyDescent="0.25">
      <c r="A284" s="834" t="s">
        <v>123</v>
      </c>
      <c r="B284" s="835"/>
      <c r="C284" s="835"/>
      <c r="D284" s="836"/>
      <c r="E284" s="47"/>
      <c r="F284" s="25">
        <v>222710</v>
      </c>
      <c r="G284" s="942" t="s">
        <v>17</v>
      </c>
      <c r="H284" s="942"/>
      <c r="I284" s="51" t="s">
        <v>17</v>
      </c>
      <c r="J284" s="52"/>
      <c r="K284" s="868"/>
      <c r="L284" s="869"/>
      <c r="M284" s="870"/>
      <c r="N284" s="871"/>
      <c r="O284" s="870"/>
      <c r="P284" s="871"/>
    </row>
    <row r="285" spans="1:16" s="2" customFormat="1" hidden="1" x14ac:dyDescent="0.25">
      <c r="A285" s="834" t="s">
        <v>124</v>
      </c>
      <c r="B285" s="835"/>
      <c r="C285" s="835"/>
      <c r="D285" s="836"/>
      <c r="E285" s="47"/>
      <c r="F285" s="25">
        <v>222720</v>
      </c>
      <c r="G285" s="942" t="s">
        <v>17</v>
      </c>
      <c r="H285" s="942"/>
      <c r="I285" s="51" t="s">
        <v>17</v>
      </c>
      <c r="J285" s="52"/>
      <c r="K285" s="868"/>
      <c r="L285" s="869"/>
      <c r="M285" s="870"/>
      <c r="N285" s="871"/>
      <c r="O285" s="870"/>
      <c r="P285" s="871"/>
    </row>
    <row r="286" spans="1:16" s="2" customFormat="1" hidden="1" x14ac:dyDescent="0.25">
      <c r="A286" s="834" t="s">
        <v>125</v>
      </c>
      <c r="B286" s="835"/>
      <c r="C286" s="835"/>
      <c r="D286" s="836"/>
      <c r="E286" s="47"/>
      <c r="F286" s="25">
        <v>222800</v>
      </c>
      <c r="G286" s="942" t="s">
        <v>17</v>
      </c>
      <c r="H286" s="942"/>
      <c r="I286" s="51" t="s">
        <v>17</v>
      </c>
      <c r="J286" s="52"/>
      <c r="K286" s="868"/>
      <c r="L286" s="869"/>
      <c r="M286" s="870"/>
      <c r="N286" s="871"/>
      <c r="O286" s="870"/>
      <c r="P286" s="871"/>
    </row>
    <row r="287" spans="1:16" s="2" customFormat="1" hidden="1" x14ac:dyDescent="0.25">
      <c r="A287" s="834" t="s">
        <v>125</v>
      </c>
      <c r="B287" s="835"/>
      <c r="C287" s="835"/>
      <c r="D287" s="836"/>
      <c r="E287" s="47"/>
      <c r="F287" s="25">
        <v>222810</v>
      </c>
      <c r="G287" s="942" t="s">
        <v>17</v>
      </c>
      <c r="H287" s="942"/>
      <c r="I287" s="51" t="s">
        <v>17</v>
      </c>
      <c r="J287" s="52"/>
      <c r="K287" s="868"/>
      <c r="L287" s="869"/>
      <c r="M287" s="870"/>
      <c r="N287" s="871"/>
      <c r="O287" s="870"/>
      <c r="P287" s="871"/>
    </row>
    <row r="288" spans="1:16" s="2" customFormat="1" hidden="1" x14ac:dyDescent="0.25">
      <c r="A288" s="834" t="s">
        <v>126</v>
      </c>
      <c r="B288" s="835"/>
      <c r="C288" s="835"/>
      <c r="D288" s="836"/>
      <c r="E288" s="47"/>
      <c r="F288" s="25">
        <v>222820</v>
      </c>
      <c r="G288" s="942" t="s">
        <v>17</v>
      </c>
      <c r="H288" s="942"/>
      <c r="I288" s="51" t="s">
        <v>17</v>
      </c>
      <c r="J288" s="52"/>
      <c r="K288" s="868"/>
      <c r="L288" s="869"/>
      <c r="M288" s="870"/>
      <c r="N288" s="871"/>
      <c r="O288" s="870"/>
      <c r="P288" s="871"/>
    </row>
    <row r="289" spans="1:16" s="2" customFormat="1" hidden="1" x14ac:dyDescent="0.25">
      <c r="A289" s="834" t="s">
        <v>127</v>
      </c>
      <c r="B289" s="835"/>
      <c r="C289" s="835"/>
      <c r="D289" s="836"/>
      <c r="E289" s="47"/>
      <c r="F289" s="25">
        <v>222900</v>
      </c>
      <c r="G289" s="942" t="s">
        <v>17</v>
      </c>
      <c r="H289" s="942"/>
      <c r="I289" s="51" t="s">
        <v>17</v>
      </c>
      <c r="J289" s="52"/>
      <c r="K289" s="868"/>
      <c r="L289" s="869"/>
      <c r="M289" s="870"/>
      <c r="N289" s="871"/>
      <c r="O289" s="870"/>
      <c r="P289" s="871"/>
    </row>
    <row r="290" spans="1:16" s="2" customFormat="1" hidden="1" x14ac:dyDescent="0.25">
      <c r="A290" s="834" t="s">
        <v>128</v>
      </c>
      <c r="B290" s="835"/>
      <c r="C290" s="835"/>
      <c r="D290" s="836"/>
      <c r="E290" s="47"/>
      <c r="F290" s="25">
        <v>222910</v>
      </c>
      <c r="G290" s="942" t="s">
        <v>17</v>
      </c>
      <c r="H290" s="942"/>
      <c r="I290" s="51" t="s">
        <v>17</v>
      </c>
      <c r="J290" s="52"/>
      <c r="K290" s="868"/>
      <c r="L290" s="869"/>
      <c r="M290" s="870"/>
      <c r="N290" s="871"/>
      <c r="O290" s="870"/>
      <c r="P290" s="871"/>
    </row>
    <row r="291" spans="1:16" s="2" customFormat="1" hidden="1" x14ac:dyDescent="0.25">
      <c r="A291" s="834" t="s">
        <v>129</v>
      </c>
      <c r="B291" s="835"/>
      <c r="C291" s="835"/>
      <c r="D291" s="836"/>
      <c r="E291" s="47"/>
      <c r="F291" s="25">
        <v>222920</v>
      </c>
      <c r="G291" s="942" t="s">
        <v>17</v>
      </c>
      <c r="H291" s="942"/>
      <c r="I291" s="51" t="s">
        <v>17</v>
      </c>
      <c r="J291" s="52"/>
      <c r="K291" s="868"/>
      <c r="L291" s="869"/>
      <c r="M291" s="870"/>
      <c r="N291" s="871"/>
      <c r="O291" s="870"/>
      <c r="P291" s="871"/>
    </row>
    <row r="292" spans="1:16" s="2" customFormat="1" hidden="1" x14ac:dyDescent="0.25">
      <c r="A292" s="834" t="s">
        <v>130</v>
      </c>
      <c r="B292" s="835"/>
      <c r="C292" s="835"/>
      <c r="D292" s="836"/>
      <c r="E292" s="47"/>
      <c r="F292" s="25">
        <v>222930</v>
      </c>
      <c r="G292" s="942" t="s">
        <v>17</v>
      </c>
      <c r="H292" s="942"/>
      <c r="I292" s="51" t="s">
        <v>17</v>
      </c>
      <c r="J292" s="52"/>
      <c r="K292" s="868"/>
      <c r="L292" s="869"/>
      <c r="M292" s="870"/>
      <c r="N292" s="871"/>
      <c r="O292" s="870"/>
      <c r="P292" s="871"/>
    </row>
    <row r="293" spans="1:16" s="2" customFormat="1" hidden="1" x14ac:dyDescent="0.25">
      <c r="A293" s="834" t="s">
        <v>131</v>
      </c>
      <c r="B293" s="835"/>
      <c r="C293" s="835"/>
      <c r="D293" s="836"/>
      <c r="E293" s="47"/>
      <c r="F293" s="25">
        <v>222940</v>
      </c>
      <c r="G293" s="942" t="s">
        <v>17</v>
      </c>
      <c r="H293" s="942"/>
      <c r="I293" s="51" t="s">
        <v>17</v>
      </c>
      <c r="J293" s="52"/>
      <c r="K293" s="868"/>
      <c r="L293" s="869"/>
      <c r="M293" s="870"/>
      <c r="N293" s="871"/>
      <c r="O293" s="870"/>
      <c r="P293" s="871"/>
    </row>
    <row r="294" spans="1:16" s="2" customFormat="1" hidden="1" x14ac:dyDescent="0.25">
      <c r="A294" s="834" t="s">
        <v>132</v>
      </c>
      <c r="B294" s="835"/>
      <c r="C294" s="835"/>
      <c r="D294" s="836"/>
      <c r="E294" s="47" t="s">
        <v>219</v>
      </c>
      <c r="F294" s="25">
        <v>222950</v>
      </c>
      <c r="G294" s="942" t="s">
        <v>17</v>
      </c>
      <c r="H294" s="942"/>
      <c r="I294" s="51" t="s">
        <v>17</v>
      </c>
      <c r="J294" s="52"/>
      <c r="K294" s="868"/>
      <c r="L294" s="869"/>
      <c r="M294" s="870"/>
      <c r="N294" s="871"/>
      <c r="O294" s="870"/>
      <c r="P294" s="871"/>
    </row>
    <row r="295" spans="1:16" s="2" customFormat="1" hidden="1" x14ac:dyDescent="0.25">
      <c r="A295" s="834" t="s">
        <v>133</v>
      </c>
      <c r="B295" s="835"/>
      <c r="C295" s="835"/>
      <c r="D295" s="836"/>
      <c r="E295" s="47" t="s">
        <v>219</v>
      </c>
      <c r="F295" s="25">
        <v>222960</v>
      </c>
      <c r="G295" s="942" t="s">
        <v>17</v>
      </c>
      <c r="H295" s="942"/>
      <c r="I295" s="51" t="s">
        <v>17</v>
      </c>
      <c r="J295" s="52"/>
      <c r="K295" s="868"/>
      <c r="L295" s="869"/>
      <c r="M295" s="870"/>
      <c r="N295" s="871"/>
      <c r="O295" s="870"/>
      <c r="P295" s="871"/>
    </row>
    <row r="296" spans="1:16" s="2" customFormat="1" hidden="1" x14ac:dyDescent="0.25">
      <c r="A296" s="834" t="s">
        <v>134</v>
      </c>
      <c r="B296" s="835"/>
      <c r="C296" s="835"/>
      <c r="D296" s="836"/>
      <c r="E296" s="47" t="s">
        <v>219</v>
      </c>
      <c r="F296" s="25">
        <v>222970</v>
      </c>
      <c r="G296" s="942" t="s">
        <v>17</v>
      </c>
      <c r="H296" s="942"/>
      <c r="I296" s="51" t="s">
        <v>17</v>
      </c>
      <c r="J296" s="52"/>
      <c r="K296" s="868"/>
      <c r="L296" s="869"/>
      <c r="M296" s="870"/>
      <c r="N296" s="871"/>
      <c r="O296" s="870"/>
      <c r="P296" s="871"/>
    </row>
    <row r="297" spans="1:16" s="2" customFormat="1" hidden="1" x14ac:dyDescent="0.25">
      <c r="A297" s="834" t="s">
        <v>135</v>
      </c>
      <c r="B297" s="835"/>
      <c r="C297" s="835"/>
      <c r="D297" s="836"/>
      <c r="E297" s="47" t="s">
        <v>219</v>
      </c>
      <c r="F297" s="25">
        <v>222980</v>
      </c>
      <c r="G297" s="942" t="s">
        <v>17</v>
      </c>
      <c r="H297" s="942"/>
      <c r="I297" s="51" t="s">
        <v>17</v>
      </c>
      <c r="J297" s="52"/>
      <c r="K297" s="868"/>
      <c r="L297" s="869"/>
      <c r="M297" s="870"/>
      <c r="N297" s="871"/>
      <c r="O297" s="870"/>
      <c r="P297" s="871"/>
    </row>
    <row r="298" spans="1:16" s="2" customFormat="1" hidden="1" x14ac:dyDescent="0.25">
      <c r="A298" s="834" t="s">
        <v>136</v>
      </c>
      <c r="B298" s="835"/>
      <c r="C298" s="835"/>
      <c r="D298" s="836"/>
      <c r="E298" s="47"/>
      <c r="F298" s="25">
        <v>222990</v>
      </c>
      <c r="G298" s="942" t="s">
        <v>17</v>
      </c>
      <c r="H298" s="942"/>
      <c r="I298" s="51" t="s">
        <v>17</v>
      </c>
      <c r="J298" s="52"/>
      <c r="K298" s="868"/>
      <c r="L298" s="869"/>
      <c r="M298" s="870"/>
      <c r="N298" s="871"/>
      <c r="O298" s="870"/>
      <c r="P298" s="871"/>
    </row>
    <row r="299" spans="1:16" s="2" customFormat="1" hidden="1" x14ac:dyDescent="0.25">
      <c r="A299" s="846" t="s">
        <v>137</v>
      </c>
      <c r="B299" s="847"/>
      <c r="C299" s="847"/>
      <c r="D299" s="848"/>
      <c r="E299" s="18"/>
      <c r="F299" s="19">
        <v>270000</v>
      </c>
      <c r="G299" s="943" t="s">
        <v>17</v>
      </c>
      <c r="H299" s="943"/>
      <c r="I299" s="57" t="s">
        <v>17</v>
      </c>
      <c r="J299" s="58">
        <f>SUM(J300:J301)</f>
        <v>0</v>
      </c>
      <c r="K299" s="876">
        <f>SUM(K300:L301)</f>
        <v>0</v>
      </c>
      <c r="L299" s="877"/>
      <c r="M299" s="876">
        <f t="shared" ref="M299" si="46">SUM(M300:N301)</f>
        <v>0</v>
      </c>
      <c r="N299" s="877"/>
      <c r="O299" s="876">
        <f t="shared" ref="O299" si="47">SUM(O300:P301)</f>
        <v>0</v>
      </c>
      <c r="P299" s="877"/>
    </row>
    <row r="300" spans="1:16" s="2" customFormat="1" hidden="1" x14ac:dyDescent="0.25">
      <c r="A300" s="834" t="s">
        <v>138</v>
      </c>
      <c r="B300" s="835"/>
      <c r="C300" s="835"/>
      <c r="D300" s="836"/>
      <c r="E300" s="47"/>
      <c r="F300" s="25">
        <v>271000</v>
      </c>
      <c r="G300" s="942" t="s">
        <v>17</v>
      </c>
      <c r="H300" s="942"/>
      <c r="I300" s="51" t="s">
        <v>17</v>
      </c>
      <c r="J300" s="52"/>
      <c r="K300" s="868"/>
      <c r="L300" s="869"/>
      <c r="M300" s="870"/>
      <c r="N300" s="871"/>
      <c r="O300" s="870"/>
      <c r="P300" s="871"/>
    </row>
    <row r="301" spans="1:16" s="2" customFormat="1" hidden="1" x14ac:dyDescent="0.25">
      <c r="A301" s="834" t="s">
        <v>139</v>
      </c>
      <c r="B301" s="835"/>
      <c r="C301" s="835"/>
      <c r="D301" s="836"/>
      <c r="E301" s="47"/>
      <c r="F301" s="43">
        <v>273500</v>
      </c>
      <c r="G301" s="942" t="s">
        <v>17</v>
      </c>
      <c r="H301" s="942"/>
      <c r="I301" s="51" t="s">
        <v>17</v>
      </c>
      <c r="J301" s="64"/>
      <c r="K301" s="868"/>
      <c r="L301" s="869"/>
      <c r="M301" s="870"/>
      <c r="N301" s="871"/>
      <c r="O301" s="870"/>
      <c r="P301" s="871"/>
    </row>
    <row r="302" spans="1:16" s="2" customFormat="1" hidden="1" x14ac:dyDescent="0.25">
      <c r="A302" s="846" t="s">
        <v>140</v>
      </c>
      <c r="B302" s="847"/>
      <c r="C302" s="847"/>
      <c r="D302" s="848"/>
      <c r="E302" s="18"/>
      <c r="F302" s="45">
        <v>280000</v>
      </c>
      <c r="G302" s="943" t="s">
        <v>17</v>
      </c>
      <c r="H302" s="943"/>
      <c r="I302" s="57" t="s">
        <v>17</v>
      </c>
      <c r="J302" s="65"/>
      <c r="K302" s="876"/>
      <c r="L302" s="877"/>
      <c r="M302" s="876"/>
      <c r="N302" s="877"/>
      <c r="O302" s="876"/>
      <c r="P302" s="877"/>
    </row>
    <row r="303" spans="1:16" s="2" customFormat="1" hidden="1" x14ac:dyDescent="0.25">
      <c r="A303" s="834" t="s">
        <v>141</v>
      </c>
      <c r="B303" s="835"/>
      <c r="C303" s="835"/>
      <c r="D303" s="836"/>
      <c r="E303" s="47"/>
      <c r="F303" s="25">
        <v>281000</v>
      </c>
      <c r="G303" s="942" t="s">
        <v>17</v>
      </c>
      <c r="H303" s="942"/>
      <c r="I303" s="51" t="s">
        <v>17</v>
      </c>
      <c r="J303" s="52"/>
      <c r="K303" s="868"/>
      <c r="L303" s="869"/>
      <c r="M303" s="870"/>
      <c r="N303" s="871"/>
      <c r="O303" s="870"/>
      <c r="P303" s="871"/>
    </row>
    <row r="304" spans="1:16" s="2" customFormat="1" hidden="1" x14ac:dyDescent="0.25">
      <c r="A304" s="834" t="s">
        <v>142</v>
      </c>
      <c r="B304" s="835"/>
      <c r="C304" s="835"/>
      <c r="D304" s="836"/>
      <c r="E304" s="47"/>
      <c r="F304" s="25">
        <v>281200</v>
      </c>
      <c r="G304" s="942" t="s">
        <v>17</v>
      </c>
      <c r="H304" s="942"/>
      <c r="I304" s="51" t="s">
        <v>17</v>
      </c>
      <c r="J304" s="52"/>
      <c r="K304" s="868"/>
      <c r="L304" s="869"/>
      <c r="M304" s="870"/>
      <c r="N304" s="871"/>
      <c r="O304" s="870"/>
      <c r="P304" s="871"/>
    </row>
    <row r="305" spans="1:16" s="2" customFormat="1" hidden="1" x14ac:dyDescent="0.25">
      <c r="A305" s="834" t="s">
        <v>143</v>
      </c>
      <c r="B305" s="835"/>
      <c r="C305" s="835"/>
      <c r="D305" s="836"/>
      <c r="E305" s="47"/>
      <c r="F305" s="25">
        <v>281210</v>
      </c>
      <c r="G305" s="942" t="s">
        <v>17</v>
      </c>
      <c r="H305" s="942"/>
      <c r="I305" s="51" t="s">
        <v>17</v>
      </c>
      <c r="J305" s="52"/>
      <c r="K305" s="868"/>
      <c r="L305" s="869"/>
      <c r="M305" s="870"/>
      <c r="N305" s="871"/>
      <c r="O305" s="870"/>
      <c r="P305" s="871"/>
    </row>
    <row r="306" spans="1:16" s="2" customFormat="1" hidden="1" x14ac:dyDescent="0.25">
      <c r="A306" s="834" t="s">
        <v>144</v>
      </c>
      <c r="B306" s="835"/>
      <c r="C306" s="835"/>
      <c r="D306" s="836"/>
      <c r="E306" s="47"/>
      <c r="F306" s="25">
        <v>281211</v>
      </c>
      <c r="G306" s="942" t="s">
        <v>17</v>
      </c>
      <c r="H306" s="942"/>
      <c r="I306" s="51" t="s">
        <v>17</v>
      </c>
      <c r="J306" s="52"/>
      <c r="K306" s="868"/>
      <c r="L306" s="869"/>
      <c r="M306" s="870"/>
      <c r="N306" s="871"/>
      <c r="O306" s="870"/>
      <c r="P306" s="871"/>
    </row>
    <row r="307" spans="1:16" s="2" customFormat="1" hidden="1" x14ac:dyDescent="0.25">
      <c r="A307" s="834" t="s">
        <v>145</v>
      </c>
      <c r="B307" s="835"/>
      <c r="C307" s="835"/>
      <c r="D307" s="836"/>
      <c r="E307" s="47"/>
      <c r="F307" s="25">
        <v>281212</v>
      </c>
      <c r="G307" s="942" t="s">
        <v>17</v>
      </c>
      <c r="H307" s="942"/>
      <c r="I307" s="51" t="s">
        <v>17</v>
      </c>
      <c r="J307" s="52"/>
      <c r="K307" s="868"/>
      <c r="L307" s="869"/>
      <c r="M307" s="870"/>
      <c r="N307" s="871"/>
      <c r="O307" s="870"/>
      <c r="P307" s="871"/>
    </row>
    <row r="308" spans="1:16" s="2" customFormat="1" hidden="1" x14ac:dyDescent="0.25">
      <c r="A308" s="834" t="s">
        <v>146</v>
      </c>
      <c r="B308" s="835"/>
      <c r="C308" s="835"/>
      <c r="D308" s="836"/>
      <c r="E308" s="47"/>
      <c r="F308" s="25">
        <v>281220</v>
      </c>
      <c r="G308" s="942" t="s">
        <v>17</v>
      </c>
      <c r="H308" s="942"/>
      <c r="I308" s="51" t="s">
        <v>17</v>
      </c>
      <c r="J308" s="52"/>
      <c r="K308" s="868"/>
      <c r="L308" s="869"/>
      <c r="M308" s="870"/>
      <c r="N308" s="871"/>
      <c r="O308" s="870"/>
      <c r="P308" s="871"/>
    </row>
    <row r="309" spans="1:16" s="2" customFormat="1" hidden="1" x14ac:dyDescent="0.25">
      <c r="A309" s="834" t="s">
        <v>147</v>
      </c>
      <c r="B309" s="835"/>
      <c r="C309" s="835"/>
      <c r="D309" s="836"/>
      <c r="E309" s="47"/>
      <c r="F309" s="25">
        <v>281221</v>
      </c>
      <c r="G309" s="942" t="s">
        <v>17</v>
      </c>
      <c r="H309" s="942"/>
      <c r="I309" s="51" t="s">
        <v>17</v>
      </c>
      <c r="J309" s="52"/>
      <c r="K309" s="868"/>
      <c r="L309" s="869"/>
      <c r="M309" s="870"/>
      <c r="N309" s="871"/>
      <c r="O309" s="870"/>
      <c r="P309" s="871"/>
    </row>
    <row r="310" spans="1:16" s="2" customFormat="1" hidden="1" x14ac:dyDescent="0.25">
      <c r="A310" s="834" t="s">
        <v>148</v>
      </c>
      <c r="B310" s="835"/>
      <c r="C310" s="835"/>
      <c r="D310" s="836"/>
      <c r="E310" s="47"/>
      <c r="F310" s="25">
        <v>281222</v>
      </c>
      <c r="G310" s="942" t="s">
        <v>17</v>
      </c>
      <c r="H310" s="942"/>
      <c r="I310" s="51" t="s">
        <v>17</v>
      </c>
      <c r="J310" s="52"/>
      <c r="K310" s="868"/>
      <c r="L310" s="869"/>
      <c r="M310" s="870"/>
      <c r="N310" s="871"/>
      <c r="O310" s="870"/>
      <c r="P310" s="871"/>
    </row>
    <row r="311" spans="1:16" s="2" customFormat="1" hidden="1" x14ac:dyDescent="0.25">
      <c r="A311" s="834" t="s">
        <v>149</v>
      </c>
      <c r="B311" s="835"/>
      <c r="C311" s="835"/>
      <c r="D311" s="836"/>
      <c r="E311" s="47"/>
      <c r="F311" s="25">
        <v>281230</v>
      </c>
      <c r="G311" s="942" t="s">
        <v>17</v>
      </c>
      <c r="H311" s="942"/>
      <c r="I311" s="51" t="s">
        <v>17</v>
      </c>
      <c r="J311" s="52"/>
      <c r="K311" s="868"/>
      <c r="L311" s="869"/>
      <c r="M311" s="870"/>
      <c r="N311" s="871"/>
      <c r="O311" s="870"/>
      <c r="P311" s="871"/>
    </row>
    <row r="312" spans="1:16" s="2" customFormat="1" hidden="1" x14ac:dyDescent="0.25">
      <c r="A312" s="834" t="s">
        <v>150</v>
      </c>
      <c r="B312" s="835"/>
      <c r="C312" s="835"/>
      <c r="D312" s="836"/>
      <c r="E312" s="47"/>
      <c r="F312" s="25">
        <v>281800</v>
      </c>
      <c r="G312" s="942" t="s">
        <v>17</v>
      </c>
      <c r="H312" s="942"/>
      <c r="I312" s="51" t="s">
        <v>17</v>
      </c>
      <c r="J312" s="52"/>
      <c r="K312" s="868"/>
      <c r="L312" s="869"/>
      <c r="M312" s="870"/>
      <c r="N312" s="871"/>
      <c r="O312" s="870"/>
      <c r="P312" s="871"/>
    </row>
    <row r="313" spans="1:16" s="2" customFormat="1" hidden="1" x14ac:dyDescent="0.25">
      <c r="A313" s="834" t="s">
        <v>151</v>
      </c>
      <c r="B313" s="835"/>
      <c r="C313" s="835"/>
      <c r="D313" s="836"/>
      <c r="E313" s="47"/>
      <c r="F313" s="25">
        <v>281900</v>
      </c>
      <c r="G313" s="942" t="s">
        <v>17</v>
      </c>
      <c r="H313" s="942"/>
      <c r="I313" s="51" t="s">
        <v>17</v>
      </c>
      <c r="J313" s="52"/>
      <c r="K313" s="868"/>
      <c r="L313" s="869"/>
      <c r="M313" s="870"/>
      <c r="N313" s="871"/>
      <c r="O313" s="870"/>
      <c r="P313" s="871"/>
    </row>
    <row r="314" spans="1:16" s="2" customFormat="1" hidden="1" x14ac:dyDescent="0.25">
      <c r="A314" s="834" t="s">
        <v>152</v>
      </c>
      <c r="B314" s="835"/>
      <c r="C314" s="835"/>
      <c r="D314" s="836"/>
      <c r="E314" s="47"/>
      <c r="F314" s="25">
        <v>282000</v>
      </c>
      <c r="G314" s="942" t="s">
        <v>17</v>
      </c>
      <c r="H314" s="942"/>
      <c r="I314" s="51" t="s">
        <v>17</v>
      </c>
      <c r="J314" s="52"/>
      <c r="K314" s="868"/>
      <c r="L314" s="869"/>
      <c r="M314" s="870"/>
      <c r="N314" s="871"/>
      <c r="O314" s="870"/>
      <c r="P314" s="871"/>
    </row>
    <row r="315" spans="1:16" s="2" customFormat="1" hidden="1" x14ac:dyDescent="0.25">
      <c r="A315" s="834" t="s">
        <v>153</v>
      </c>
      <c r="B315" s="835"/>
      <c r="C315" s="835"/>
      <c r="D315" s="836"/>
      <c r="E315" s="47"/>
      <c r="F315" s="25">
        <v>282100</v>
      </c>
      <c r="G315" s="942" t="s">
        <v>17</v>
      </c>
      <c r="H315" s="942"/>
      <c r="I315" s="51" t="s">
        <v>17</v>
      </c>
      <c r="J315" s="52"/>
      <c r="K315" s="868"/>
      <c r="L315" s="869"/>
      <c r="M315" s="870"/>
      <c r="N315" s="871"/>
      <c r="O315" s="870"/>
      <c r="P315" s="871"/>
    </row>
    <row r="316" spans="1:16" s="2" customFormat="1" hidden="1" x14ac:dyDescent="0.25">
      <c r="A316" s="846" t="s">
        <v>154</v>
      </c>
      <c r="B316" s="847"/>
      <c r="C316" s="847"/>
      <c r="D316" s="848"/>
      <c r="E316" s="18"/>
      <c r="F316" s="19">
        <v>290000</v>
      </c>
      <c r="G316" s="943" t="s">
        <v>17</v>
      </c>
      <c r="H316" s="943"/>
      <c r="I316" s="57" t="s">
        <v>17</v>
      </c>
      <c r="J316" s="58"/>
      <c r="K316" s="876"/>
      <c r="L316" s="877"/>
      <c r="M316" s="874"/>
      <c r="N316" s="875"/>
      <c r="O316" s="874"/>
      <c r="P316" s="875"/>
    </row>
    <row r="317" spans="1:16" s="2" customFormat="1" hidden="1" x14ac:dyDescent="0.25">
      <c r="A317" s="834" t="s">
        <v>155</v>
      </c>
      <c r="B317" s="835"/>
      <c r="C317" s="835"/>
      <c r="D317" s="836"/>
      <c r="E317" s="47"/>
      <c r="F317" s="25">
        <v>292220</v>
      </c>
      <c r="G317" s="942" t="s">
        <v>17</v>
      </c>
      <c r="H317" s="942"/>
      <c r="I317" s="51" t="s">
        <v>17</v>
      </c>
      <c r="J317" s="52"/>
      <c r="K317" s="868"/>
      <c r="L317" s="869"/>
      <c r="M317" s="870"/>
      <c r="N317" s="871"/>
      <c r="O317" s="870"/>
      <c r="P317" s="871"/>
    </row>
    <row r="318" spans="1:16" s="2" customFormat="1" hidden="1" x14ac:dyDescent="0.25">
      <c r="A318" s="834" t="s">
        <v>156</v>
      </c>
      <c r="B318" s="835"/>
      <c r="C318" s="835"/>
      <c r="D318" s="836"/>
      <c r="E318" s="47"/>
      <c r="F318" s="25">
        <v>300000</v>
      </c>
      <c r="G318" s="942" t="s">
        <v>17</v>
      </c>
      <c r="H318" s="942"/>
      <c r="I318" s="51" t="s">
        <v>17</v>
      </c>
      <c r="J318" s="52"/>
      <c r="K318" s="868"/>
      <c r="L318" s="869"/>
      <c r="M318" s="870"/>
      <c r="N318" s="871"/>
      <c r="O318" s="870"/>
      <c r="P318" s="871"/>
    </row>
    <row r="319" spans="1:16" s="2" customFormat="1" hidden="1" x14ac:dyDescent="0.25">
      <c r="A319" s="834" t="s">
        <v>157</v>
      </c>
      <c r="B319" s="835"/>
      <c r="C319" s="835"/>
      <c r="D319" s="836"/>
      <c r="E319" s="47"/>
      <c r="F319" s="25">
        <v>300000</v>
      </c>
      <c r="G319" s="942" t="s">
        <v>17</v>
      </c>
      <c r="H319" s="942"/>
      <c r="I319" s="51" t="s">
        <v>17</v>
      </c>
      <c r="J319" s="52"/>
      <c r="K319" s="868"/>
      <c r="L319" s="869"/>
      <c r="M319" s="870"/>
      <c r="N319" s="871"/>
      <c r="O319" s="870"/>
      <c r="P319" s="871"/>
    </row>
    <row r="320" spans="1:16" s="2" customFormat="1" hidden="1" x14ac:dyDescent="0.25">
      <c r="A320" s="834" t="s">
        <v>158</v>
      </c>
      <c r="B320" s="835"/>
      <c r="C320" s="835"/>
      <c r="D320" s="836"/>
      <c r="E320" s="47"/>
      <c r="F320" s="25">
        <v>319000</v>
      </c>
      <c r="G320" s="942" t="s">
        <v>17</v>
      </c>
      <c r="H320" s="942"/>
      <c r="I320" s="51" t="s">
        <v>17</v>
      </c>
      <c r="J320" s="52"/>
      <c r="K320" s="868"/>
      <c r="L320" s="869"/>
      <c r="M320" s="870"/>
      <c r="N320" s="871"/>
      <c r="O320" s="870"/>
      <c r="P320" s="871"/>
    </row>
    <row r="321" spans="1:16" s="2" customFormat="1" hidden="1" x14ac:dyDescent="0.25">
      <c r="A321" s="834" t="s">
        <v>159</v>
      </c>
      <c r="B321" s="835"/>
      <c r="C321" s="835"/>
      <c r="D321" s="836"/>
      <c r="E321" s="47"/>
      <c r="F321" s="25">
        <v>350000</v>
      </c>
      <c r="G321" s="942" t="s">
        <v>17</v>
      </c>
      <c r="H321" s="942"/>
      <c r="I321" s="51" t="s">
        <v>17</v>
      </c>
      <c r="J321" s="52"/>
      <c r="K321" s="868"/>
      <c r="L321" s="869"/>
      <c r="M321" s="870"/>
      <c r="N321" s="871"/>
      <c r="O321" s="870"/>
      <c r="P321" s="871"/>
    </row>
    <row r="322" spans="1:16" s="2" customFormat="1" hidden="1" x14ac:dyDescent="0.25">
      <c r="A322" s="846" t="s">
        <v>218</v>
      </c>
      <c r="B322" s="847"/>
      <c r="C322" s="847"/>
      <c r="D322" s="848"/>
      <c r="E322" s="18"/>
      <c r="F322" s="19">
        <v>310000</v>
      </c>
      <c r="G322" s="943" t="s">
        <v>17</v>
      </c>
      <c r="H322" s="943"/>
      <c r="I322" s="57" t="s">
        <v>17</v>
      </c>
      <c r="J322" s="58"/>
      <c r="K322" s="876"/>
      <c r="L322" s="877"/>
      <c r="M322" s="876"/>
      <c r="N322" s="877"/>
      <c r="O322" s="876"/>
      <c r="P322" s="877"/>
    </row>
    <row r="323" spans="1:16" s="2" customFormat="1" hidden="1" x14ac:dyDescent="0.25">
      <c r="A323" s="834" t="s">
        <v>161</v>
      </c>
      <c r="B323" s="835"/>
      <c r="C323" s="835"/>
      <c r="D323" s="836"/>
      <c r="E323" s="47"/>
      <c r="F323" s="25">
        <v>311000</v>
      </c>
      <c r="G323" s="942" t="s">
        <v>17</v>
      </c>
      <c r="H323" s="942"/>
      <c r="I323" s="51" t="s">
        <v>17</v>
      </c>
      <c r="J323" s="52"/>
      <c r="K323" s="868"/>
      <c r="L323" s="869"/>
      <c r="M323" s="870"/>
      <c r="N323" s="871"/>
      <c r="O323" s="870"/>
      <c r="P323" s="871"/>
    </row>
    <row r="324" spans="1:16" s="2" customFormat="1" hidden="1" x14ac:dyDescent="0.25">
      <c r="A324" s="834" t="s">
        <v>162</v>
      </c>
      <c r="B324" s="835"/>
      <c r="C324" s="835"/>
      <c r="D324" s="836"/>
      <c r="E324" s="47"/>
      <c r="F324" s="25">
        <v>311100</v>
      </c>
      <c r="G324" s="942" t="s">
        <v>17</v>
      </c>
      <c r="H324" s="942"/>
      <c r="I324" s="51" t="s">
        <v>17</v>
      </c>
      <c r="J324" s="52"/>
      <c r="K324" s="868"/>
      <c r="L324" s="869"/>
      <c r="M324" s="870"/>
      <c r="N324" s="871"/>
      <c r="O324" s="870"/>
      <c r="P324" s="871"/>
    </row>
    <row r="325" spans="1:16" s="2" customFormat="1" hidden="1" x14ac:dyDescent="0.25">
      <c r="A325" s="834" t="s">
        <v>163</v>
      </c>
      <c r="B325" s="835"/>
      <c r="C325" s="835"/>
      <c r="D325" s="836"/>
      <c r="E325" s="47"/>
      <c r="F325" s="25">
        <v>311110</v>
      </c>
      <c r="G325" s="942" t="s">
        <v>17</v>
      </c>
      <c r="H325" s="942"/>
      <c r="I325" s="51" t="s">
        <v>17</v>
      </c>
      <c r="J325" s="52"/>
      <c r="K325" s="868"/>
      <c r="L325" s="869"/>
      <c r="M325" s="870"/>
      <c r="N325" s="871"/>
      <c r="O325" s="870"/>
      <c r="P325" s="871"/>
    </row>
    <row r="326" spans="1:16" s="2" customFormat="1" hidden="1" x14ac:dyDescent="0.25">
      <c r="A326" s="834" t="s">
        <v>164</v>
      </c>
      <c r="B326" s="835"/>
      <c r="C326" s="835"/>
      <c r="D326" s="836"/>
      <c r="E326" s="47"/>
      <c r="F326" s="25">
        <v>311120</v>
      </c>
      <c r="G326" s="942" t="s">
        <v>17</v>
      </c>
      <c r="H326" s="942"/>
      <c r="I326" s="51" t="s">
        <v>17</v>
      </c>
      <c r="J326" s="52"/>
      <c r="K326" s="868"/>
      <c r="L326" s="869"/>
      <c r="M326" s="870"/>
      <c r="N326" s="871"/>
      <c r="O326" s="870"/>
      <c r="P326" s="871"/>
    </row>
    <row r="327" spans="1:16" s="2" customFormat="1" hidden="1" x14ac:dyDescent="0.25">
      <c r="A327" s="834" t="s">
        <v>165</v>
      </c>
      <c r="B327" s="835"/>
      <c r="C327" s="835"/>
      <c r="D327" s="836"/>
      <c r="E327" s="47"/>
      <c r="F327" s="25">
        <v>311210</v>
      </c>
      <c r="G327" s="942" t="s">
        <v>17</v>
      </c>
      <c r="H327" s="942"/>
      <c r="I327" s="51" t="s">
        <v>17</v>
      </c>
      <c r="J327" s="52"/>
      <c r="K327" s="868"/>
      <c r="L327" s="869"/>
      <c r="M327" s="870"/>
      <c r="N327" s="871"/>
      <c r="O327" s="870"/>
      <c r="P327" s="871"/>
    </row>
    <row r="328" spans="1:16" s="2" customFormat="1" hidden="1" x14ac:dyDescent="0.25">
      <c r="A328" s="834" t="s">
        <v>166</v>
      </c>
      <c r="B328" s="835"/>
      <c r="C328" s="835"/>
      <c r="D328" s="836"/>
      <c r="E328" s="47"/>
      <c r="F328" s="25">
        <v>312120</v>
      </c>
      <c r="G328" s="942" t="s">
        <v>17</v>
      </c>
      <c r="H328" s="942"/>
      <c r="I328" s="51" t="s">
        <v>17</v>
      </c>
      <c r="J328" s="52"/>
      <c r="K328" s="868"/>
      <c r="L328" s="869"/>
      <c r="M328" s="870"/>
      <c r="N328" s="871"/>
      <c r="O328" s="870"/>
      <c r="P328" s="871"/>
    </row>
    <row r="329" spans="1:16" s="2" customFormat="1" hidden="1" x14ac:dyDescent="0.25">
      <c r="A329" s="834" t="s">
        <v>167</v>
      </c>
      <c r="B329" s="835"/>
      <c r="C329" s="835"/>
      <c r="D329" s="836"/>
      <c r="E329" s="47"/>
      <c r="F329" s="25">
        <v>313000</v>
      </c>
      <c r="G329" s="942" t="s">
        <v>17</v>
      </c>
      <c r="H329" s="942"/>
      <c r="I329" s="51" t="s">
        <v>17</v>
      </c>
      <c r="J329" s="52"/>
      <c r="K329" s="868"/>
      <c r="L329" s="869"/>
      <c r="M329" s="870"/>
      <c r="N329" s="871"/>
      <c r="O329" s="870"/>
      <c r="P329" s="871"/>
    </row>
    <row r="330" spans="1:16" s="2" customFormat="1" hidden="1" x14ac:dyDescent="0.25">
      <c r="A330" s="834" t="s">
        <v>168</v>
      </c>
      <c r="B330" s="835"/>
      <c r="C330" s="835"/>
      <c r="D330" s="836"/>
      <c r="E330" s="47"/>
      <c r="F330" s="25">
        <v>313100</v>
      </c>
      <c r="G330" s="942" t="s">
        <v>17</v>
      </c>
      <c r="H330" s="942"/>
      <c r="I330" s="51" t="s">
        <v>17</v>
      </c>
      <c r="J330" s="52"/>
      <c r="K330" s="868"/>
      <c r="L330" s="869"/>
      <c r="M330" s="870"/>
      <c r="N330" s="871"/>
      <c r="O330" s="870"/>
      <c r="P330" s="871"/>
    </row>
    <row r="331" spans="1:16" s="2" customFormat="1" hidden="1" x14ac:dyDescent="0.25">
      <c r="A331" s="834" t="s">
        <v>169</v>
      </c>
      <c r="B331" s="835"/>
      <c r="C331" s="835"/>
      <c r="D331" s="836"/>
      <c r="E331" s="47"/>
      <c r="F331" s="25">
        <v>313110</v>
      </c>
      <c r="G331" s="942" t="s">
        <v>17</v>
      </c>
      <c r="H331" s="942"/>
      <c r="I331" s="51" t="s">
        <v>17</v>
      </c>
      <c r="J331" s="52"/>
      <c r="K331" s="868"/>
      <c r="L331" s="869"/>
      <c r="M331" s="870"/>
      <c r="N331" s="871"/>
      <c r="O331" s="870"/>
      <c r="P331" s="871"/>
    </row>
    <row r="332" spans="1:16" s="2" customFormat="1" hidden="1" x14ac:dyDescent="0.25">
      <c r="A332" s="834" t="s">
        <v>170</v>
      </c>
      <c r="B332" s="835"/>
      <c r="C332" s="835"/>
      <c r="D332" s="836"/>
      <c r="E332" s="47"/>
      <c r="F332" s="25">
        <v>313120</v>
      </c>
      <c r="G332" s="942" t="s">
        <v>17</v>
      </c>
      <c r="H332" s="942"/>
      <c r="I332" s="51" t="s">
        <v>17</v>
      </c>
      <c r="J332" s="52"/>
      <c r="K332" s="868"/>
      <c r="L332" s="869"/>
      <c r="M332" s="870"/>
      <c r="N332" s="871"/>
      <c r="O332" s="870"/>
      <c r="P332" s="871"/>
    </row>
    <row r="333" spans="1:16" s="2" customFormat="1" hidden="1" x14ac:dyDescent="0.25">
      <c r="A333" s="834" t="s">
        <v>171</v>
      </c>
      <c r="B333" s="835"/>
      <c r="C333" s="835"/>
      <c r="D333" s="836"/>
      <c r="E333" s="47"/>
      <c r="F333" s="25">
        <v>313200</v>
      </c>
      <c r="G333" s="942" t="s">
        <v>17</v>
      </c>
      <c r="H333" s="942"/>
      <c r="I333" s="51" t="s">
        <v>17</v>
      </c>
      <c r="J333" s="52"/>
      <c r="K333" s="868"/>
      <c r="L333" s="869"/>
      <c r="M333" s="870"/>
      <c r="N333" s="871"/>
      <c r="O333" s="870"/>
      <c r="P333" s="871"/>
    </row>
    <row r="334" spans="1:16" s="2" customFormat="1" hidden="1" x14ac:dyDescent="0.25">
      <c r="A334" s="834" t="s">
        <v>172</v>
      </c>
      <c r="B334" s="835"/>
      <c r="C334" s="835"/>
      <c r="D334" s="836"/>
      <c r="E334" s="47"/>
      <c r="F334" s="25">
        <v>313210</v>
      </c>
      <c r="G334" s="942" t="s">
        <v>17</v>
      </c>
      <c r="H334" s="942"/>
      <c r="I334" s="51" t="s">
        <v>17</v>
      </c>
      <c r="J334" s="52"/>
      <c r="K334" s="868"/>
      <c r="L334" s="869"/>
      <c r="M334" s="870"/>
      <c r="N334" s="871"/>
      <c r="O334" s="870"/>
      <c r="P334" s="871"/>
    </row>
    <row r="335" spans="1:16" s="2" customFormat="1" hidden="1" x14ac:dyDescent="0.25">
      <c r="A335" s="834" t="s">
        <v>173</v>
      </c>
      <c r="B335" s="835"/>
      <c r="C335" s="835"/>
      <c r="D335" s="836"/>
      <c r="E335" s="47"/>
      <c r="F335" s="25">
        <v>314000</v>
      </c>
      <c r="G335" s="942" t="s">
        <v>17</v>
      </c>
      <c r="H335" s="942"/>
      <c r="I335" s="51" t="s">
        <v>17</v>
      </c>
      <c r="J335" s="52"/>
      <c r="K335" s="868"/>
      <c r="L335" s="869"/>
      <c r="M335" s="870"/>
      <c r="N335" s="871"/>
      <c r="O335" s="870"/>
      <c r="P335" s="871"/>
    </row>
    <row r="336" spans="1:16" s="2" customFormat="1" hidden="1" x14ac:dyDescent="0.25">
      <c r="A336" s="834" t="s">
        <v>174</v>
      </c>
      <c r="B336" s="835"/>
      <c r="C336" s="835"/>
      <c r="D336" s="836"/>
      <c r="E336" s="47"/>
      <c r="F336" s="25">
        <v>314110</v>
      </c>
      <c r="G336" s="942" t="s">
        <v>17</v>
      </c>
      <c r="H336" s="942"/>
      <c r="I336" s="51" t="s">
        <v>17</v>
      </c>
      <c r="J336" s="52"/>
      <c r="K336" s="868"/>
      <c r="L336" s="869"/>
      <c r="M336" s="870"/>
      <c r="N336" s="871"/>
      <c r="O336" s="870"/>
      <c r="P336" s="871"/>
    </row>
    <row r="337" spans="1:16" s="2" customFormat="1" hidden="1" x14ac:dyDescent="0.25">
      <c r="A337" s="834" t="s">
        <v>175</v>
      </c>
      <c r="B337" s="835"/>
      <c r="C337" s="835"/>
      <c r="D337" s="836"/>
      <c r="E337" s="47"/>
      <c r="F337" s="25">
        <v>314120</v>
      </c>
      <c r="G337" s="942" t="s">
        <v>17</v>
      </c>
      <c r="H337" s="942"/>
      <c r="I337" s="51" t="s">
        <v>17</v>
      </c>
      <c r="J337" s="52"/>
      <c r="K337" s="868"/>
      <c r="L337" s="869"/>
      <c r="M337" s="870"/>
      <c r="N337" s="871"/>
      <c r="O337" s="870"/>
      <c r="P337" s="871"/>
    </row>
    <row r="338" spans="1:16" s="2" customFormat="1" hidden="1" x14ac:dyDescent="0.25">
      <c r="A338" s="834" t="s">
        <v>176</v>
      </c>
      <c r="B338" s="835"/>
      <c r="C338" s="835"/>
      <c r="D338" s="836"/>
      <c r="E338" s="47"/>
      <c r="F338" s="25">
        <v>314200</v>
      </c>
      <c r="G338" s="942" t="s">
        <v>17</v>
      </c>
      <c r="H338" s="942"/>
      <c r="I338" s="51" t="s">
        <v>17</v>
      </c>
      <c r="J338" s="52"/>
      <c r="K338" s="868"/>
      <c r="L338" s="869"/>
      <c r="M338" s="870"/>
      <c r="N338" s="871"/>
      <c r="O338" s="870"/>
      <c r="P338" s="871"/>
    </row>
    <row r="339" spans="1:16" s="2" customFormat="1" hidden="1" x14ac:dyDescent="0.25">
      <c r="A339" s="834" t="s">
        <v>177</v>
      </c>
      <c r="B339" s="835"/>
      <c r="C339" s="835"/>
      <c r="D339" s="836"/>
      <c r="E339" s="47"/>
      <c r="F339" s="25">
        <v>315000</v>
      </c>
      <c r="G339" s="942" t="s">
        <v>17</v>
      </c>
      <c r="H339" s="942"/>
      <c r="I339" s="51" t="s">
        <v>17</v>
      </c>
      <c r="J339" s="52"/>
      <c r="K339" s="868"/>
      <c r="L339" s="869"/>
      <c r="M339" s="870"/>
      <c r="N339" s="871"/>
      <c r="O339" s="870"/>
      <c r="P339" s="871"/>
    </row>
    <row r="340" spans="1:16" s="2" customFormat="1" hidden="1" x14ac:dyDescent="0.25">
      <c r="A340" s="834" t="s">
        <v>178</v>
      </c>
      <c r="B340" s="835"/>
      <c r="C340" s="835"/>
      <c r="D340" s="836"/>
      <c r="E340" s="47"/>
      <c r="F340" s="43">
        <v>315110</v>
      </c>
      <c r="G340" s="942" t="s">
        <v>17</v>
      </c>
      <c r="H340" s="942"/>
      <c r="I340" s="51" t="s">
        <v>17</v>
      </c>
      <c r="J340" s="64"/>
      <c r="K340" s="868"/>
      <c r="L340" s="869"/>
      <c r="M340" s="870"/>
      <c r="N340" s="871"/>
      <c r="O340" s="870"/>
      <c r="P340" s="871"/>
    </row>
    <row r="341" spans="1:16" s="2" customFormat="1" hidden="1" x14ac:dyDescent="0.25">
      <c r="A341" s="834" t="s">
        <v>179</v>
      </c>
      <c r="B341" s="835"/>
      <c r="C341" s="835"/>
      <c r="D341" s="836"/>
      <c r="E341" s="47"/>
      <c r="F341" s="43">
        <v>315120</v>
      </c>
      <c r="G341" s="942" t="s">
        <v>17</v>
      </c>
      <c r="H341" s="942"/>
      <c r="I341" s="51" t="s">
        <v>17</v>
      </c>
      <c r="J341" s="64"/>
      <c r="K341" s="868"/>
      <c r="L341" s="869"/>
      <c r="M341" s="870"/>
      <c r="N341" s="871"/>
      <c r="O341" s="870"/>
      <c r="P341" s="871"/>
    </row>
    <row r="342" spans="1:16" s="2" customFormat="1" hidden="1" x14ac:dyDescent="0.25">
      <c r="A342" s="834" t="s">
        <v>180</v>
      </c>
      <c r="B342" s="835"/>
      <c r="C342" s="835"/>
      <c r="D342" s="836"/>
      <c r="E342" s="47"/>
      <c r="F342" s="43">
        <v>316000</v>
      </c>
      <c r="G342" s="942" t="s">
        <v>17</v>
      </c>
      <c r="H342" s="942"/>
      <c r="I342" s="51" t="s">
        <v>17</v>
      </c>
      <c r="J342" s="64"/>
      <c r="K342" s="868"/>
      <c r="L342" s="869"/>
      <c r="M342" s="870"/>
      <c r="N342" s="871"/>
      <c r="O342" s="870"/>
      <c r="P342" s="871"/>
    </row>
    <row r="343" spans="1:16" s="2" customFormat="1" hidden="1" x14ac:dyDescent="0.25">
      <c r="A343" s="834" t="s">
        <v>181</v>
      </c>
      <c r="B343" s="835"/>
      <c r="C343" s="835"/>
      <c r="D343" s="836"/>
      <c r="E343" s="47"/>
      <c r="F343" s="25">
        <v>316110</v>
      </c>
      <c r="G343" s="942" t="s">
        <v>17</v>
      </c>
      <c r="H343" s="942"/>
      <c r="I343" s="51" t="s">
        <v>17</v>
      </c>
      <c r="J343" s="52"/>
      <c r="K343" s="868"/>
      <c r="L343" s="869"/>
      <c r="M343" s="870"/>
      <c r="N343" s="871"/>
      <c r="O343" s="870"/>
      <c r="P343" s="871"/>
    </row>
    <row r="344" spans="1:16" s="2" customFormat="1" hidden="1" x14ac:dyDescent="0.25">
      <c r="A344" s="834" t="s">
        <v>182</v>
      </c>
      <c r="B344" s="835"/>
      <c r="C344" s="835"/>
      <c r="D344" s="836"/>
      <c r="E344" s="47"/>
      <c r="F344" s="43">
        <v>316120</v>
      </c>
      <c r="G344" s="942" t="s">
        <v>17</v>
      </c>
      <c r="H344" s="942"/>
      <c r="I344" s="51" t="s">
        <v>17</v>
      </c>
      <c r="J344" s="64"/>
      <c r="K344" s="868"/>
      <c r="L344" s="869"/>
      <c r="M344" s="870"/>
      <c r="N344" s="871"/>
      <c r="O344" s="870"/>
      <c r="P344" s="871"/>
    </row>
    <row r="345" spans="1:16" s="2" customFormat="1" hidden="1" x14ac:dyDescent="0.25">
      <c r="A345" s="834" t="s">
        <v>183</v>
      </c>
      <c r="B345" s="835"/>
      <c r="C345" s="835"/>
      <c r="D345" s="836"/>
      <c r="E345" s="47"/>
      <c r="F345" s="25">
        <v>316210</v>
      </c>
      <c r="G345" s="942" t="s">
        <v>17</v>
      </c>
      <c r="H345" s="942"/>
      <c r="I345" s="51" t="s">
        <v>17</v>
      </c>
      <c r="J345" s="52"/>
      <c r="K345" s="868"/>
      <c r="L345" s="869"/>
      <c r="M345" s="870"/>
      <c r="N345" s="871"/>
      <c r="O345" s="870"/>
      <c r="P345" s="871"/>
    </row>
    <row r="346" spans="1:16" s="2" customFormat="1" hidden="1" x14ac:dyDescent="0.25">
      <c r="A346" s="834" t="s">
        <v>184</v>
      </c>
      <c r="B346" s="835"/>
      <c r="C346" s="835"/>
      <c r="D346" s="836"/>
      <c r="E346" s="47"/>
      <c r="F346" s="25">
        <v>317000</v>
      </c>
      <c r="G346" s="942" t="s">
        <v>17</v>
      </c>
      <c r="H346" s="942"/>
      <c r="I346" s="51" t="s">
        <v>17</v>
      </c>
      <c r="J346" s="52"/>
      <c r="K346" s="868"/>
      <c r="L346" s="869"/>
      <c r="M346" s="870"/>
      <c r="N346" s="871"/>
      <c r="O346" s="870"/>
      <c r="P346" s="871"/>
    </row>
    <row r="347" spans="1:16" s="2" customFormat="1" hidden="1" x14ac:dyDescent="0.25">
      <c r="A347" s="834" t="s">
        <v>185</v>
      </c>
      <c r="B347" s="835"/>
      <c r="C347" s="835"/>
      <c r="D347" s="836"/>
      <c r="E347" s="47"/>
      <c r="F347" s="25">
        <v>318000</v>
      </c>
      <c r="G347" s="942" t="s">
        <v>17</v>
      </c>
      <c r="H347" s="942"/>
      <c r="I347" s="51" t="s">
        <v>17</v>
      </c>
      <c r="J347" s="52"/>
      <c r="K347" s="868"/>
      <c r="L347" s="869"/>
      <c r="M347" s="870"/>
      <c r="N347" s="871"/>
      <c r="O347" s="870"/>
      <c r="P347" s="871"/>
    </row>
    <row r="348" spans="1:16" s="2" customFormat="1" hidden="1" x14ac:dyDescent="0.25">
      <c r="A348" s="834" t="s">
        <v>186</v>
      </c>
      <c r="B348" s="835"/>
      <c r="C348" s="835"/>
      <c r="D348" s="836"/>
      <c r="E348" s="47"/>
      <c r="F348" s="43">
        <v>318110</v>
      </c>
      <c r="G348" s="942" t="s">
        <v>17</v>
      </c>
      <c r="H348" s="942"/>
      <c r="I348" s="51" t="s">
        <v>17</v>
      </c>
      <c r="J348" s="64"/>
      <c r="K348" s="868"/>
      <c r="L348" s="869"/>
      <c r="M348" s="870"/>
      <c r="N348" s="871"/>
      <c r="O348" s="870"/>
      <c r="P348" s="871"/>
    </row>
    <row r="349" spans="1:16" s="2" customFormat="1" hidden="1" x14ac:dyDescent="0.25">
      <c r="A349" s="834" t="s">
        <v>187</v>
      </c>
      <c r="B349" s="835"/>
      <c r="C349" s="835"/>
      <c r="D349" s="836"/>
      <c r="E349" s="47"/>
      <c r="F349" s="25">
        <v>318120</v>
      </c>
      <c r="G349" s="942" t="s">
        <v>17</v>
      </c>
      <c r="H349" s="942"/>
      <c r="I349" s="51" t="s">
        <v>17</v>
      </c>
      <c r="J349" s="52"/>
      <c r="K349" s="868"/>
      <c r="L349" s="869"/>
      <c r="M349" s="870"/>
      <c r="N349" s="871"/>
      <c r="O349" s="870"/>
      <c r="P349" s="871"/>
    </row>
    <row r="350" spans="1:16" s="2" customFormat="1" hidden="1" x14ac:dyDescent="0.25">
      <c r="A350" s="834" t="s">
        <v>188</v>
      </c>
      <c r="B350" s="835"/>
      <c r="C350" s="835"/>
      <c r="D350" s="836"/>
      <c r="E350" s="47"/>
      <c r="F350" s="25">
        <v>319000</v>
      </c>
      <c r="G350" s="942" t="s">
        <v>17</v>
      </c>
      <c r="H350" s="942"/>
      <c r="I350" s="51" t="s">
        <v>17</v>
      </c>
      <c r="J350" s="52"/>
      <c r="K350" s="868"/>
      <c r="L350" s="869"/>
      <c r="M350" s="870"/>
      <c r="N350" s="871"/>
      <c r="O350" s="870"/>
      <c r="P350" s="871"/>
    </row>
    <row r="351" spans="1:16" s="2" customFormat="1" hidden="1" x14ac:dyDescent="0.25">
      <c r="A351" s="834" t="s">
        <v>189</v>
      </c>
      <c r="B351" s="835"/>
      <c r="C351" s="835"/>
      <c r="D351" s="836"/>
      <c r="E351" s="47"/>
      <c r="F351" s="25">
        <v>319100</v>
      </c>
      <c r="G351" s="942" t="s">
        <v>17</v>
      </c>
      <c r="H351" s="942"/>
      <c r="I351" s="51" t="s">
        <v>17</v>
      </c>
      <c r="J351" s="52"/>
      <c r="K351" s="868"/>
      <c r="L351" s="869"/>
      <c r="M351" s="870"/>
      <c r="N351" s="871"/>
      <c r="O351" s="870"/>
      <c r="P351" s="871"/>
    </row>
    <row r="352" spans="1:16" s="2" customFormat="1" hidden="1" x14ac:dyDescent="0.25">
      <c r="A352" s="834" t="s">
        <v>190</v>
      </c>
      <c r="B352" s="835"/>
      <c r="C352" s="835"/>
      <c r="D352" s="836"/>
      <c r="E352" s="47"/>
      <c r="F352" s="25">
        <v>319200</v>
      </c>
      <c r="G352" s="942" t="s">
        <v>17</v>
      </c>
      <c r="H352" s="942"/>
      <c r="I352" s="51" t="s">
        <v>17</v>
      </c>
      <c r="J352" s="52"/>
      <c r="K352" s="868"/>
      <c r="L352" s="869"/>
      <c r="M352" s="870"/>
      <c r="N352" s="871"/>
      <c r="O352" s="870"/>
      <c r="P352" s="871"/>
    </row>
    <row r="353" spans="1:16" s="2" customFormat="1" hidden="1" x14ac:dyDescent="0.25">
      <c r="A353" s="846" t="s">
        <v>191</v>
      </c>
      <c r="B353" s="847"/>
      <c r="C353" s="847"/>
      <c r="D353" s="848"/>
      <c r="E353" s="18"/>
      <c r="F353" s="45">
        <v>330000</v>
      </c>
      <c r="G353" s="943" t="s">
        <v>17</v>
      </c>
      <c r="H353" s="943"/>
      <c r="I353" s="57" t="s">
        <v>17</v>
      </c>
      <c r="J353" s="65">
        <f>SUM(J354:J373)</f>
        <v>0</v>
      </c>
      <c r="K353" s="876">
        <f>SUM(K354:L373)</f>
        <v>0</v>
      </c>
      <c r="L353" s="877"/>
      <c r="M353" s="876">
        <f t="shared" ref="M353" si="48">SUM(M354:N373)</f>
        <v>0</v>
      </c>
      <c r="N353" s="877"/>
      <c r="O353" s="876">
        <f t="shared" ref="O353" si="49">SUM(O354:P373)</f>
        <v>0</v>
      </c>
      <c r="P353" s="877"/>
    </row>
    <row r="354" spans="1:16" s="2" customFormat="1" hidden="1" x14ac:dyDescent="0.25">
      <c r="A354" s="834" t="s">
        <v>192</v>
      </c>
      <c r="B354" s="835"/>
      <c r="C354" s="835"/>
      <c r="D354" s="836"/>
      <c r="E354" s="47"/>
      <c r="F354" s="25">
        <v>331000</v>
      </c>
      <c r="G354" s="942" t="s">
        <v>17</v>
      </c>
      <c r="H354" s="942"/>
      <c r="I354" s="51" t="s">
        <v>17</v>
      </c>
      <c r="J354" s="52"/>
      <c r="K354" s="868"/>
      <c r="L354" s="869"/>
      <c r="M354" s="870"/>
      <c r="N354" s="871"/>
      <c r="O354" s="870"/>
      <c r="P354" s="871"/>
    </row>
    <row r="355" spans="1:16" s="2" customFormat="1" hidden="1" x14ac:dyDescent="0.25">
      <c r="A355" s="834" t="s">
        <v>193</v>
      </c>
      <c r="B355" s="835"/>
      <c r="C355" s="835"/>
      <c r="D355" s="836"/>
      <c r="E355" s="47"/>
      <c r="F355" s="25">
        <v>331110</v>
      </c>
      <c r="G355" s="942" t="s">
        <v>17</v>
      </c>
      <c r="H355" s="942"/>
      <c r="I355" s="51" t="s">
        <v>17</v>
      </c>
      <c r="J355" s="52"/>
      <c r="K355" s="868"/>
      <c r="L355" s="869"/>
      <c r="M355" s="870"/>
      <c r="N355" s="871"/>
      <c r="O355" s="870"/>
      <c r="P355" s="871"/>
    </row>
    <row r="356" spans="1:16" s="2" customFormat="1" hidden="1" x14ac:dyDescent="0.25">
      <c r="A356" s="834" t="s">
        <v>194</v>
      </c>
      <c r="B356" s="835"/>
      <c r="C356" s="835"/>
      <c r="D356" s="836"/>
      <c r="E356" s="47"/>
      <c r="F356" s="43">
        <v>331210</v>
      </c>
      <c r="G356" s="942" t="s">
        <v>17</v>
      </c>
      <c r="H356" s="942"/>
      <c r="I356" s="51" t="s">
        <v>17</v>
      </c>
      <c r="J356" s="64"/>
      <c r="K356" s="868"/>
      <c r="L356" s="869"/>
      <c r="M356" s="870"/>
      <c r="N356" s="871"/>
      <c r="O356" s="870"/>
      <c r="P356" s="871"/>
    </row>
    <row r="357" spans="1:16" s="2" customFormat="1" hidden="1" x14ac:dyDescent="0.25">
      <c r="A357" s="834" t="s">
        <v>195</v>
      </c>
      <c r="B357" s="835"/>
      <c r="C357" s="835"/>
      <c r="D357" s="836"/>
      <c r="E357" s="47"/>
      <c r="F357" s="43">
        <v>332000</v>
      </c>
      <c r="G357" s="942" t="s">
        <v>17</v>
      </c>
      <c r="H357" s="942"/>
      <c r="I357" s="51" t="s">
        <v>17</v>
      </c>
      <c r="J357" s="64"/>
      <c r="K357" s="868"/>
      <c r="L357" s="869"/>
      <c r="M357" s="870"/>
      <c r="N357" s="871"/>
      <c r="O357" s="870"/>
      <c r="P357" s="871"/>
    </row>
    <row r="358" spans="1:16" s="2" customFormat="1" hidden="1" x14ac:dyDescent="0.25">
      <c r="A358" s="834" t="s">
        <v>196</v>
      </c>
      <c r="B358" s="835"/>
      <c r="C358" s="835"/>
      <c r="D358" s="836"/>
      <c r="E358" s="47"/>
      <c r="F358" s="43">
        <v>332110</v>
      </c>
      <c r="G358" s="942" t="s">
        <v>17</v>
      </c>
      <c r="H358" s="942"/>
      <c r="I358" s="51" t="s">
        <v>17</v>
      </c>
      <c r="J358" s="64"/>
      <c r="K358" s="868"/>
      <c r="L358" s="869"/>
      <c r="M358" s="870"/>
      <c r="N358" s="871"/>
      <c r="O358" s="870"/>
      <c r="P358" s="871"/>
    </row>
    <row r="359" spans="1:16" s="2" customFormat="1" hidden="1" x14ac:dyDescent="0.25">
      <c r="A359" s="834" t="s">
        <v>197</v>
      </c>
      <c r="B359" s="835"/>
      <c r="C359" s="835"/>
      <c r="D359" s="836"/>
      <c r="E359" s="47"/>
      <c r="F359" s="25">
        <v>332210</v>
      </c>
      <c r="G359" s="942" t="s">
        <v>17</v>
      </c>
      <c r="H359" s="942"/>
      <c r="I359" s="51" t="s">
        <v>17</v>
      </c>
      <c r="J359" s="52"/>
      <c r="K359" s="868"/>
      <c r="L359" s="869"/>
      <c r="M359" s="870"/>
      <c r="N359" s="871"/>
      <c r="O359" s="870"/>
      <c r="P359" s="871"/>
    </row>
    <row r="360" spans="1:16" s="2" customFormat="1" hidden="1" x14ac:dyDescent="0.25">
      <c r="A360" s="834" t="s">
        <v>198</v>
      </c>
      <c r="B360" s="835"/>
      <c r="C360" s="835"/>
      <c r="D360" s="836"/>
      <c r="E360" s="47"/>
      <c r="F360" s="25">
        <v>333000</v>
      </c>
      <c r="G360" s="942" t="s">
        <v>17</v>
      </c>
      <c r="H360" s="942"/>
      <c r="I360" s="51" t="s">
        <v>17</v>
      </c>
      <c r="J360" s="52"/>
      <c r="K360" s="868"/>
      <c r="L360" s="869"/>
      <c r="M360" s="870"/>
      <c r="N360" s="871"/>
      <c r="O360" s="870"/>
      <c r="P360" s="871"/>
    </row>
    <row r="361" spans="1:16" s="2" customFormat="1" hidden="1" x14ac:dyDescent="0.25">
      <c r="A361" s="834" t="s">
        <v>199</v>
      </c>
      <c r="B361" s="835"/>
      <c r="C361" s="835"/>
      <c r="D361" s="836"/>
      <c r="E361" s="47"/>
      <c r="F361" s="25">
        <v>333100</v>
      </c>
      <c r="G361" s="942" t="s">
        <v>17</v>
      </c>
      <c r="H361" s="942"/>
      <c r="I361" s="51" t="s">
        <v>17</v>
      </c>
      <c r="J361" s="52"/>
      <c r="K361" s="868"/>
      <c r="L361" s="869"/>
      <c r="M361" s="870"/>
      <c r="N361" s="871"/>
      <c r="O361" s="870"/>
      <c r="P361" s="871"/>
    </row>
    <row r="362" spans="1:16" s="2" customFormat="1" hidden="1" x14ac:dyDescent="0.25">
      <c r="A362" s="834" t="s">
        <v>200</v>
      </c>
      <c r="B362" s="835"/>
      <c r="C362" s="835"/>
      <c r="D362" s="836"/>
      <c r="E362" s="47"/>
      <c r="F362" s="25">
        <v>333110</v>
      </c>
      <c r="G362" s="942" t="s">
        <v>17</v>
      </c>
      <c r="H362" s="942"/>
      <c r="I362" s="51" t="s">
        <v>17</v>
      </c>
      <c r="J362" s="52"/>
      <c r="K362" s="868"/>
      <c r="L362" s="869"/>
      <c r="M362" s="870"/>
      <c r="N362" s="871"/>
      <c r="O362" s="870"/>
      <c r="P362" s="871"/>
    </row>
    <row r="363" spans="1:16" s="2" customFormat="1" hidden="1" x14ac:dyDescent="0.25">
      <c r="A363" s="834" t="s">
        <v>201</v>
      </c>
      <c r="B363" s="835"/>
      <c r="C363" s="835"/>
      <c r="D363" s="836"/>
      <c r="E363" s="47"/>
      <c r="F363" s="25">
        <v>334000</v>
      </c>
      <c r="G363" s="942" t="s">
        <v>17</v>
      </c>
      <c r="H363" s="942"/>
      <c r="I363" s="51" t="s">
        <v>17</v>
      </c>
      <c r="J363" s="52"/>
      <c r="K363" s="868"/>
      <c r="L363" s="869"/>
      <c r="M363" s="870"/>
      <c r="N363" s="871"/>
      <c r="O363" s="870"/>
      <c r="P363" s="871"/>
    </row>
    <row r="364" spans="1:16" s="2" customFormat="1" hidden="1" x14ac:dyDescent="0.25">
      <c r="A364" s="834" t="s">
        <v>202</v>
      </c>
      <c r="B364" s="835"/>
      <c r="C364" s="835"/>
      <c r="D364" s="836"/>
      <c r="E364" s="47"/>
      <c r="F364" s="25">
        <v>334110</v>
      </c>
      <c r="G364" s="942" t="s">
        <v>17</v>
      </c>
      <c r="H364" s="942"/>
      <c r="I364" s="51" t="s">
        <v>17</v>
      </c>
      <c r="J364" s="52"/>
      <c r="K364" s="868"/>
      <c r="L364" s="869"/>
      <c r="M364" s="870"/>
      <c r="N364" s="871"/>
      <c r="O364" s="870"/>
      <c r="P364" s="871"/>
    </row>
    <row r="365" spans="1:16" s="2" customFormat="1" hidden="1" x14ac:dyDescent="0.25">
      <c r="A365" s="834" t="s">
        <v>203</v>
      </c>
      <c r="B365" s="835"/>
      <c r="C365" s="835"/>
      <c r="D365" s="836"/>
      <c r="E365" s="47"/>
      <c r="F365" s="25">
        <v>335000</v>
      </c>
      <c r="G365" s="942" t="s">
        <v>17</v>
      </c>
      <c r="H365" s="942"/>
      <c r="I365" s="51" t="s">
        <v>17</v>
      </c>
      <c r="J365" s="52"/>
      <c r="K365" s="868"/>
      <c r="L365" s="869"/>
      <c r="M365" s="870"/>
      <c r="N365" s="871"/>
      <c r="O365" s="870"/>
      <c r="P365" s="871"/>
    </row>
    <row r="366" spans="1:16" s="2" customFormat="1" hidden="1" x14ac:dyDescent="0.25">
      <c r="A366" s="834" t="s">
        <v>204</v>
      </c>
      <c r="B366" s="835"/>
      <c r="C366" s="835"/>
      <c r="D366" s="836"/>
      <c r="E366" s="47"/>
      <c r="F366" s="25">
        <v>335110</v>
      </c>
      <c r="G366" s="942" t="s">
        <v>17</v>
      </c>
      <c r="H366" s="942"/>
      <c r="I366" s="51" t="s">
        <v>17</v>
      </c>
      <c r="J366" s="52"/>
      <c r="K366" s="868"/>
      <c r="L366" s="869"/>
      <c r="M366" s="870"/>
      <c r="N366" s="871"/>
      <c r="O366" s="870"/>
      <c r="P366" s="871"/>
    </row>
    <row r="367" spans="1:16" s="2" customFormat="1" hidden="1" x14ac:dyDescent="0.25">
      <c r="A367" s="834" t="s">
        <v>205</v>
      </c>
      <c r="B367" s="835"/>
      <c r="C367" s="835"/>
      <c r="D367" s="836"/>
      <c r="E367" s="47"/>
      <c r="F367" s="25">
        <v>336000</v>
      </c>
      <c r="G367" s="942" t="s">
        <v>17</v>
      </c>
      <c r="H367" s="942"/>
      <c r="I367" s="51" t="s">
        <v>17</v>
      </c>
      <c r="J367" s="52"/>
      <c r="K367" s="868"/>
      <c r="L367" s="869"/>
      <c r="M367" s="870"/>
      <c r="N367" s="871"/>
      <c r="O367" s="870"/>
      <c r="P367" s="871"/>
    </row>
    <row r="368" spans="1:16" s="2" customFormat="1" hidden="1" x14ac:dyDescent="0.25">
      <c r="A368" s="834" t="s">
        <v>206</v>
      </c>
      <c r="B368" s="835"/>
      <c r="C368" s="835"/>
      <c r="D368" s="836"/>
      <c r="E368" s="47"/>
      <c r="F368" s="25">
        <v>336100</v>
      </c>
      <c r="G368" s="942" t="s">
        <v>17</v>
      </c>
      <c r="H368" s="942"/>
      <c r="I368" s="51" t="s">
        <v>17</v>
      </c>
      <c r="J368" s="52"/>
      <c r="K368" s="868"/>
      <c r="L368" s="869"/>
      <c r="M368" s="870"/>
      <c r="N368" s="871"/>
      <c r="O368" s="870"/>
      <c r="P368" s="871"/>
    </row>
    <row r="369" spans="1:16" s="2" customFormat="1" hidden="1" x14ac:dyDescent="0.25">
      <c r="A369" s="834" t="s">
        <v>207</v>
      </c>
      <c r="B369" s="835"/>
      <c r="C369" s="835"/>
      <c r="D369" s="836"/>
      <c r="E369" s="47"/>
      <c r="F369" s="25">
        <v>336110</v>
      </c>
      <c r="G369" s="942" t="s">
        <v>17</v>
      </c>
      <c r="H369" s="942"/>
      <c r="I369" s="51" t="s">
        <v>17</v>
      </c>
      <c r="J369" s="52"/>
      <c r="K369" s="868"/>
      <c r="L369" s="869"/>
      <c r="M369" s="870"/>
      <c r="N369" s="871"/>
      <c r="O369" s="870"/>
      <c r="P369" s="871"/>
    </row>
    <row r="370" spans="1:16" s="2" customFormat="1" hidden="1" x14ac:dyDescent="0.25">
      <c r="A370" s="834" t="s">
        <v>208</v>
      </c>
      <c r="B370" s="835"/>
      <c r="C370" s="835"/>
      <c r="D370" s="836"/>
      <c r="E370" s="47"/>
      <c r="F370" s="43">
        <v>337000</v>
      </c>
      <c r="G370" s="942" t="s">
        <v>17</v>
      </c>
      <c r="H370" s="942"/>
      <c r="I370" s="51" t="s">
        <v>17</v>
      </c>
      <c r="J370" s="64"/>
      <c r="K370" s="868"/>
      <c r="L370" s="869"/>
      <c r="M370" s="870"/>
      <c r="N370" s="871"/>
      <c r="O370" s="870"/>
      <c r="P370" s="871"/>
    </row>
    <row r="371" spans="1:16" s="2" customFormat="1" hidden="1" x14ac:dyDescent="0.25">
      <c r="A371" s="834" t="s">
        <v>209</v>
      </c>
      <c r="B371" s="835"/>
      <c r="C371" s="835"/>
      <c r="D371" s="836"/>
      <c r="E371" s="47"/>
      <c r="F371" s="25">
        <v>337110</v>
      </c>
      <c r="G371" s="942" t="s">
        <v>17</v>
      </c>
      <c r="H371" s="942"/>
      <c r="I371" s="51" t="s">
        <v>17</v>
      </c>
      <c r="J371" s="52"/>
      <c r="K371" s="868"/>
      <c r="L371" s="869"/>
      <c r="M371" s="870"/>
      <c r="N371" s="871"/>
      <c r="O371" s="870"/>
      <c r="P371" s="871"/>
    </row>
    <row r="372" spans="1:16" s="2" customFormat="1" hidden="1" x14ac:dyDescent="0.25">
      <c r="A372" s="834" t="s">
        <v>210</v>
      </c>
      <c r="B372" s="835"/>
      <c r="C372" s="835"/>
      <c r="D372" s="836"/>
      <c r="E372" s="47"/>
      <c r="F372" s="43">
        <v>338000</v>
      </c>
      <c r="G372" s="942" t="s">
        <v>17</v>
      </c>
      <c r="H372" s="942"/>
      <c r="I372" s="51" t="s">
        <v>17</v>
      </c>
      <c r="J372" s="64"/>
      <c r="K372" s="868"/>
      <c r="L372" s="869"/>
      <c r="M372" s="870"/>
      <c r="N372" s="871"/>
      <c r="O372" s="870"/>
      <c r="P372" s="871"/>
    </row>
    <row r="373" spans="1:16" s="2" customFormat="1" ht="4.5" hidden="1" customHeight="1" x14ac:dyDescent="0.25">
      <c r="A373" s="834" t="s">
        <v>211</v>
      </c>
      <c r="B373" s="835"/>
      <c r="C373" s="835"/>
      <c r="D373" s="836"/>
      <c r="E373" s="47"/>
      <c r="F373" s="25">
        <v>338110</v>
      </c>
      <c r="G373" s="942" t="s">
        <v>17</v>
      </c>
      <c r="H373" s="942"/>
      <c r="I373" s="51" t="s">
        <v>17</v>
      </c>
      <c r="J373" s="52"/>
      <c r="K373" s="868"/>
      <c r="L373" s="869"/>
      <c r="M373" s="870"/>
      <c r="N373" s="871"/>
      <c r="O373" s="870"/>
      <c r="P373" s="871"/>
    </row>
    <row r="374" spans="1:16" s="2" customFormat="1" hidden="1" x14ac:dyDescent="0.25">
      <c r="A374" s="22"/>
      <c r="B374" s="23"/>
      <c r="C374" s="23"/>
      <c r="D374" s="24"/>
      <c r="E374" s="28"/>
      <c r="F374" s="26"/>
      <c r="G374" s="866"/>
      <c r="H374" s="867"/>
      <c r="I374" s="51"/>
      <c r="J374" s="52"/>
      <c r="K374" s="53"/>
      <c r="L374" s="54"/>
      <c r="M374" s="55"/>
      <c r="N374" s="56"/>
      <c r="O374" s="55"/>
      <c r="P374" s="56"/>
    </row>
    <row r="375" spans="1:16" s="2" customFormat="1" hidden="1" x14ac:dyDescent="0.25">
      <c r="A375" s="793" t="s">
        <v>220</v>
      </c>
      <c r="B375" s="793"/>
      <c r="C375" s="793"/>
      <c r="D375" s="793"/>
      <c r="E375" s="793"/>
      <c r="F375" s="793"/>
      <c r="G375" s="793"/>
      <c r="H375" s="793"/>
      <c r="I375" s="793"/>
      <c r="J375" s="793"/>
      <c r="K375" s="793"/>
      <c r="L375" s="793"/>
      <c r="M375" s="793"/>
      <c r="N375" s="793"/>
      <c r="O375" s="793"/>
      <c r="P375" s="793"/>
    </row>
    <row r="376" spans="1:16" s="2" customFormat="1" ht="15.75" hidden="1" customHeight="1" x14ac:dyDescent="0.25">
      <c r="A376" s="794" t="s">
        <v>9</v>
      </c>
      <c r="B376" s="794"/>
      <c r="C376" s="794"/>
      <c r="D376" s="794"/>
      <c r="E376" s="794" t="s">
        <v>2</v>
      </c>
      <c r="F376" s="794"/>
      <c r="G376" s="794"/>
      <c r="H376" s="794"/>
      <c r="I376" s="953" t="s">
        <v>221</v>
      </c>
      <c r="J376" s="953" t="s">
        <v>222</v>
      </c>
      <c r="K376" s="953" t="s">
        <v>223</v>
      </c>
      <c r="L376" s="31">
        <v>2015</v>
      </c>
      <c r="M376" s="953" t="s">
        <v>224</v>
      </c>
      <c r="N376" s="66">
        <v>2016</v>
      </c>
      <c r="O376" s="66">
        <v>2017</v>
      </c>
      <c r="P376" s="66">
        <v>2018</v>
      </c>
    </row>
    <row r="377" spans="1:16" s="2" customFormat="1" ht="50.25" hidden="1" x14ac:dyDescent="0.25">
      <c r="A377" s="794"/>
      <c r="B377" s="794"/>
      <c r="C377" s="794"/>
      <c r="D377" s="794"/>
      <c r="E377" s="66" t="s">
        <v>225</v>
      </c>
      <c r="F377" s="66" t="s">
        <v>86</v>
      </c>
      <c r="G377" s="67" t="s">
        <v>14</v>
      </c>
      <c r="H377" s="68" t="s">
        <v>87</v>
      </c>
      <c r="I377" s="953"/>
      <c r="J377" s="953"/>
      <c r="K377" s="953"/>
      <c r="L377" s="74" t="s">
        <v>226</v>
      </c>
      <c r="M377" s="953"/>
      <c r="N377" s="67" t="s">
        <v>14</v>
      </c>
      <c r="O377" s="67" t="s">
        <v>15</v>
      </c>
      <c r="P377" s="67" t="s">
        <v>15</v>
      </c>
    </row>
    <row r="378" spans="1:16" s="2" customFormat="1" hidden="1" x14ac:dyDescent="0.25">
      <c r="A378" s="909">
        <v>1</v>
      </c>
      <c r="B378" s="910"/>
      <c r="C378" s="910"/>
      <c r="D378" s="911"/>
      <c r="E378" s="66">
        <v>2</v>
      </c>
      <c r="F378" s="66">
        <v>3</v>
      </c>
      <c r="G378" s="66">
        <v>4</v>
      </c>
      <c r="H378" s="66">
        <v>5</v>
      </c>
      <c r="I378" s="66">
        <v>6</v>
      </c>
      <c r="J378" s="66">
        <v>7</v>
      </c>
      <c r="K378" s="66">
        <v>8</v>
      </c>
      <c r="L378" s="66">
        <v>9</v>
      </c>
      <c r="M378" s="66" t="s">
        <v>227</v>
      </c>
      <c r="N378" s="66">
        <v>11</v>
      </c>
      <c r="O378" s="66">
        <v>12</v>
      </c>
      <c r="P378" s="66">
        <v>13</v>
      </c>
    </row>
    <row r="379" spans="1:16" s="2" customFormat="1" hidden="1" x14ac:dyDescent="0.25">
      <c r="A379" s="887"/>
      <c r="B379" s="888"/>
      <c r="C379" s="888"/>
      <c r="D379" s="889"/>
      <c r="E379" s="69"/>
      <c r="F379" s="69"/>
      <c r="G379" s="69"/>
      <c r="H379" s="69"/>
      <c r="I379" s="69"/>
      <c r="J379" s="69"/>
      <c r="K379" s="69"/>
      <c r="L379" s="69"/>
      <c r="M379" s="69"/>
      <c r="N379" s="69"/>
      <c r="O379" s="69"/>
      <c r="P379" s="69"/>
    </row>
    <row r="380" spans="1:16" s="2" customFormat="1" hidden="1" x14ac:dyDescent="0.25">
      <c r="A380" s="887"/>
      <c r="B380" s="888"/>
      <c r="C380" s="888"/>
      <c r="D380" s="889"/>
      <c r="E380" s="69"/>
      <c r="F380" s="69"/>
      <c r="G380" s="69"/>
      <c r="H380" s="69"/>
      <c r="I380" s="69"/>
      <c r="J380" s="69"/>
      <c r="K380" s="69"/>
      <c r="L380" s="69"/>
      <c r="M380" s="69"/>
      <c r="N380" s="69"/>
      <c r="O380" s="69"/>
      <c r="P380" s="69"/>
    </row>
    <row r="381" spans="1:16" s="2" customFormat="1" hidden="1" x14ac:dyDescent="0.25">
      <c r="A381" s="887"/>
      <c r="B381" s="888"/>
      <c r="C381" s="888"/>
      <c r="D381" s="889"/>
      <c r="E381" s="69"/>
      <c r="F381" s="69"/>
      <c r="G381" s="69"/>
      <c r="H381" s="69"/>
      <c r="I381" s="69"/>
      <c r="J381" s="69"/>
      <c r="K381" s="69"/>
      <c r="L381" s="69"/>
      <c r="M381" s="69"/>
      <c r="N381" s="69"/>
      <c r="O381" s="69"/>
      <c r="P381" s="69"/>
    </row>
    <row r="382" spans="1:16" s="2" customFormat="1" hidden="1" x14ac:dyDescent="0.25">
      <c r="A382" s="887"/>
      <c r="B382" s="888"/>
      <c r="C382" s="888"/>
      <c r="D382" s="889"/>
      <c r="E382" s="69"/>
      <c r="F382" s="69"/>
      <c r="G382" s="69"/>
      <c r="H382" s="69"/>
      <c r="I382" s="69"/>
      <c r="J382" s="69"/>
      <c r="K382" s="69"/>
      <c r="L382" s="69"/>
      <c r="M382" s="69"/>
      <c r="N382" s="69"/>
      <c r="O382" s="69"/>
      <c r="P382" s="69"/>
    </row>
    <row r="383" spans="1:16" s="2" customFormat="1" hidden="1" x14ac:dyDescent="0.25">
      <c r="A383" s="887"/>
      <c r="B383" s="888"/>
      <c r="C383" s="888"/>
      <c r="D383" s="889"/>
      <c r="E383" s="69"/>
      <c r="F383" s="69"/>
      <c r="G383" s="69"/>
      <c r="H383" s="69"/>
      <c r="I383" s="69"/>
      <c r="J383" s="69"/>
      <c r="K383" s="69"/>
      <c r="L383" s="69"/>
      <c r="M383" s="69"/>
      <c r="N383" s="69"/>
      <c r="O383" s="69"/>
      <c r="P383" s="69"/>
    </row>
    <row r="384" spans="1:16" s="2" customFormat="1" hidden="1" x14ac:dyDescent="0.25">
      <c r="A384" s="887"/>
      <c r="B384" s="888"/>
      <c r="C384" s="888"/>
      <c r="D384" s="889"/>
      <c r="E384" s="69"/>
      <c r="F384" s="69"/>
      <c r="G384" s="69"/>
      <c r="H384" s="69"/>
      <c r="I384" s="69"/>
      <c r="J384" s="69"/>
      <c r="K384" s="69"/>
      <c r="L384" s="69"/>
      <c r="M384" s="69"/>
      <c r="N384" s="69"/>
      <c r="O384" s="69"/>
      <c r="P384" s="69"/>
    </row>
    <row r="385" spans="1:16" s="2" customFormat="1" hidden="1" x14ac:dyDescent="0.25">
      <c r="A385" s="887"/>
      <c r="B385" s="888"/>
      <c r="C385" s="888"/>
      <c r="D385" s="889"/>
      <c r="E385" s="69"/>
      <c r="F385" s="69"/>
      <c r="G385" s="69"/>
      <c r="H385" s="69"/>
      <c r="I385" s="69"/>
      <c r="J385" s="69"/>
      <c r="K385" s="69"/>
      <c r="L385" s="69"/>
      <c r="M385" s="69"/>
      <c r="N385" s="69"/>
      <c r="O385" s="69"/>
      <c r="P385" s="69"/>
    </row>
    <row r="386" spans="1:16" s="2" customFormat="1" x14ac:dyDescent="0.25">
      <c r="A386" s="1"/>
      <c r="B386" s="1"/>
      <c r="C386" s="1"/>
      <c r="D386" s="1"/>
      <c r="E386" s="1"/>
      <c r="F386" s="1"/>
      <c r="G386" s="1"/>
      <c r="H386" s="1"/>
      <c r="I386" s="1"/>
      <c r="J386" s="1"/>
      <c r="K386" s="1"/>
      <c r="L386" s="1"/>
      <c r="M386" s="1"/>
      <c r="N386" s="1"/>
      <c r="O386" s="1"/>
      <c r="P386" s="1"/>
    </row>
    <row r="387" spans="1:16" ht="15.75" customHeight="1" x14ac:dyDescent="0.25">
      <c r="A387" s="957"/>
      <c r="B387" s="957"/>
      <c r="C387" s="957"/>
      <c r="D387" s="957"/>
      <c r="E387" s="957"/>
      <c r="F387" s="957"/>
      <c r="G387" s="957"/>
      <c r="H387" s="957"/>
      <c r="I387" s="957"/>
      <c r="J387" s="957"/>
      <c r="K387" s="957"/>
      <c r="L387" s="957"/>
      <c r="M387" s="957"/>
      <c r="N387" s="957"/>
      <c r="O387" s="957"/>
      <c r="P387" s="957"/>
    </row>
    <row r="388" spans="1:16" ht="18" customHeight="1" x14ac:dyDescent="0.25">
      <c r="A388" s="957"/>
      <c r="B388" s="957"/>
      <c r="C388" s="957"/>
      <c r="D388" s="957"/>
      <c r="E388" s="957"/>
      <c r="F388" s="957"/>
      <c r="G388" s="957"/>
      <c r="H388" s="957"/>
      <c r="I388" s="957"/>
      <c r="J388" s="957"/>
      <c r="K388" s="957"/>
      <c r="L388" s="957"/>
      <c r="M388" s="957"/>
      <c r="N388" s="957"/>
      <c r="O388" s="957"/>
      <c r="P388" s="957"/>
    </row>
    <row r="389" spans="1:16" ht="21" hidden="1" customHeight="1" x14ac:dyDescent="0.25"/>
    <row r="390" spans="1:16" hidden="1" x14ac:dyDescent="0.25"/>
    <row r="391" spans="1:16" hidden="1" x14ac:dyDescent="0.25">
      <c r="A391" s="3" t="s">
        <v>284</v>
      </c>
      <c r="B391" s="3" t="s">
        <v>285</v>
      </c>
    </row>
    <row r="392" spans="1:16" hidden="1" x14ac:dyDescent="0.25"/>
    <row r="393" spans="1:16" hidden="1" x14ac:dyDescent="0.25">
      <c r="B393" s="3" t="s">
        <v>286</v>
      </c>
      <c r="C393" s="1" t="s">
        <v>287</v>
      </c>
      <c r="D393" s="1"/>
    </row>
    <row r="394" spans="1:16" hidden="1" x14ac:dyDescent="0.25">
      <c r="B394" s="3">
        <v>2017</v>
      </c>
      <c r="C394" s="88">
        <v>2225566</v>
      </c>
      <c r="D394" s="1"/>
      <c r="E394" s="89"/>
      <c r="K394" s="89"/>
    </row>
    <row r="395" spans="1:16" hidden="1" x14ac:dyDescent="0.25">
      <c r="B395" s="3">
        <v>2018</v>
      </c>
      <c r="C395" s="88">
        <v>2248365</v>
      </c>
      <c r="D395" s="1"/>
      <c r="E395" s="89"/>
    </row>
    <row r="396" spans="1:16" hidden="1" x14ac:dyDescent="0.25">
      <c r="B396" s="3">
        <v>2019</v>
      </c>
      <c r="C396" s="88">
        <v>2245119</v>
      </c>
      <c r="D396" s="1"/>
      <c r="E396" s="89"/>
    </row>
    <row r="397" spans="1:16" hidden="1" x14ac:dyDescent="0.25">
      <c r="B397" s="3">
        <v>2020</v>
      </c>
      <c r="C397" s="88">
        <v>2258258</v>
      </c>
      <c r="D397" s="1"/>
      <c r="E397" s="89"/>
    </row>
    <row r="398" spans="1:16" hidden="1" x14ac:dyDescent="0.25">
      <c r="B398" s="3">
        <v>2021</v>
      </c>
      <c r="C398" s="88">
        <v>2258258</v>
      </c>
      <c r="D398" s="1"/>
      <c r="E398" s="89"/>
    </row>
    <row r="399" spans="1:16" hidden="1" x14ac:dyDescent="0.25">
      <c r="B399" s="3">
        <v>2022</v>
      </c>
      <c r="C399" s="88">
        <v>2258258</v>
      </c>
      <c r="D399" s="1"/>
      <c r="E399" s="89"/>
    </row>
    <row r="400" spans="1:16" hidden="1" x14ac:dyDescent="0.25"/>
  </sheetData>
  <mergeCells count="1661">
    <mergeCell ref="A387:P388"/>
    <mergeCell ref="A376:D377"/>
    <mergeCell ref="A28:D29"/>
    <mergeCell ref="C14:I15"/>
    <mergeCell ref="E376:H376"/>
    <mergeCell ref="A378:D378"/>
    <mergeCell ref="A379:D379"/>
    <mergeCell ref="A380:D380"/>
    <mergeCell ref="A381:D381"/>
    <mergeCell ref="A382:D382"/>
    <mergeCell ref="A383:D383"/>
    <mergeCell ref="A384:D384"/>
    <mergeCell ref="A385:D385"/>
    <mergeCell ref="A14:A15"/>
    <mergeCell ref="A16:A17"/>
    <mergeCell ref="A23:A25"/>
    <mergeCell ref="B14:B15"/>
    <mergeCell ref="I376:I377"/>
    <mergeCell ref="J14:J15"/>
    <mergeCell ref="J376:J377"/>
    <mergeCell ref="A371:D371"/>
    <mergeCell ref="G371:H371"/>
    <mergeCell ref="A365:D365"/>
    <mergeCell ref="G365:H365"/>
    <mergeCell ref="K365:L365"/>
    <mergeCell ref="M365:N365"/>
    <mergeCell ref="O365:P365"/>
    <mergeCell ref="A366:D366"/>
    <mergeCell ref="G366:H366"/>
    <mergeCell ref="K366:L366"/>
    <mergeCell ref="M366:N366"/>
    <mergeCell ref="O366:P366"/>
    <mergeCell ref="K373:L373"/>
    <mergeCell ref="M373:N373"/>
    <mergeCell ref="O373:P373"/>
    <mergeCell ref="K372:L372"/>
    <mergeCell ref="M372:N372"/>
    <mergeCell ref="O372:P372"/>
    <mergeCell ref="A373:D373"/>
    <mergeCell ref="G373:H373"/>
    <mergeCell ref="A370:D370"/>
    <mergeCell ref="G370:H370"/>
    <mergeCell ref="K370:L370"/>
    <mergeCell ref="M370:N370"/>
    <mergeCell ref="O370:P370"/>
    <mergeCell ref="G374:H374"/>
    <mergeCell ref="A375:P375"/>
    <mergeCell ref="K376:K377"/>
    <mergeCell ref="M376:M377"/>
    <mergeCell ref="A372:D372"/>
    <mergeCell ref="G372:H372"/>
    <mergeCell ref="A367:D367"/>
    <mergeCell ref="G367:H367"/>
    <mergeCell ref="K367:L367"/>
    <mergeCell ref="M367:N367"/>
    <mergeCell ref="O367:P367"/>
    <mergeCell ref="A368:D368"/>
    <mergeCell ref="G368:H368"/>
    <mergeCell ref="K368:L368"/>
    <mergeCell ref="M368:N368"/>
    <mergeCell ref="O368:P368"/>
    <mergeCell ref="A369:D369"/>
    <mergeCell ref="G369:H369"/>
    <mergeCell ref="K369:L369"/>
    <mergeCell ref="M369:N369"/>
    <mergeCell ref="O369:P369"/>
    <mergeCell ref="K371:L371"/>
    <mergeCell ref="M371:N371"/>
    <mergeCell ref="O371:P371"/>
    <mergeCell ref="A361:D361"/>
    <mergeCell ref="G361:H361"/>
    <mergeCell ref="K361:L361"/>
    <mergeCell ref="M361:N361"/>
    <mergeCell ref="O361:P361"/>
    <mergeCell ref="A362:D362"/>
    <mergeCell ref="G362:H362"/>
    <mergeCell ref="K362:L362"/>
    <mergeCell ref="M362:N362"/>
    <mergeCell ref="O362:P362"/>
    <mergeCell ref="A363:D363"/>
    <mergeCell ref="G363:H363"/>
    <mergeCell ref="K363:L363"/>
    <mergeCell ref="M363:N363"/>
    <mergeCell ref="O363:P363"/>
    <mergeCell ref="A364:D364"/>
    <mergeCell ref="G364:H364"/>
    <mergeCell ref="K364:L364"/>
    <mergeCell ref="M364:N364"/>
    <mergeCell ref="O364:P364"/>
    <mergeCell ref="A357:D357"/>
    <mergeCell ref="G357:H357"/>
    <mergeCell ref="K357:L357"/>
    <mergeCell ref="M357:N357"/>
    <mergeCell ref="O357:P357"/>
    <mergeCell ref="A358:D358"/>
    <mergeCell ref="G358:H358"/>
    <mergeCell ref="K358:L358"/>
    <mergeCell ref="M358:N358"/>
    <mergeCell ref="O358:P358"/>
    <mergeCell ref="A359:D359"/>
    <mergeCell ref="G359:H359"/>
    <mergeCell ref="K359:L359"/>
    <mergeCell ref="M359:N359"/>
    <mergeCell ref="O359:P359"/>
    <mergeCell ref="A360:D360"/>
    <mergeCell ref="G360:H360"/>
    <mergeCell ref="K360:L360"/>
    <mergeCell ref="M360:N360"/>
    <mergeCell ref="O360:P360"/>
    <mergeCell ref="A353:D353"/>
    <mergeCell ref="G353:H353"/>
    <mergeCell ref="K353:L353"/>
    <mergeCell ref="M353:N353"/>
    <mergeCell ref="O353:P353"/>
    <mergeCell ref="A354:D354"/>
    <mergeCell ref="G354:H354"/>
    <mergeCell ref="K354:L354"/>
    <mergeCell ref="M354:N354"/>
    <mergeCell ref="O354:P354"/>
    <mergeCell ref="A355:D355"/>
    <mergeCell ref="G355:H355"/>
    <mergeCell ref="K355:L355"/>
    <mergeCell ref="M355:N355"/>
    <mergeCell ref="O355:P355"/>
    <mergeCell ref="A356:D356"/>
    <mergeCell ref="G356:H356"/>
    <mergeCell ref="K356:L356"/>
    <mergeCell ref="M356:N356"/>
    <mergeCell ref="O356:P356"/>
    <mergeCell ref="A349:D349"/>
    <mergeCell ref="G349:H349"/>
    <mergeCell ref="K349:L349"/>
    <mergeCell ref="M349:N349"/>
    <mergeCell ref="O349:P349"/>
    <mergeCell ref="A350:D350"/>
    <mergeCell ref="G350:H350"/>
    <mergeCell ref="K350:L350"/>
    <mergeCell ref="M350:N350"/>
    <mergeCell ref="O350:P350"/>
    <mergeCell ref="A351:D351"/>
    <mergeCell ref="G351:H351"/>
    <mergeCell ref="K351:L351"/>
    <mergeCell ref="M351:N351"/>
    <mergeCell ref="O351:P351"/>
    <mergeCell ref="A352:D352"/>
    <mergeCell ref="G352:H352"/>
    <mergeCell ref="K352:L352"/>
    <mergeCell ref="M352:N352"/>
    <mergeCell ref="O352:P352"/>
    <mergeCell ref="A345:D345"/>
    <mergeCell ref="G345:H345"/>
    <mergeCell ref="K345:L345"/>
    <mergeCell ref="M345:N345"/>
    <mergeCell ref="O345:P345"/>
    <mergeCell ref="A346:D346"/>
    <mergeCell ref="G346:H346"/>
    <mergeCell ref="K346:L346"/>
    <mergeCell ref="M346:N346"/>
    <mergeCell ref="O346:P346"/>
    <mergeCell ref="A347:D347"/>
    <mergeCell ref="G347:H347"/>
    <mergeCell ref="K347:L347"/>
    <mergeCell ref="M347:N347"/>
    <mergeCell ref="O347:P347"/>
    <mergeCell ref="A348:D348"/>
    <mergeCell ref="G348:H348"/>
    <mergeCell ref="K348:L348"/>
    <mergeCell ref="M348:N348"/>
    <mergeCell ref="O348:P348"/>
    <mergeCell ref="A341:D341"/>
    <mergeCell ref="G341:H341"/>
    <mergeCell ref="K341:L341"/>
    <mergeCell ref="M341:N341"/>
    <mergeCell ref="O341:P341"/>
    <mergeCell ref="A342:D342"/>
    <mergeCell ref="G342:H342"/>
    <mergeCell ref="K342:L342"/>
    <mergeCell ref="M342:N342"/>
    <mergeCell ref="O342:P342"/>
    <mergeCell ref="A343:D343"/>
    <mergeCell ref="G343:H343"/>
    <mergeCell ref="K343:L343"/>
    <mergeCell ref="M343:N343"/>
    <mergeCell ref="O343:P343"/>
    <mergeCell ref="A344:D344"/>
    <mergeCell ref="G344:H344"/>
    <mergeCell ref="K344:L344"/>
    <mergeCell ref="M344:N344"/>
    <mergeCell ref="O344:P344"/>
    <mergeCell ref="A337:D337"/>
    <mergeCell ref="G337:H337"/>
    <mergeCell ref="K337:L337"/>
    <mergeCell ref="M337:N337"/>
    <mergeCell ref="O337:P337"/>
    <mergeCell ref="A338:D338"/>
    <mergeCell ref="G338:H338"/>
    <mergeCell ref="K338:L338"/>
    <mergeCell ref="M338:N338"/>
    <mergeCell ref="O338:P338"/>
    <mergeCell ref="A339:D339"/>
    <mergeCell ref="G339:H339"/>
    <mergeCell ref="K339:L339"/>
    <mergeCell ref="M339:N339"/>
    <mergeCell ref="O339:P339"/>
    <mergeCell ref="A340:D340"/>
    <mergeCell ref="G340:H340"/>
    <mergeCell ref="K340:L340"/>
    <mergeCell ref="M340:N340"/>
    <mergeCell ref="O340:P340"/>
    <mergeCell ref="A333:D333"/>
    <mergeCell ref="G333:H333"/>
    <mergeCell ref="K333:L333"/>
    <mergeCell ref="M333:N333"/>
    <mergeCell ref="O333:P333"/>
    <mergeCell ref="A334:D334"/>
    <mergeCell ref="G334:H334"/>
    <mergeCell ref="K334:L334"/>
    <mergeCell ref="M334:N334"/>
    <mergeCell ref="O334:P334"/>
    <mergeCell ref="A335:D335"/>
    <mergeCell ref="G335:H335"/>
    <mergeCell ref="K335:L335"/>
    <mergeCell ref="M335:N335"/>
    <mergeCell ref="O335:P335"/>
    <mergeCell ref="A336:D336"/>
    <mergeCell ref="G336:H336"/>
    <mergeCell ref="K336:L336"/>
    <mergeCell ref="M336:N336"/>
    <mergeCell ref="O336:P336"/>
    <mergeCell ref="A329:D329"/>
    <mergeCell ref="G329:H329"/>
    <mergeCell ref="K329:L329"/>
    <mergeCell ref="M329:N329"/>
    <mergeCell ref="O329:P329"/>
    <mergeCell ref="A330:D330"/>
    <mergeCell ref="G330:H330"/>
    <mergeCell ref="K330:L330"/>
    <mergeCell ref="M330:N330"/>
    <mergeCell ref="O330:P330"/>
    <mergeCell ref="A331:D331"/>
    <mergeCell ref="G331:H331"/>
    <mergeCell ref="K331:L331"/>
    <mergeCell ref="M331:N331"/>
    <mergeCell ref="O331:P331"/>
    <mergeCell ref="A332:D332"/>
    <mergeCell ref="G332:H332"/>
    <mergeCell ref="K332:L332"/>
    <mergeCell ref="M332:N332"/>
    <mergeCell ref="O332:P332"/>
    <mergeCell ref="A325:D325"/>
    <mergeCell ref="G325:H325"/>
    <mergeCell ref="K325:L325"/>
    <mergeCell ref="M325:N325"/>
    <mergeCell ref="O325:P325"/>
    <mergeCell ref="A326:D326"/>
    <mergeCell ref="G326:H326"/>
    <mergeCell ref="K326:L326"/>
    <mergeCell ref="M326:N326"/>
    <mergeCell ref="O326:P326"/>
    <mergeCell ref="A327:D327"/>
    <mergeCell ref="G327:H327"/>
    <mergeCell ref="K327:L327"/>
    <mergeCell ref="M327:N327"/>
    <mergeCell ref="O327:P327"/>
    <mergeCell ref="A328:D328"/>
    <mergeCell ref="G328:H328"/>
    <mergeCell ref="K328:L328"/>
    <mergeCell ref="M328:N328"/>
    <mergeCell ref="O328:P328"/>
    <mergeCell ref="A321:D321"/>
    <mergeCell ref="G321:H321"/>
    <mergeCell ref="K321:L321"/>
    <mergeCell ref="M321:N321"/>
    <mergeCell ref="O321:P321"/>
    <mergeCell ref="A322:D322"/>
    <mergeCell ref="G322:H322"/>
    <mergeCell ref="K322:L322"/>
    <mergeCell ref="M322:N322"/>
    <mergeCell ref="O322:P322"/>
    <mergeCell ref="A323:D323"/>
    <mergeCell ref="G323:H323"/>
    <mergeCell ref="K323:L323"/>
    <mergeCell ref="M323:N323"/>
    <mergeCell ref="O323:P323"/>
    <mergeCell ref="A324:D324"/>
    <mergeCell ref="G324:H324"/>
    <mergeCell ref="K324:L324"/>
    <mergeCell ref="M324:N324"/>
    <mergeCell ref="O324:P324"/>
    <mergeCell ref="A317:D317"/>
    <mergeCell ref="G317:H317"/>
    <mergeCell ref="K317:L317"/>
    <mergeCell ref="M317:N317"/>
    <mergeCell ref="O317:P317"/>
    <mergeCell ref="A318:D318"/>
    <mergeCell ref="G318:H318"/>
    <mergeCell ref="K318:L318"/>
    <mergeCell ref="M318:N318"/>
    <mergeCell ref="O318:P318"/>
    <mergeCell ref="A319:D319"/>
    <mergeCell ref="G319:H319"/>
    <mergeCell ref="K319:L319"/>
    <mergeCell ref="M319:N319"/>
    <mergeCell ref="O319:P319"/>
    <mergeCell ref="A320:D320"/>
    <mergeCell ref="G320:H320"/>
    <mergeCell ref="K320:L320"/>
    <mergeCell ref="M320:N320"/>
    <mergeCell ref="O320:P320"/>
    <mergeCell ref="A313:D313"/>
    <mergeCell ref="G313:H313"/>
    <mergeCell ref="K313:L313"/>
    <mergeCell ref="M313:N313"/>
    <mergeCell ref="O313:P313"/>
    <mergeCell ref="A314:D314"/>
    <mergeCell ref="G314:H314"/>
    <mergeCell ref="K314:L314"/>
    <mergeCell ref="M314:N314"/>
    <mergeCell ref="O314:P314"/>
    <mergeCell ref="A315:D315"/>
    <mergeCell ref="G315:H315"/>
    <mergeCell ref="K315:L315"/>
    <mergeCell ref="M315:N315"/>
    <mergeCell ref="O315:P315"/>
    <mergeCell ref="A316:D316"/>
    <mergeCell ref="G316:H316"/>
    <mergeCell ref="K316:L316"/>
    <mergeCell ref="M316:N316"/>
    <mergeCell ref="O316:P316"/>
    <mergeCell ref="A309:D309"/>
    <mergeCell ref="G309:H309"/>
    <mergeCell ref="K309:L309"/>
    <mergeCell ref="M309:N309"/>
    <mergeCell ref="O309:P309"/>
    <mergeCell ref="A310:D310"/>
    <mergeCell ref="G310:H310"/>
    <mergeCell ref="K310:L310"/>
    <mergeCell ref="M310:N310"/>
    <mergeCell ref="O310:P310"/>
    <mergeCell ref="A311:D311"/>
    <mergeCell ref="G311:H311"/>
    <mergeCell ref="K311:L311"/>
    <mergeCell ref="M311:N311"/>
    <mergeCell ref="O311:P311"/>
    <mergeCell ref="A312:D312"/>
    <mergeCell ref="G312:H312"/>
    <mergeCell ref="K312:L312"/>
    <mergeCell ref="M312:N312"/>
    <mergeCell ref="O312:P312"/>
    <mergeCell ref="A305:D305"/>
    <mergeCell ref="G305:H305"/>
    <mergeCell ref="K305:L305"/>
    <mergeCell ref="M305:N305"/>
    <mergeCell ref="O305:P305"/>
    <mergeCell ref="A306:D306"/>
    <mergeCell ref="G306:H306"/>
    <mergeCell ref="K306:L306"/>
    <mergeCell ref="M306:N306"/>
    <mergeCell ref="O306:P306"/>
    <mergeCell ref="A307:D307"/>
    <mergeCell ref="G307:H307"/>
    <mergeCell ref="K307:L307"/>
    <mergeCell ref="M307:N307"/>
    <mergeCell ref="O307:P307"/>
    <mergeCell ref="A308:D308"/>
    <mergeCell ref="G308:H308"/>
    <mergeCell ref="K308:L308"/>
    <mergeCell ref="M308:N308"/>
    <mergeCell ref="O308:P308"/>
    <mergeCell ref="A301:D301"/>
    <mergeCell ref="G301:H301"/>
    <mergeCell ref="K301:L301"/>
    <mergeCell ref="M301:N301"/>
    <mergeCell ref="O301:P301"/>
    <mergeCell ref="A302:D302"/>
    <mergeCell ref="G302:H302"/>
    <mergeCell ref="K302:L302"/>
    <mergeCell ref="M302:N302"/>
    <mergeCell ref="O302:P302"/>
    <mergeCell ref="A303:D303"/>
    <mergeCell ref="G303:H303"/>
    <mergeCell ref="K303:L303"/>
    <mergeCell ref="M303:N303"/>
    <mergeCell ref="O303:P303"/>
    <mergeCell ref="A304:D304"/>
    <mergeCell ref="G304:H304"/>
    <mergeCell ref="K304:L304"/>
    <mergeCell ref="M304:N304"/>
    <mergeCell ref="O304:P304"/>
    <mergeCell ref="A297:D297"/>
    <mergeCell ref="G297:H297"/>
    <mergeCell ref="K297:L297"/>
    <mergeCell ref="M297:N297"/>
    <mergeCell ref="O297:P297"/>
    <mergeCell ref="A298:D298"/>
    <mergeCell ref="G298:H298"/>
    <mergeCell ref="K298:L298"/>
    <mergeCell ref="M298:N298"/>
    <mergeCell ref="O298:P298"/>
    <mergeCell ref="A299:D299"/>
    <mergeCell ref="G299:H299"/>
    <mergeCell ref="K299:L299"/>
    <mergeCell ref="M299:N299"/>
    <mergeCell ref="O299:P299"/>
    <mergeCell ref="A300:D300"/>
    <mergeCell ref="G300:H300"/>
    <mergeCell ref="K300:L300"/>
    <mergeCell ref="M300:N300"/>
    <mergeCell ref="O300:P300"/>
    <mergeCell ref="A293:D293"/>
    <mergeCell ref="G293:H293"/>
    <mergeCell ref="K293:L293"/>
    <mergeCell ref="M293:N293"/>
    <mergeCell ref="O293:P293"/>
    <mergeCell ref="A294:D294"/>
    <mergeCell ref="G294:H294"/>
    <mergeCell ref="K294:L294"/>
    <mergeCell ref="M294:N294"/>
    <mergeCell ref="O294:P294"/>
    <mergeCell ref="A295:D295"/>
    <mergeCell ref="G295:H295"/>
    <mergeCell ref="K295:L295"/>
    <mergeCell ref="M295:N295"/>
    <mergeCell ref="O295:P295"/>
    <mergeCell ref="A296:D296"/>
    <mergeCell ref="G296:H296"/>
    <mergeCell ref="K296:L296"/>
    <mergeCell ref="M296:N296"/>
    <mergeCell ref="O296:P296"/>
    <mergeCell ref="A289:D289"/>
    <mergeCell ref="G289:H289"/>
    <mergeCell ref="K289:L289"/>
    <mergeCell ref="M289:N289"/>
    <mergeCell ref="O289:P289"/>
    <mergeCell ref="A290:D290"/>
    <mergeCell ref="G290:H290"/>
    <mergeCell ref="K290:L290"/>
    <mergeCell ref="M290:N290"/>
    <mergeCell ref="O290:P290"/>
    <mergeCell ref="A291:D291"/>
    <mergeCell ref="G291:H291"/>
    <mergeCell ref="K291:L291"/>
    <mergeCell ref="M291:N291"/>
    <mergeCell ref="O291:P291"/>
    <mergeCell ref="A292:D292"/>
    <mergeCell ref="G292:H292"/>
    <mergeCell ref="K292:L292"/>
    <mergeCell ref="M292:N292"/>
    <mergeCell ref="O292:P292"/>
    <mergeCell ref="A285:D285"/>
    <mergeCell ref="G285:H285"/>
    <mergeCell ref="K285:L285"/>
    <mergeCell ref="M285:N285"/>
    <mergeCell ref="O285:P285"/>
    <mergeCell ref="A286:D286"/>
    <mergeCell ref="G286:H286"/>
    <mergeCell ref="K286:L286"/>
    <mergeCell ref="M286:N286"/>
    <mergeCell ref="O286:P286"/>
    <mergeCell ref="A287:D287"/>
    <mergeCell ref="G287:H287"/>
    <mergeCell ref="K287:L287"/>
    <mergeCell ref="M287:N287"/>
    <mergeCell ref="O287:P287"/>
    <mergeCell ref="A288:D288"/>
    <mergeCell ref="G288:H288"/>
    <mergeCell ref="K288:L288"/>
    <mergeCell ref="M288:N288"/>
    <mergeCell ref="O288:P288"/>
    <mergeCell ref="A281:D281"/>
    <mergeCell ref="G281:H281"/>
    <mergeCell ref="K281:L281"/>
    <mergeCell ref="M281:N281"/>
    <mergeCell ref="O281:P281"/>
    <mergeCell ref="A282:D282"/>
    <mergeCell ref="G282:H282"/>
    <mergeCell ref="K282:L282"/>
    <mergeCell ref="M282:N282"/>
    <mergeCell ref="O282:P282"/>
    <mergeCell ref="A283:D283"/>
    <mergeCell ref="G283:H283"/>
    <mergeCell ref="K283:L283"/>
    <mergeCell ref="M283:N283"/>
    <mergeCell ref="O283:P283"/>
    <mergeCell ref="A284:D284"/>
    <mergeCell ref="G284:H284"/>
    <mergeCell ref="K284:L284"/>
    <mergeCell ref="M284:N284"/>
    <mergeCell ref="O284:P284"/>
    <mergeCell ref="A277:D277"/>
    <mergeCell ref="G277:H277"/>
    <mergeCell ref="K277:L277"/>
    <mergeCell ref="M277:N277"/>
    <mergeCell ref="O277:P277"/>
    <mergeCell ref="A278:D278"/>
    <mergeCell ref="G278:H278"/>
    <mergeCell ref="K278:L278"/>
    <mergeCell ref="M278:N278"/>
    <mergeCell ref="O278:P278"/>
    <mergeCell ref="A279:D279"/>
    <mergeCell ref="G279:H279"/>
    <mergeCell ref="K279:L279"/>
    <mergeCell ref="M279:N279"/>
    <mergeCell ref="O279:P279"/>
    <mergeCell ref="A280:D280"/>
    <mergeCell ref="G280:H280"/>
    <mergeCell ref="K280:L280"/>
    <mergeCell ref="M280:N280"/>
    <mergeCell ref="O280:P280"/>
    <mergeCell ref="A273:D273"/>
    <mergeCell ref="G273:H273"/>
    <mergeCell ref="K273:L273"/>
    <mergeCell ref="M273:N273"/>
    <mergeCell ref="O273:P273"/>
    <mergeCell ref="A274:D274"/>
    <mergeCell ref="G274:H274"/>
    <mergeCell ref="K274:L274"/>
    <mergeCell ref="M274:N274"/>
    <mergeCell ref="O274:P274"/>
    <mergeCell ref="A275:D275"/>
    <mergeCell ref="G275:H275"/>
    <mergeCell ref="K275:L275"/>
    <mergeCell ref="M275:N275"/>
    <mergeCell ref="O275:P275"/>
    <mergeCell ref="A276:D276"/>
    <mergeCell ref="G276:H276"/>
    <mergeCell ref="K276:L276"/>
    <mergeCell ref="M276:N276"/>
    <mergeCell ref="O276:P276"/>
    <mergeCell ref="A269:D269"/>
    <mergeCell ref="G269:H269"/>
    <mergeCell ref="K269:L269"/>
    <mergeCell ref="M269:N269"/>
    <mergeCell ref="O269:P269"/>
    <mergeCell ref="A270:D270"/>
    <mergeCell ref="G270:H270"/>
    <mergeCell ref="K270:L270"/>
    <mergeCell ref="M270:N270"/>
    <mergeCell ref="O270:P270"/>
    <mergeCell ref="A271:D271"/>
    <mergeCell ref="G271:H271"/>
    <mergeCell ref="K271:L271"/>
    <mergeCell ref="M271:N271"/>
    <mergeCell ref="O271:P271"/>
    <mergeCell ref="A272:D272"/>
    <mergeCell ref="G272:H272"/>
    <mergeCell ref="K272:L272"/>
    <mergeCell ref="M272:N272"/>
    <mergeCell ref="O272:P272"/>
    <mergeCell ref="A265:D265"/>
    <mergeCell ref="G265:H265"/>
    <mergeCell ref="K265:L265"/>
    <mergeCell ref="M265:N265"/>
    <mergeCell ref="O265:P265"/>
    <mergeCell ref="A266:D266"/>
    <mergeCell ref="G266:H266"/>
    <mergeCell ref="K266:L266"/>
    <mergeCell ref="M266:N266"/>
    <mergeCell ref="O266:P266"/>
    <mergeCell ref="A267:D267"/>
    <mergeCell ref="G267:H267"/>
    <mergeCell ref="K267:L267"/>
    <mergeCell ref="M267:N267"/>
    <mergeCell ref="O267:P267"/>
    <mergeCell ref="A268:D268"/>
    <mergeCell ref="G268:H268"/>
    <mergeCell ref="K268:L268"/>
    <mergeCell ref="M268:N268"/>
    <mergeCell ref="O268:P268"/>
    <mergeCell ref="A261:D261"/>
    <mergeCell ref="G261:H261"/>
    <mergeCell ref="K261:L261"/>
    <mergeCell ref="M261:N261"/>
    <mergeCell ref="O261:P261"/>
    <mergeCell ref="A262:D262"/>
    <mergeCell ref="G262:H262"/>
    <mergeCell ref="K262:L262"/>
    <mergeCell ref="M262:N262"/>
    <mergeCell ref="O262:P262"/>
    <mergeCell ref="A263:D263"/>
    <mergeCell ref="G263:H263"/>
    <mergeCell ref="K263:L263"/>
    <mergeCell ref="M263:N263"/>
    <mergeCell ref="O263:P263"/>
    <mergeCell ref="A264:D264"/>
    <mergeCell ref="G264:H264"/>
    <mergeCell ref="K264:L264"/>
    <mergeCell ref="M264:N264"/>
    <mergeCell ref="O264:P264"/>
    <mergeCell ref="A257:D257"/>
    <mergeCell ref="G257:H257"/>
    <mergeCell ref="K257:L257"/>
    <mergeCell ref="M257:N257"/>
    <mergeCell ref="O257:P257"/>
    <mergeCell ref="A258:D258"/>
    <mergeCell ref="G258:H258"/>
    <mergeCell ref="K258:L258"/>
    <mergeCell ref="M258:N258"/>
    <mergeCell ref="O258:P258"/>
    <mergeCell ref="A259:D259"/>
    <mergeCell ref="G259:H259"/>
    <mergeCell ref="K259:L259"/>
    <mergeCell ref="M259:N259"/>
    <mergeCell ref="O259:P259"/>
    <mergeCell ref="A260:D260"/>
    <mergeCell ref="G260:H260"/>
    <mergeCell ref="K260:L260"/>
    <mergeCell ref="M260:N260"/>
    <mergeCell ref="O260:P260"/>
    <mergeCell ref="A253:D253"/>
    <mergeCell ref="G253:H253"/>
    <mergeCell ref="K253:L253"/>
    <mergeCell ref="M253:N253"/>
    <mergeCell ref="O253:P253"/>
    <mergeCell ref="A254:D254"/>
    <mergeCell ref="G254:H254"/>
    <mergeCell ref="K254:L254"/>
    <mergeCell ref="M254:N254"/>
    <mergeCell ref="O254:P254"/>
    <mergeCell ref="A255:D255"/>
    <mergeCell ref="G255:H255"/>
    <mergeCell ref="K255:L255"/>
    <mergeCell ref="M255:N255"/>
    <mergeCell ref="O255:P255"/>
    <mergeCell ref="A256:D256"/>
    <mergeCell ref="G256:H256"/>
    <mergeCell ref="K256:L256"/>
    <mergeCell ref="M256:N256"/>
    <mergeCell ref="O256:P256"/>
    <mergeCell ref="A249:D249"/>
    <mergeCell ref="G249:H249"/>
    <mergeCell ref="K249:L249"/>
    <mergeCell ref="M249:N249"/>
    <mergeCell ref="O249:P249"/>
    <mergeCell ref="A250:D250"/>
    <mergeCell ref="G250:H250"/>
    <mergeCell ref="K250:L250"/>
    <mergeCell ref="M250:N250"/>
    <mergeCell ref="O250:P250"/>
    <mergeCell ref="A251:D251"/>
    <mergeCell ref="G251:H251"/>
    <mergeCell ref="K251:L251"/>
    <mergeCell ref="M251:N251"/>
    <mergeCell ref="O251:P251"/>
    <mergeCell ref="A252:D252"/>
    <mergeCell ref="G252:H252"/>
    <mergeCell ref="K252:L252"/>
    <mergeCell ref="M252:N252"/>
    <mergeCell ref="O252:P252"/>
    <mergeCell ref="A245:D245"/>
    <mergeCell ref="G245:H245"/>
    <mergeCell ref="K245:L245"/>
    <mergeCell ref="M245:N245"/>
    <mergeCell ref="O245:P245"/>
    <mergeCell ref="A246:D246"/>
    <mergeCell ref="G246:H246"/>
    <mergeCell ref="K246:L246"/>
    <mergeCell ref="M246:N246"/>
    <mergeCell ref="O246:P246"/>
    <mergeCell ref="A247:D247"/>
    <mergeCell ref="G247:H247"/>
    <mergeCell ref="K247:L247"/>
    <mergeCell ref="M247:N247"/>
    <mergeCell ref="O247:P247"/>
    <mergeCell ref="A248:D248"/>
    <mergeCell ref="G248:H248"/>
    <mergeCell ref="K248:L248"/>
    <mergeCell ref="M248:N248"/>
    <mergeCell ref="O248:P248"/>
    <mergeCell ref="A241:D241"/>
    <mergeCell ref="G241:H241"/>
    <mergeCell ref="K241:L241"/>
    <mergeCell ref="M241:N241"/>
    <mergeCell ref="O241:P241"/>
    <mergeCell ref="A242:D242"/>
    <mergeCell ref="G242:H242"/>
    <mergeCell ref="K242:L242"/>
    <mergeCell ref="M242:N242"/>
    <mergeCell ref="O242:P242"/>
    <mergeCell ref="A243:D243"/>
    <mergeCell ref="G243:H243"/>
    <mergeCell ref="K243:L243"/>
    <mergeCell ref="M243:N243"/>
    <mergeCell ref="O243:P243"/>
    <mergeCell ref="A244:D244"/>
    <mergeCell ref="G244:H244"/>
    <mergeCell ref="K244:L244"/>
    <mergeCell ref="M244:N244"/>
    <mergeCell ref="O244:P244"/>
    <mergeCell ref="A237:D237"/>
    <mergeCell ref="G237:H237"/>
    <mergeCell ref="K237:L237"/>
    <mergeCell ref="M237:N237"/>
    <mergeCell ref="O237:P237"/>
    <mergeCell ref="A238:D238"/>
    <mergeCell ref="G238:H238"/>
    <mergeCell ref="K238:L238"/>
    <mergeCell ref="M238:N238"/>
    <mergeCell ref="O238:P238"/>
    <mergeCell ref="A239:D239"/>
    <mergeCell ref="G239:H239"/>
    <mergeCell ref="K239:L239"/>
    <mergeCell ref="M239:N239"/>
    <mergeCell ref="O239:P239"/>
    <mergeCell ref="A240:D240"/>
    <mergeCell ref="G240:H240"/>
    <mergeCell ref="K240:L240"/>
    <mergeCell ref="M240:N240"/>
    <mergeCell ref="O240:P240"/>
    <mergeCell ref="A233:D233"/>
    <mergeCell ref="G233:H233"/>
    <mergeCell ref="K233:L233"/>
    <mergeCell ref="M233:N233"/>
    <mergeCell ref="O233:P233"/>
    <mergeCell ref="A234:D234"/>
    <mergeCell ref="G234:H234"/>
    <mergeCell ref="K234:L234"/>
    <mergeCell ref="M234:N234"/>
    <mergeCell ref="O234:P234"/>
    <mergeCell ref="A235:D235"/>
    <mergeCell ref="G235:H235"/>
    <mergeCell ref="K235:L235"/>
    <mergeCell ref="M235:N235"/>
    <mergeCell ref="O235:P235"/>
    <mergeCell ref="A236:D236"/>
    <mergeCell ref="G236:H236"/>
    <mergeCell ref="K236:L236"/>
    <mergeCell ref="M236:N236"/>
    <mergeCell ref="O236:P236"/>
    <mergeCell ref="A229:D229"/>
    <mergeCell ref="G229:H229"/>
    <mergeCell ref="K229:L229"/>
    <mergeCell ref="M229:N229"/>
    <mergeCell ref="O229:P229"/>
    <mergeCell ref="A230:D230"/>
    <mergeCell ref="G230:H230"/>
    <mergeCell ref="K230:L230"/>
    <mergeCell ref="M230:N230"/>
    <mergeCell ref="O230:P230"/>
    <mergeCell ref="A231:D231"/>
    <mergeCell ref="G231:H231"/>
    <mergeCell ref="K231:L231"/>
    <mergeCell ref="M231:N231"/>
    <mergeCell ref="O231:P231"/>
    <mergeCell ref="A232:D232"/>
    <mergeCell ref="G232:H232"/>
    <mergeCell ref="K232:L232"/>
    <mergeCell ref="M232:N232"/>
    <mergeCell ref="O232:P232"/>
    <mergeCell ref="A225:D225"/>
    <mergeCell ref="G225:H225"/>
    <mergeCell ref="K225:L225"/>
    <mergeCell ref="M225:N225"/>
    <mergeCell ref="O225:P225"/>
    <mergeCell ref="A226:D226"/>
    <mergeCell ref="G226:H226"/>
    <mergeCell ref="K226:L226"/>
    <mergeCell ref="M226:N226"/>
    <mergeCell ref="O226:P226"/>
    <mergeCell ref="A227:D227"/>
    <mergeCell ref="G227:H227"/>
    <mergeCell ref="K227:L227"/>
    <mergeCell ref="M227:N227"/>
    <mergeCell ref="O227:P227"/>
    <mergeCell ref="A228:D228"/>
    <mergeCell ref="G228:H228"/>
    <mergeCell ref="K228:L228"/>
    <mergeCell ref="M228:N228"/>
    <mergeCell ref="O228:P228"/>
    <mergeCell ref="A221:D221"/>
    <mergeCell ref="G221:H221"/>
    <mergeCell ref="K221:L221"/>
    <mergeCell ref="M221:N221"/>
    <mergeCell ref="O221:P221"/>
    <mergeCell ref="A222:D222"/>
    <mergeCell ref="G222:H222"/>
    <mergeCell ref="K222:L222"/>
    <mergeCell ref="M222:N222"/>
    <mergeCell ref="O222:P222"/>
    <mergeCell ref="A223:D223"/>
    <mergeCell ref="G223:H223"/>
    <mergeCell ref="K223:L223"/>
    <mergeCell ref="M223:N223"/>
    <mergeCell ref="O223:P223"/>
    <mergeCell ref="A224:D224"/>
    <mergeCell ref="G224:H224"/>
    <mergeCell ref="K224:L224"/>
    <mergeCell ref="M224:N224"/>
    <mergeCell ref="O224:P224"/>
    <mergeCell ref="A217:D217"/>
    <mergeCell ref="G217:H217"/>
    <mergeCell ref="K217:L217"/>
    <mergeCell ref="M217:N217"/>
    <mergeCell ref="O217:P217"/>
    <mergeCell ref="A218:D218"/>
    <mergeCell ref="G218:H218"/>
    <mergeCell ref="K218:L218"/>
    <mergeCell ref="M218:N218"/>
    <mergeCell ref="O218:P218"/>
    <mergeCell ref="A219:D219"/>
    <mergeCell ref="G219:H219"/>
    <mergeCell ref="K219:L219"/>
    <mergeCell ref="M219:N219"/>
    <mergeCell ref="O219:P219"/>
    <mergeCell ref="A220:D220"/>
    <mergeCell ref="G220:H220"/>
    <mergeCell ref="K220:L220"/>
    <mergeCell ref="M220:N220"/>
    <mergeCell ref="O220:P220"/>
    <mergeCell ref="A213:D213"/>
    <mergeCell ref="G213:H213"/>
    <mergeCell ref="K213:L213"/>
    <mergeCell ref="M213:N213"/>
    <mergeCell ref="O213:P213"/>
    <mergeCell ref="A214:D214"/>
    <mergeCell ref="G214:H214"/>
    <mergeCell ref="K214:L214"/>
    <mergeCell ref="M214:N214"/>
    <mergeCell ref="O214:P214"/>
    <mergeCell ref="A215:D215"/>
    <mergeCell ref="G215:H215"/>
    <mergeCell ref="K215:L215"/>
    <mergeCell ref="M215:N215"/>
    <mergeCell ref="O215:P215"/>
    <mergeCell ref="A216:D216"/>
    <mergeCell ref="G216:H216"/>
    <mergeCell ref="K216:L216"/>
    <mergeCell ref="M216:N216"/>
    <mergeCell ref="O216:P216"/>
    <mergeCell ref="A209:D209"/>
    <mergeCell ref="G209:H209"/>
    <mergeCell ref="K209:L209"/>
    <mergeCell ref="M209:N209"/>
    <mergeCell ref="O209:P209"/>
    <mergeCell ref="A210:D210"/>
    <mergeCell ref="G210:H210"/>
    <mergeCell ref="K210:L210"/>
    <mergeCell ref="M210:N210"/>
    <mergeCell ref="O210:P210"/>
    <mergeCell ref="A211:D211"/>
    <mergeCell ref="G211:H211"/>
    <mergeCell ref="K211:L211"/>
    <mergeCell ref="M211:N211"/>
    <mergeCell ref="O211:P211"/>
    <mergeCell ref="A212:D212"/>
    <mergeCell ref="G212:H212"/>
    <mergeCell ref="K212:L212"/>
    <mergeCell ref="M212:N212"/>
    <mergeCell ref="O212:P212"/>
    <mergeCell ref="A205:D205"/>
    <mergeCell ref="G205:H205"/>
    <mergeCell ref="K205:L205"/>
    <mergeCell ref="M205:N205"/>
    <mergeCell ref="O205:P205"/>
    <mergeCell ref="A206:D206"/>
    <mergeCell ref="G206:H206"/>
    <mergeCell ref="K206:L206"/>
    <mergeCell ref="M206:N206"/>
    <mergeCell ref="O206:P206"/>
    <mergeCell ref="A207:D207"/>
    <mergeCell ref="G207:H207"/>
    <mergeCell ref="K207:L207"/>
    <mergeCell ref="M207:N207"/>
    <mergeCell ref="O207:P207"/>
    <mergeCell ref="A208:D208"/>
    <mergeCell ref="G208:H208"/>
    <mergeCell ref="K208:L208"/>
    <mergeCell ref="M208:N208"/>
    <mergeCell ref="O208:P208"/>
    <mergeCell ref="A201:D201"/>
    <mergeCell ref="G201:H201"/>
    <mergeCell ref="K201:L201"/>
    <mergeCell ref="M201:N201"/>
    <mergeCell ref="O201:P201"/>
    <mergeCell ref="A202:D202"/>
    <mergeCell ref="G202:H202"/>
    <mergeCell ref="K202:L202"/>
    <mergeCell ref="M202:N202"/>
    <mergeCell ref="O202:P202"/>
    <mergeCell ref="A203:D203"/>
    <mergeCell ref="G203:H203"/>
    <mergeCell ref="K203:L203"/>
    <mergeCell ref="M203:N203"/>
    <mergeCell ref="O203:P203"/>
    <mergeCell ref="A204:D204"/>
    <mergeCell ref="G204:H204"/>
    <mergeCell ref="K204:L204"/>
    <mergeCell ref="M204:N204"/>
    <mergeCell ref="O204:P204"/>
    <mergeCell ref="A197:D197"/>
    <mergeCell ref="G197:H197"/>
    <mergeCell ref="K197:L197"/>
    <mergeCell ref="M197:N197"/>
    <mergeCell ref="O197:P197"/>
    <mergeCell ref="A198:D198"/>
    <mergeCell ref="G198:H198"/>
    <mergeCell ref="K198:L198"/>
    <mergeCell ref="M198:N198"/>
    <mergeCell ref="O198:P198"/>
    <mergeCell ref="A199:D199"/>
    <mergeCell ref="G199:H199"/>
    <mergeCell ref="K199:L199"/>
    <mergeCell ref="M199:N199"/>
    <mergeCell ref="O199:P199"/>
    <mergeCell ref="A200:D200"/>
    <mergeCell ref="G200:H200"/>
    <mergeCell ref="K200:L200"/>
    <mergeCell ref="M200:N200"/>
    <mergeCell ref="O200:P200"/>
    <mergeCell ref="A193:D193"/>
    <mergeCell ref="G193:H193"/>
    <mergeCell ref="K193:L193"/>
    <mergeCell ref="M193:N193"/>
    <mergeCell ref="O193:P193"/>
    <mergeCell ref="A194:D194"/>
    <mergeCell ref="G194:H194"/>
    <mergeCell ref="K194:L194"/>
    <mergeCell ref="M194:N194"/>
    <mergeCell ref="O194:P194"/>
    <mergeCell ref="A195:D195"/>
    <mergeCell ref="G195:H195"/>
    <mergeCell ref="K195:L195"/>
    <mergeCell ref="M195:N195"/>
    <mergeCell ref="O195:P195"/>
    <mergeCell ref="A196:D196"/>
    <mergeCell ref="G196:H196"/>
    <mergeCell ref="K196:L196"/>
    <mergeCell ref="M196:N196"/>
    <mergeCell ref="O196:P196"/>
    <mergeCell ref="A189:D189"/>
    <mergeCell ref="G189:H189"/>
    <mergeCell ref="K189:L189"/>
    <mergeCell ref="M189:N189"/>
    <mergeCell ref="O189:P189"/>
    <mergeCell ref="A190:D190"/>
    <mergeCell ref="G190:H190"/>
    <mergeCell ref="K190:L190"/>
    <mergeCell ref="M190:N190"/>
    <mergeCell ref="O190:P190"/>
    <mergeCell ref="A191:D191"/>
    <mergeCell ref="G191:H191"/>
    <mergeCell ref="K191:L191"/>
    <mergeCell ref="M191:N191"/>
    <mergeCell ref="O191:P191"/>
    <mergeCell ref="A192:D192"/>
    <mergeCell ref="G192:H192"/>
    <mergeCell ref="K192:L192"/>
    <mergeCell ref="M192:N192"/>
    <mergeCell ref="O192:P192"/>
    <mergeCell ref="A185:D185"/>
    <mergeCell ref="G185:H185"/>
    <mergeCell ref="K185:L185"/>
    <mergeCell ref="M185:N185"/>
    <mergeCell ref="O185:P185"/>
    <mergeCell ref="A186:D186"/>
    <mergeCell ref="G186:H186"/>
    <mergeCell ref="K186:L186"/>
    <mergeCell ref="M186:N186"/>
    <mergeCell ref="O186:P186"/>
    <mergeCell ref="A187:D187"/>
    <mergeCell ref="G187:H187"/>
    <mergeCell ref="K187:L187"/>
    <mergeCell ref="M187:N187"/>
    <mergeCell ref="O187:P187"/>
    <mergeCell ref="A188:D188"/>
    <mergeCell ref="G188:H188"/>
    <mergeCell ref="K188:L188"/>
    <mergeCell ref="M188:N188"/>
    <mergeCell ref="O188:P188"/>
    <mergeCell ref="A181:D181"/>
    <mergeCell ref="G181:H181"/>
    <mergeCell ref="K181:L181"/>
    <mergeCell ref="M181:N181"/>
    <mergeCell ref="O181:P181"/>
    <mergeCell ref="A182:D182"/>
    <mergeCell ref="G182:H182"/>
    <mergeCell ref="K182:L182"/>
    <mergeCell ref="M182:N182"/>
    <mergeCell ref="O182:P182"/>
    <mergeCell ref="A183:D183"/>
    <mergeCell ref="G183:H183"/>
    <mergeCell ref="K183:L183"/>
    <mergeCell ref="M183:N183"/>
    <mergeCell ref="O183:P183"/>
    <mergeCell ref="A184:D184"/>
    <mergeCell ref="G184:H184"/>
    <mergeCell ref="K184:L184"/>
    <mergeCell ref="M184:N184"/>
    <mergeCell ref="O184:P184"/>
    <mergeCell ref="A177:D177"/>
    <mergeCell ref="G177:H177"/>
    <mergeCell ref="K177:L177"/>
    <mergeCell ref="M177:N177"/>
    <mergeCell ref="O177:P177"/>
    <mergeCell ref="A178:D178"/>
    <mergeCell ref="G178:H178"/>
    <mergeCell ref="K178:L178"/>
    <mergeCell ref="M178:N178"/>
    <mergeCell ref="O178:P178"/>
    <mergeCell ref="A179:D179"/>
    <mergeCell ref="G179:H179"/>
    <mergeCell ref="K179:L179"/>
    <mergeCell ref="M179:N179"/>
    <mergeCell ref="O179:P179"/>
    <mergeCell ref="A180:D180"/>
    <mergeCell ref="G180:H180"/>
    <mergeCell ref="K180:L180"/>
    <mergeCell ref="M180:N180"/>
    <mergeCell ref="O180:P180"/>
    <mergeCell ref="A173:D173"/>
    <mergeCell ref="G173:H173"/>
    <mergeCell ref="K173:L173"/>
    <mergeCell ref="M173:N173"/>
    <mergeCell ref="O173:P173"/>
    <mergeCell ref="A174:D174"/>
    <mergeCell ref="G174:H174"/>
    <mergeCell ref="K174:L174"/>
    <mergeCell ref="M174:N174"/>
    <mergeCell ref="O174:P174"/>
    <mergeCell ref="A175:D175"/>
    <mergeCell ref="G175:H175"/>
    <mergeCell ref="K175:L175"/>
    <mergeCell ref="M175:N175"/>
    <mergeCell ref="O175:P175"/>
    <mergeCell ref="A176:D176"/>
    <mergeCell ref="G176:H176"/>
    <mergeCell ref="K176:L176"/>
    <mergeCell ref="M176:N176"/>
    <mergeCell ref="O176:P176"/>
    <mergeCell ref="A169:D169"/>
    <mergeCell ref="G169:H169"/>
    <mergeCell ref="K169:L169"/>
    <mergeCell ref="M169:N169"/>
    <mergeCell ref="O169:P169"/>
    <mergeCell ref="A170:D170"/>
    <mergeCell ref="G170:H170"/>
    <mergeCell ref="K170:L170"/>
    <mergeCell ref="M170:N170"/>
    <mergeCell ref="O170:P170"/>
    <mergeCell ref="A171:D171"/>
    <mergeCell ref="G171:H171"/>
    <mergeCell ref="K171:L171"/>
    <mergeCell ref="M171:N171"/>
    <mergeCell ref="O171:P171"/>
    <mergeCell ref="A172:D172"/>
    <mergeCell ref="G172:H172"/>
    <mergeCell ref="K172:L172"/>
    <mergeCell ref="M172:N172"/>
    <mergeCell ref="O172:P172"/>
    <mergeCell ref="A165:D165"/>
    <mergeCell ref="K165:L165"/>
    <mergeCell ref="M165:N165"/>
    <mergeCell ref="O165:P165"/>
    <mergeCell ref="A166:D166"/>
    <mergeCell ref="K166:L166"/>
    <mergeCell ref="M166:N166"/>
    <mergeCell ref="O166:P166"/>
    <mergeCell ref="A167:D167"/>
    <mergeCell ref="G167:H167"/>
    <mergeCell ref="K167:L167"/>
    <mergeCell ref="M167:N167"/>
    <mergeCell ref="O167:P167"/>
    <mergeCell ref="A168:D168"/>
    <mergeCell ref="G168:H168"/>
    <mergeCell ref="K168:L168"/>
    <mergeCell ref="M168:N168"/>
    <mergeCell ref="O168:P168"/>
    <mergeCell ref="A160:D160"/>
    <mergeCell ref="K160:L160"/>
    <mergeCell ref="M160:N160"/>
    <mergeCell ref="O160:P160"/>
    <mergeCell ref="A161:D161"/>
    <mergeCell ref="K161:L161"/>
    <mergeCell ref="M161:N161"/>
    <mergeCell ref="O161:P161"/>
    <mergeCell ref="A162:D162"/>
    <mergeCell ref="K162:L162"/>
    <mergeCell ref="M162:N162"/>
    <mergeCell ref="O162:P162"/>
    <mergeCell ref="A163:D163"/>
    <mergeCell ref="K163:L163"/>
    <mergeCell ref="M163:N163"/>
    <mergeCell ref="O163:P163"/>
    <mergeCell ref="A164:D164"/>
    <mergeCell ref="K164:L164"/>
    <mergeCell ref="M164:N164"/>
    <mergeCell ref="O164:P164"/>
    <mergeCell ref="A155:D155"/>
    <mergeCell ref="K155:L155"/>
    <mergeCell ref="M155:N155"/>
    <mergeCell ref="O155:P155"/>
    <mergeCell ref="A156:D156"/>
    <mergeCell ref="K156:L156"/>
    <mergeCell ref="M156:N156"/>
    <mergeCell ref="O156:P156"/>
    <mergeCell ref="A157:D157"/>
    <mergeCell ref="K157:L157"/>
    <mergeCell ref="M157:N157"/>
    <mergeCell ref="O157:P157"/>
    <mergeCell ref="A158:D158"/>
    <mergeCell ref="K158:L158"/>
    <mergeCell ref="M158:N158"/>
    <mergeCell ref="O158:P158"/>
    <mergeCell ref="A159:D159"/>
    <mergeCell ref="K159:L159"/>
    <mergeCell ref="M159:N159"/>
    <mergeCell ref="O159:P159"/>
    <mergeCell ref="A150:D150"/>
    <mergeCell ref="K150:L150"/>
    <mergeCell ref="M150:N150"/>
    <mergeCell ref="O150:P150"/>
    <mergeCell ref="A151:D151"/>
    <mergeCell ref="K151:L151"/>
    <mergeCell ref="M151:N151"/>
    <mergeCell ref="O151:P151"/>
    <mergeCell ref="A152:D152"/>
    <mergeCell ref="K152:L152"/>
    <mergeCell ref="M152:N152"/>
    <mergeCell ref="O152:P152"/>
    <mergeCell ref="A153:D153"/>
    <mergeCell ref="K153:L153"/>
    <mergeCell ref="M153:N153"/>
    <mergeCell ref="O153:P153"/>
    <mergeCell ref="A154:D154"/>
    <mergeCell ref="K154:L154"/>
    <mergeCell ref="M154:N154"/>
    <mergeCell ref="O154:P154"/>
    <mergeCell ref="A145:D145"/>
    <mergeCell ref="K145:L145"/>
    <mergeCell ref="M145:N145"/>
    <mergeCell ref="O145:P145"/>
    <mergeCell ref="A146:D146"/>
    <mergeCell ref="K146:L146"/>
    <mergeCell ref="M146:N146"/>
    <mergeCell ref="O146:P146"/>
    <mergeCell ref="A147:D147"/>
    <mergeCell ref="K147:L147"/>
    <mergeCell ref="M147:N147"/>
    <mergeCell ref="O147:P147"/>
    <mergeCell ref="A148:D148"/>
    <mergeCell ref="K148:L148"/>
    <mergeCell ref="M148:N148"/>
    <mergeCell ref="O148:P148"/>
    <mergeCell ref="A149:D149"/>
    <mergeCell ref="K149:L149"/>
    <mergeCell ref="M149:N149"/>
    <mergeCell ref="O149:P149"/>
    <mergeCell ref="G149:H149"/>
    <mergeCell ref="A140:D140"/>
    <mergeCell ref="K140:L140"/>
    <mergeCell ref="M140:N140"/>
    <mergeCell ref="O140:P140"/>
    <mergeCell ref="A141:D141"/>
    <mergeCell ref="K141:L141"/>
    <mergeCell ref="M141:N141"/>
    <mergeCell ref="O141:P141"/>
    <mergeCell ref="A142:D142"/>
    <mergeCell ref="K142:L142"/>
    <mergeCell ref="M142:N142"/>
    <mergeCell ref="O142:P142"/>
    <mergeCell ref="A143:D143"/>
    <mergeCell ref="K143:L143"/>
    <mergeCell ref="M143:N143"/>
    <mergeCell ref="O143:P143"/>
    <mergeCell ref="A144:D144"/>
    <mergeCell ref="K144:L144"/>
    <mergeCell ref="M144:N144"/>
    <mergeCell ref="O144:P144"/>
    <mergeCell ref="A135:D135"/>
    <mergeCell ref="K135:L135"/>
    <mergeCell ref="M135:N135"/>
    <mergeCell ref="O135:P135"/>
    <mergeCell ref="A136:D136"/>
    <mergeCell ref="K136:L136"/>
    <mergeCell ref="M136:N136"/>
    <mergeCell ref="O136:P136"/>
    <mergeCell ref="A137:D137"/>
    <mergeCell ref="K137:L137"/>
    <mergeCell ref="M137:N137"/>
    <mergeCell ref="O137:P137"/>
    <mergeCell ref="A138:D138"/>
    <mergeCell ref="K138:L138"/>
    <mergeCell ref="M138:N138"/>
    <mergeCell ref="O138:P138"/>
    <mergeCell ref="A139:D139"/>
    <mergeCell ref="K139:L139"/>
    <mergeCell ref="M139:N139"/>
    <mergeCell ref="O139:P139"/>
    <mergeCell ref="A130:D130"/>
    <mergeCell ref="K130:L130"/>
    <mergeCell ref="M130:N130"/>
    <mergeCell ref="O130:P130"/>
    <mergeCell ref="A131:D131"/>
    <mergeCell ref="K131:L131"/>
    <mergeCell ref="M131:N131"/>
    <mergeCell ref="O131:P131"/>
    <mergeCell ref="K132:L132"/>
    <mergeCell ref="M132:N132"/>
    <mergeCell ref="O132:P132"/>
    <mergeCell ref="A133:D133"/>
    <mergeCell ref="K133:L133"/>
    <mergeCell ref="M133:N133"/>
    <mergeCell ref="O133:P133"/>
    <mergeCell ref="A134:D134"/>
    <mergeCell ref="K134:L134"/>
    <mergeCell ref="M134:N134"/>
    <mergeCell ref="O134:P134"/>
    <mergeCell ref="A125:D125"/>
    <mergeCell ref="K125:L125"/>
    <mergeCell ref="M125:N125"/>
    <mergeCell ref="O125:P125"/>
    <mergeCell ref="A126:D126"/>
    <mergeCell ref="K126:L126"/>
    <mergeCell ref="M126:N126"/>
    <mergeCell ref="O126:P126"/>
    <mergeCell ref="A127:D127"/>
    <mergeCell ref="K127:L127"/>
    <mergeCell ref="M127:N127"/>
    <mergeCell ref="O127:P127"/>
    <mergeCell ref="A128:D128"/>
    <mergeCell ref="K128:L128"/>
    <mergeCell ref="M128:N128"/>
    <mergeCell ref="O128:P128"/>
    <mergeCell ref="A129:D129"/>
    <mergeCell ref="K129:L129"/>
    <mergeCell ref="M129:N129"/>
    <mergeCell ref="O129:P129"/>
    <mergeCell ref="G125:H125"/>
    <mergeCell ref="G126:H126"/>
    <mergeCell ref="A121:D121"/>
    <mergeCell ref="K121:L121"/>
    <mergeCell ref="M121:N121"/>
    <mergeCell ref="O121:P121"/>
    <mergeCell ref="K122:L122"/>
    <mergeCell ref="M122:N122"/>
    <mergeCell ref="O122:P122"/>
    <mergeCell ref="A123:D123"/>
    <mergeCell ref="K123:L123"/>
    <mergeCell ref="M123:N123"/>
    <mergeCell ref="O123:P123"/>
    <mergeCell ref="A124:D124"/>
    <mergeCell ref="K124:L124"/>
    <mergeCell ref="M124:N124"/>
    <mergeCell ref="O124:P124"/>
    <mergeCell ref="G120:H120"/>
    <mergeCell ref="G121:H121"/>
    <mergeCell ref="A122:D122"/>
    <mergeCell ref="G122:H122"/>
    <mergeCell ref="G123:H123"/>
    <mergeCell ref="G124:H124"/>
    <mergeCell ref="A117:D117"/>
    <mergeCell ref="K117:L117"/>
    <mergeCell ref="M117:N117"/>
    <mergeCell ref="O117:P117"/>
    <mergeCell ref="A118:D118"/>
    <mergeCell ref="K118:L118"/>
    <mergeCell ref="M118:N118"/>
    <mergeCell ref="O118:P118"/>
    <mergeCell ref="A119:D119"/>
    <mergeCell ref="K119:L119"/>
    <mergeCell ref="M119:N119"/>
    <mergeCell ref="O119:P119"/>
    <mergeCell ref="G117:H117"/>
    <mergeCell ref="G118:H118"/>
    <mergeCell ref="G119:H119"/>
    <mergeCell ref="A120:D120"/>
    <mergeCell ref="K120:L120"/>
    <mergeCell ref="M120:N120"/>
    <mergeCell ref="O120:P120"/>
    <mergeCell ref="A113:D113"/>
    <mergeCell ref="K113:L113"/>
    <mergeCell ref="M113:N113"/>
    <mergeCell ref="O113:P113"/>
    <mergeCell ref="A114:D114"/>
    <mergeCell ref="K114:L114"/>
    <mergeCell ref="M114:N114"/>
    <mergeCell ref="O114:P114"/>
    <mergeCell ref="A115:D115"/>
    <mergeCell ref="K115:L115"/>
    <mergeCell ref="M115:N115"/>
    <mergeCell ref="O115:P115"/>
    <mergeCell ref="A116:D116"/>
    <mergeCell ref="G116:H116"/>
    <mergeCell ref="K116:L116"/>
    <mergeCell ref="M116:N116"/>
    <mergeCell ref="O116:P116"/>
    <mergeCell ref="A108:D108"/>
    <mergeCell ref="K108:L108"/>
    <mergeCell ref="M108:N108"/>
    <mergeCell ref="O108:P108"/>
    <mergeCell ref="A109:D109"/>
    <mergeCell ref="K109:L109"/>
    <mergeCell ref="M109:N109"/>
    <mergeCell ref="O109:P109"/>
    <mergeCell ref="A110:D110"/>
    <mergeCell ref="K110:L110"/>
    <mergeCell ref="M110:N110"/>
    <mergeCell ref="O110:P110"/>
    <mergeCell ref="A111:D111"/>
    <mergeCell ref="K111:L111"/>
    <mergeCell ref="M111:N111"/>
    <mergeCell ref="O111:P111"/>
    <mergeCell ref="A112:D112"/>
    <mergeCell ref="K112:L112"/>
    <mergeCell ref="M112:N112"/>
    <mergeCell ref="O112:P112"/>
    <mergeCell ref="A103:D103"/>
    <mergeCell ref="K103:L103"/>
    <mergeCell ref="M103:N103"/>
    <mergeCell ref="O103:P103"/>
    <mergeCell ref="A104:D104"/>
    <mergeCell ref="K104:L104"/>
    <mergeCell ref="M104:N104"/>
    <mergeCell ref="O104:P104"/>
    <mergeCell ref="A105:D105"/>
    <mergeCell ref="K105:L105"/>
    <mergeCell ref="M105:N105"/>
    <mergeCell ref="O105:P105"/>
    <mergeCell ref="A106:D106"/>
    <mergeCell ref="K106:L106"/>
    <mergeCell ref="M106:N106"/>
    <mergeCell ref="O106:P106"/>
    <mergeCell ref="A107:D107"/>
    <mergeCell ref="K107:L107"/>
    <mergeCell ref="M107:N107"/>
    <mergeCell ref="O107:P107"/>
    <mergeCell ref="A98:D98"/>
    <mergeCell ref="K98:L98"/>
    <mergeCell ref="M98:N98"/>
    <mergeCell ref="O98:P98"/>
    <mergeCell ref="A99:D99"/>
    <mergeCell ref="K99:L99"/>
    <mergeCell ref="M99:N99"/>
    <mergeCell ref="O99:P99"/>
    <mergeCell ref="A100:D100"/>
    <mergeCell ref="K100:L100"/>
    <mergeCell ref="M100:N100"/>
    <mergeCell ref="O100:P100"/>
    <mergeCell ref="A101:D101"/>
    <mergeCell ref="K101:L101"/>
    <mergeCell ref="M101:N101"/>
    <mergeCell ref="O101:P101"/>
    <mergeCell ref="A102:D102"/>
    <mergeCell ref="K102:L102"/>
    <mergeCell ref="M102:N102"/>
    <mergeCell ref="O102:P102"/>
    <mergeCell ref="A93:D93"/>
    <mergeCell ref="K93:L93"/>
    <mergeCell ref="M93:N93"/>
    <mergeCell ref="O93:P93"/>
    <mergeCell ref="A94:D94"/>
    <mergeCell ref="K94:L94"/>
    <mergeCell ref="M94:N94"/>
    <mergeCell ref="O94:P94"/>
    <mergeCell ref="A95:D95"/>
    <mergeCell ref="K95:L95"/>
    <mergeCell ref="M95:N95"/>
    <mergeCell ref="O95:P95"/>
    <mergeCell ref="A96:D96"/>
    <mergeCell ref="K96:L96"/>
    <mergeCell ref="M96:N96"/>
    <mergeCell ref="O96:P96"/>
    <mergeCell ref="A97:D97"/>
    <mergeCell ref="K97:L97"/>
    <mergeCell ref="M97:N97"/>
    <mergeCell ref="O97:P97"/>
    <mergeCell ref="A88:D88"/>
    <mergeCell ref="K88:L88"/>
    <mergeCell ref="M88:N88"/>
    <mergeCell ref="O88:P88"/>
    <mergeCell ref="A89:D89"/>
    <mergeCell ref="K89:L89"/>
    <mergeCell ref="M89:N89"/>
    <mergeCell ref="O89:P89"/>
    <mergeCell ref="A90:D90"/>
    <mergeCell ref="K90:L90"/>
    <mergeCell ref="M90:N90"/>
    <mergeCell ref="O90:P90"/>
    <mergeCell ref="A91:D91"/>
    <mergeCell ref="K91:L91"/>
    <mergeCell ref="M91:N91"/>
    <mergeCell ref="O91:P91"/>
    <mergeCell ref="A92:D92"/>
    <mergeCell ref="K92:L92"/>
    <mergeCell ref="M92:N92"/>
    <mergeCell ref="O92:P92"/>
    <mergeCell ref="A83:D83"/>
    <mergeCell ref="K83:L83"/>
    <mergeCell ref="M83:N83"/>
    <mergeCell ref="O83:P83"/>
    <mergeCell ref="A84:D84"/>
    <mergeCell ref="K84:L84"/>
    <mergeCell ref="M84:N84"/>
    <mergeCell ref="O84:P84"/>
    <mergeCell ref="A85:D85"/>
    <mergeCell ref="K85:L85"/>
    <mergeCell ref="M85:N85"/>
    <mergeCell ref="O85:P85"/>
    <mergeCell ref="A86:D86"/>
    <mergeCell ref="K86:L86"/>
    <mergeCell ref="M86:N86"/>
    <mergeCell ref="O86:P86"/>
    <mergeCell ref="A87:D87"/>
    <mergeCell ref="K87:L87"/>
    <mergeCell ref="M87:N87"/>
    <mergeCell ref="O87:P87"/>
    <mergeCell ref="A78:D78"/>
    <mergeCell ref="K78:L78"/>
    <mergeCell ref="M78:N78"/>
    <mergeCell ref="O78:P78"/>
    <mergeCell ref="A79:D79"/>
    <mergeCell ref="K79:L79"/>
    <mergeCell ref="M79:N79"/>
    <mergeCell ref="O79:P79"/>
    <mergeCell ref="A80:D80"/>
    <mergeCell ref="K80:L80"/>
    <mergeCell ref="M80:N80"/>
    <mergeCell ref="O80:P80"/>
    <mergeCell ref="A81:D81"/>
    <mergeCell ref="K81:L81"/>
    <mergeCell ref="M81:N81"/>
    <mergeCell ref="O81:P81"/>
    <mergeCell ref="A82:D82"/>
    <mergeCell ref="K82:L82"/>
    <mergeCell ref="M82:N82"/>
    <mergeCell ref="O82:P82"/>
    <mergeCell ref="A73:D73"/>
    <mergeCell ref="K73:L73"/>
    <mergeCell ref="M73:N73"/>
    <mergeCell ref="O73:P73"/>
    <mergeCell ref="A74:D74"/>
    <mergeCell ref="K74:L74"/>
    <mergeCell ref="M74:N74"/>
    <mergeCell ref="O74:P74"/>
    <mergeCell ref="A75:D75"/>
    <mergeCell ref="K75:L75"/>
    <mergeCell ref="M75:N75"/>
    <mergeCell ref="O75:P75"/>
    <mergeCell ref="A76:D76"/>
    <mergeCell ref="K76:L76"/>
    <mergeCell ref="M76:N76"/>
    <mergeCell ref="O76:P76"/>
    <mergeCell ref="A77:D77"/>
    <mergeCell ref="K77:L77"/>
    <mergeCell ref="M77:N77"/>
    <mergeCell ref="O77:P77"/>
    <mergeCell ref="A68:D68"/>
    <mergeCell ref="K68:L68"/>
    <mergeCell ref="M68:N68"/>
    <mergeCell ref="O68:P68"/>
    <mergeCell ref="A69:D69"/>
    <mergeCell ref="K69:L69"/>
    <mergeCell ref="M69:N69"/>
    <mergeCell ref="O69:P69"/>
    <mergeCell ref="A70:D70"/>
    <mergeCell ref="K70:L70"/>
    <mergeCell ref="M70:N70"/>
    <mergeCell ref="O70:P70"/>
    <mergeCell ref="A71:D71"/>
    <mergeCell ref="K71:L71"/>
    <mergeCell ref="M71:N71"/>
    <mergeCell ref="O71:P71"/>
    <mergeCell ref="A72:D72"/>
    <mergeCell ref="K72:L72"/>
    <mergeCell ref="M72:N72"/>
    <mergeCell ref="O72:P72"/>
    <mergeCell ref="A63:D63"/>
    <mergeCell ref="K63:L63"/>
    <mergeCell ref="M63:N63"/>
    <mergeCell ref="O63:P63"/>
    <mergeCell ref="A64:D64"/>
    <mergeCell ref="K64:L64"/>
    <mergeCell ref="M64:N64"/>
    <mergeCell ref="O64:P64"/>
    <mergeCell ref="A65:D65"/>
    <mergeCell ref="K65:L65"/>
    <mergeCell ref="M65:N65"/>
    <mergeCell ref="O65:P65"/>
    <mergeCell ref="A66:D66"/>
    <mergeCell ref="K66:L66"/>
    <mergeCell ref="M66:N66"/>
    <mergeCell ref="O66:P66"/>
    <mergeCell ref="A67:D67"/>
    <mergeCell ref="K67:L67"/>
    <mergeCell ref="M67:N67"/>
    <mergeCell ref="O67:P67"/>
    <mergeCell ref="A58:D58"/>
    <mergeCell ref="K58:L58"/>
    <mergeCell ref="M58:N58"/>
    <mergeCell ref="O58:P58"/>
    <mergeCell ref="A59:D59"/>
    <mergeCell ref="K59:L59"/>
    <mergeCell ref="M59:N59"/>
    <mergeCell ref="O59:P59"/>
    <mergeCell ref="A60:D60"/>
    <mergeCell ref="K60:L60"/>
    <mergeCell ref="M60:N60"/>
    <mergeCell ref="O60:P60"/>
    <mergeCell ref="A61:D61"/>
    <mergeCell ref="K61:L61"/>
    <mergeCell ref="M61:N61"/>
    <mergeCell ref="O61:P61"/>
    <mergeCell ref="A62:D62"/>
    <mergeCell ref="K62:L62"/>
    <mergeCell ref="M62:N62"/>
    <mergeCell ref="O62:P62"/>
    <mergeCell ref="A53:D53"/>
    <mergeCell ref="K53:L53"/>
    <mergeCell ref="M53:N53"/>
    <mergeCell ref="O53:P53"/>
    <mergeCell ref="A54:D54"/>
    <mergeCell ref="K54:L54"/>
    <mergeCell ref="M54:N54"/>
    <mergeCell ref="O54:P54"/>
    <mergeCell ref="A55:D55"/>
    <mergeCell ref="K55:L55"/>
    <mergeCell ref="M55:N55"/>
    <mergeCell ref="O55:P55"/>
    <mergeCell ref="A56:D56"/>
    <mergeCell ref="K56:L56"/>
    <mergeCell ref="M56:N56"/>
    <mergeCell ref="O56:P56"/>
    <mergeCell ref="A57:D57"/>
    <mergeCell ref="K57:L57"/>
    <mergeCell ref="M57:N57"/>
    <mergeCell ref="O57:P57"/>
    <mergeCell ref="A48:D48"/>
    <mergeCell ref="K48:L48"/>
    <mergeCell ref="M48:N48"/>
    <mergeCell ref="O48:P48"/>
    <mergeCell ref="A49:D49"/>
    <mergeCell ref="K49:L49"/>
    <mergeCell ref="M49:N49"/>
    <mergeCell ref="O49:P49"/>
    <mergeCell ref="A50:D50"/>
    <mergeCell ref="K50:L50"/>
    <mergeCell ref="M50:N50"/>
    <mergeCell ref="O50:P50"/>
    <mergeCell ref="A51:D51"/>
    <mergeCell ref="K51:L51"/>
    <mergeCell ref="M51:N51"/>
    <mergeCell ref="O51:P51"/>
    <mergeCell ref="A52:D52"/>
    <mergeCell ref="K52:L52"/>
    <mergeCell ref="M52:N52"/>
    <mergeCell ref="O52:P52"/>
    <mergeCell ref="A43:D43"/>
    <mergeCell ref="K43:L43"/>
    <mergeCell ref="M43:N43"/>
    <mergeCell ref="O43:P43"/>
    <mergeCell ref="A44:D44"/>
    <mergeCell ref="K44:L44"/>
    <mergeCell ref="M44:N44"/>
    <mergeCell ref="O44:P44"/>
    <mergeCell ref="A45:D45"/>
    <mergeCell ref="K45:L45"/>
    <mergeCell ref="M45:N45"/>
    <mergeCell ref="O45:P45"/>
    <mergeCell ref="A46:D46"/>
    <mergeCell ref="K46:L46"/>
    <mergeCell ref="M46:N46"/>
    <mergeCell ref="O46:P46"/>
    <mergeCell ref="A47:D47"/>
    <mergeCell ref="K47:L47"/>
    <mergeCell ref="M47:N47"/>
    <mergeCell ref="O47:P47"/>
    <mergeCell ref="A38:D38"/>
    <mergeCell ref="K38:L38"/>
    <mergeCell ref="M38:N38"/>
    <mergeCell ref="O38:P38"/>
    <mergeCell ref="A39:D39"/>
    <mergeCell ref="K39:L39"/>
    <mergeCell ref="M39:N39"/>
    <mergeCell ref="O39:P39"/>
    <mergeCell ref="A40:D40"/>
    <mergeCell ref="K40:L40"/>
    <mergeCell ref="M40:N40"/>
    <mergeCell ref="O40:P40"/>
    <mergeCell ref="A41:D41"/>
    <mergeCell ref="K41:L41"/>
    <mergeCell ref="M41:N41"/>
    <mergeCell ref="O41:P41"/>
    <mergeCell ref="A42:D42"/>
    <mergeCell ref="K42:L42"/>
    <mergeCell ref="M42:N42"/>
    <mergeCell ref="O42:P42"/>
    <mergeCell ref="A33:D33"/>
    <mergeCell ref="K33:L33"/>
    <mergeCell ref="M33:N33"/>
    <mergeCell ref="O33:P33"/>
    <mergeCell ref="A34:D34"/>
    <mergeCell ref="K34:L34"/>
    <mergeCell ref="M34:N34"/>
    <mergeCell ref="O34:P34"/>
    <mergeCell ref="A35:D35"/>
    <mergeCell ref="K35:L35"/>
    <mergeCell ref="M35:N35"/>
    <mergeCell ref="O35:P35"/>
    <mergeCell ref="A36:D36"/>
    <mergeCell ref="K36:L36"/>
    <mergeCell ref="M36:N36"/>
    <mergeCell ref="O36:P36"/>
    <mergeCell ref="A37:D37"/>
    <mergeCell ref="K37:L37"/>
    <mergeCell ref="M37:N37"/>
    <mergeCell ref="O37:P37"/>
    <mergeCell ref="A30:D30"/>
    <mergeCell ref="K30:L30"/>
    <mergeCell ref="M30:N30"/>
    <mergeCell ref="O30:P30"/>
    <mergeCell ref="A31:D31"/>
    <mergeCell ref="K31:L31"/>
    <mergeCell ref="M31:N31"/>
    <mergeCell ref="O31:P31"/>
    <mergeCell ref="A32:D32"/>
    <mergeCell ref="K32:L32"/>
    <mergeCell ref="M32:N32"/>
    <mergeCell ref="O32:P32"/>
    <mergeCell ref="G29:H29"/>
    <mergeCell ref="K29:L29"/>
    <mergeCell ref="M29:N29"/>
    <mergeCell ref="O29:P29"/>
    <mergeCell ref="A10:C10"/>
    <mergeCell ref="D10:P10"/>
    <mergeCell ref="A11:C11"/>
    <mergeCell ref="D11:P11"/>
    <mergeCell ref="A13:P13"/>
    <mergeCell ref="C16:I16"/>
    <mergeCell ref="C17:I17"/>
    <mergeCell ref="C18:I18"/>
    <mergeCell ref="C19:I19"/>
    <mergeCell ref="C20:I20"/>
    <mergeCell ref="C21:I21"/>
    <mergeCell ref="C22:I22"/>
    <mergeCell ref="C23:I23"/>
    <mergeCell ref="C24:I24"/>
    <mergeCell ref="C25:I25"/>
    <mergeCell ref="A27:P27"/>
    <mergeCell ref="E28:F28"/>
    <mergeCell ref="G28:H28"/>
    <mergeCell ref="K28:L28"/>
    <mergeCell ref="M28:N28"/>
    <mergeCell ref="O28:P28"/>
    <mergeCell ref="N1:P1"/>
    <mergeCell ref="D2:M2"/>
    <mergeCell ref="A3:B3"/>
    <mergeCell ref="C3:N3"/>
    <mergeCell ref="O3:P3"/>
    <mergeCell ref="A4:B4"/>
    <mergeCell ref="C4:N4"/>
    <mergeCell ref="O4:P4"/>
    <mergeCell ref="A5:B5"/>
    <mergeCell ref="C5:N5"/>
    <mergeCell ref="O5:P5"/>
    <mergeCell ref="A6:B6"/>
    <mergeCell ref="C6:N6"/>
    <mergeCell ref="O6:P6"/>
    <mergeCell ref="A8:P8"/>
    <mergeCell ref="A9:C9"/>
    <mergeCell ref="D9:P9"/>
    <mergeCell ref="A18:A22"/>
  </mergeCells>
  <phoneticPr fontId="100" type="noConversion"/>
  <pageMargins left="0.39370078740157499" right="0.16" top="0.41" bottom="0.33" header="0.31496062992126" footer="0.31496062992126"/>
  <pageSetup paperSize="9"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98"/>
  <sheetViews>
    <sheetView showZeros="0" topLeftCell="C10" zoomScale="91" zoomScaleNormal="91" workbookViewId="0">
      <selection activeCell="Z383" sqref="Z383"/>
    </sheetView>
  </sheetViews>
  <sheetFormatPr defaultColWidth="8.85546875" defaultRowHeight="15.75" x14ac:dyDescent="0.25"/>
  <cols>
    <col min="1" max="1" width="10.42578125" style="3" customWidth="1"/>
    <col min="2" max="2" width="8.7109375" style="3" customWidth="1"/>
    <col min="3" max="3" width="8.28515625" style="3" customWidth="1"/>
    <col min="4" max="4" width="9.85546875" style="3" customWidth="1"/>
    <col min="5" max="5" width="8.28515625" style="1" customWidth="1"/>
    <col min="6" max="6" width="7.42578125" style="1" customWidth="1"/>
    <col min="7" max="7" width="7.140625" style="1" customWidth="1"/>
    <col min="8" max="8" width="5.28515625" style="1" customWidth="1"/>
    <col min="9" max="9" width="10.28515625" style="1" customWidth="1"/>
    <col min="10" max="10" width="10" style="1" customWidth="1"/>
    <col min="11" max="11" width="8.42578125" style="1" customWidth="1"/>
    <col min="12" max="13" width="8.85546875" style="1" customWidth="1"/>
    <col min="14" max="14" width="9.140625" style="1" customWidth="1"/>
    <col min="15" max="15" width="8.42578125" style="1" customWidth="1"/>
    <col min="16" max="16" width="9.28515625" style="1" customWidth="1"/>
    <col min="17" max="17" width="8.85546875" style="1"/>
    <col min="18" max="18" width="6.85546875" style="1" customWidth="1"/>
    <col min="19" max="19" width="12.42578125" style="1" hidden="1" customWidth="1"/>
    <col min="20" max="23" width="8.85546875" style="1" hidden="1" customWidth="1"/>
    <col min="24" max="24" width="8.85546875" style="1" customWidth="1"/>
    <col min="25" max="16384" width="8.85546875" style="1"/>
  </cols>
  <sheetData>
    <row r="1" spans="1:16" x14ac:dyDescent="0.25">
      <c r="N1" s="743" t="s">
        <v>0</v>
      </c>
      <c r="O1" s="743"/>
      <c r="P1" s="743"/>
    </row>
    <row r="2" spans="1:16" ht="18.75" x14ac:dyDescent="0.25">
      <c r="D2" s="744" t="s">
        <v>1</v>
      </c>
      <c r="E2" s="744"/>
      <c r="F2" s="744"/>
      <c r="G2" s="744"/>
      <c r="H2" s="744"/>
      <c r="I2" s="744"/>
      <c r="J2" s="744"/>
      <c r="K2" s="744"/>
      <c r="L2" s="744"/>
      <c r="M2" s="744"/>
    </row>
    <row r="3" spans="1:16" ht="21.6" customHeight="1" x14ac:dyDescent="0.25">
      <c r="A3" s="801"/>
      <c r="B3" s="801"/>
      <c r="C3" s="801"/>
      <c r="D3" s="801"/>
      <c r="E3" s="801"/>
      <c r="F3" s="801"/>
      <c r="G3" s="801"/>
      <c r="H3" s="801"/>
      <c r="I3" s="801"/>
      <c r="J3" s="801"/>
      <c r="K3" s="801"/>
      <c r="L3" s="801"/>
      <c r="M3" s="801"/>
      <c r="N3" s="801"/>
      <c r="O3" s="802" t="s">
        <v>2</v>
      </c>
      <c r="P3" s="802"/>
    </row>
    <row r="4" spans="1:16" ht="21.6" customHeight="1" x14ac:dyDescent="0.25">
      <c r="A4" s="803" t="s">
        <v>58</v>
      </c>
      <c r="B4" s="803"/>
      <c r="C4" s="803" t="s">
        <v>237</v>
      </c>
      <c r="D4" s="803"/>
      <c r="E4" s="803"/>
      <c r="F4" s="803"/>
      <c r="G4" s="803"/>
      <c r="H4" s="803"/>
      <c r="I4" s="803"/>
      <c r="J4" s="803"/>
      <c r="K4" s="803"/>
      <c r="L4" s="803"/>
      <c r="M4" s="803"/>
      <c r="N4" s="803"/>
      <c r="O4" s="804" t="s">
        <v>238</v>
      </c>
      <c r="P4" s="804"/>
    </row>
    <row r="5" spans="1:16" ht="21.6" customHeight="1" x14ac:dyDescent="0.25">
      <c r="A5" s="803" t="s">
        <v>61</v>
      </c>
      <c r="B5" s="803"/>
      <c r="C5" s="805" t="s">
        <v>62</v>
      </c>
      <c r="D5" s="806"/>
      <c r="E5" s="806"/>
      <c r="F5" s="806"/>
      <c r="G5" s="806"/>
      <c r="H5" s="806"/>
      <c r="I5" s="806"/>
      <c r="J5" s="806"/>
      <c r="K5" s="806"/>
      <c r="L5" s="806"/>
      <c r="M5" s="806"/>
      <c r="N5" s="807"/>
      <c r="O5" s="802">
        <v>80</v>
      </c>
      <c r="P5" s="802"/>
    </row>
    <row r="6" spans="1:16" ht="21.6" customHeight="1" x14ac:dyDescent="0.25">
      <c r="A6" s="803" t="s">
        <v>63</v>
      </c>
      <c r="B6" s="803"/>
      <c r="C6" s="805" t="s">
        <v>288</v>
      </c>
      <c r="D6" s="806"/>
      <c r="E6" s="806"/>
      <c r="F6" s="806"/>
      <c r="G6" s="806"/>
      <c r="H6" s="806"/>
      <c r="I6" s="806"/>
      <c r="J6" s="806"/>
      <c r="K6" s="806"/>
      <c r="L6" s="806"/>
      <c r="M6" s="806"/>
      <c r="N6" s="807"/>
      <c r="O6" s="804" t="s">
        <v>289</v>
      </c>
      <c r="P6" s="804"/>
    </row>
    <row r="8" spans="1:16" ht="27" customHeight="1" x14ac:dyDescent="0.25">
      <c r="A8" s="812" t="s">
        <v>302</v>
      </c>
      <c r="B8" s="813"/>
      <c r="C8" s="813"/>
      <c r="D8" s="813"/>
      <c r="E8" s="813"/>
      <c r="F8" s="813"/>
      <c r="G8" s="813"/>
      <c r="H8" s="813"/>
      <c r="I8" s="813"/>
      <c r="J8" s="813"/>
      <c r="K8" s="813"/>
      <c r="L8" s="813"/>
      <c r="M8" s="813"/>
      <c r="N8" s="813"/>
      <c r="O8" s="813"/>
      <c r="P8" s="813"/>
    </row>
    <row r="9" spans="1:16" ht="21" customHeight="1" x14ac:dyDescent="0.25">
      <c r="A9" s="805" t="s">
        <v>66</v>
      </c>
      <c r="B9" s="806"/>
      <c r="C9" s="807"/>
      <c r="D9" s="806" t="s">
        <v>290</v>
      </c>
      <c r="E9" s="806"/>
      <c r="F9" s="806"/>
      <c r="G9" s="806"/>
      <c r="H9" s="806"/>
      <c r="I9" s="806"/>
      <c r="J9" s="806"/>
      <c r="K9" s="806"/>
      <c r="L9" s="806"/>
      <c r="M9" s="806"/>
      <c r="N9" s="806"/>
      <c r="O9" s="806"/>
      <c r="P9" s="807"/>
    </row>
    <row r="10" spans="1:16" ht="50.25" customHeight="1" x14ac:dyDescent="0.25">
      <c r="A10" s="814" t="s">
        <v>571</v>
      </c>
      <c r="B10" s="815"/>
      <c r="C10" s="816"/>
      <c r="D10" s="814" t="s">
        <v>477</v>
      </c>
      <c r="E10" s="815"/>
      <c r="F10" s="815"/>
      <c r="G10" s="815"/>
      <c r="H10" s="815"/>
      <c r="I10" s="815"/>
      <c r="J10" s="815"/>
      <c r="K10" s="815"/>
      <c r="L10" s="815"/>
      <c r="M10" s="815"/>
      <c r="N10" s="815"/>
      <c r="O10" s="815"/>
      <c r="P10" s="816"/>
    </row>
    <row r="11" spans="1:16" ht="37.5" customHeight="1" x14ac:dyDescent="0.25">
      <c r="A11" s="805" t="s">
        <v>68</v>
      </c>
      <c r="B11" s="806"/>
      <c r="C11" s="807"/>
      <c r="D11" s="814" t="s">
        <v>496</v>
      </c>
      <c r="E11" s="815"/>
      <c r="F11" s="815"/>
      <c r="G11" s="815"/>
      <c r="H11" s="815"/>
      <c r="I11" s="815"/>
      <c r="J11" s="815"/>
      <c r="K11" s="815"/>
      <c r="L11" s="815"/>
      <c r="M11" s="815"/>
      <c r="N11" s="815"/>
      <c r="O11" s="815"/>
      <c r="P11" s="816"/>
    </row>
    <row r="13" spans="1:16" x14ac:dyDescent="0.25">
      <c r="A13" s="912" t="s">
        <v>69</v>
      </c>
      <c r="B13" s="912"/>
      <c r="C13" s="912"/>
      <c r="D13" s="912"/>
      <c r="E13" s="912"/>
      <c r="F13" s="912"/>
      <c r="G13" s="912"/>
      <c r="H13" s="912"/>
      <c r="I13" s="912"/>
      <c r="J13" s="912"/>
      <c r="K13" s="912"/>
      <c r="L13" s="912"/>
      <c r="M13" s="912"/>
      <c r="N13" s="912"/>
      <c r="O13" s="912"/>
      <c r="P13" s="912"/>
    </row>
    <row r="14" spans="1:16" ht="24" customHeight="1" x14ac:dyDescent="0.25">
      <c r="A14" s="951" t="s">
        <v>70</v>
      </c>
      <c r="B14" s="988" t="s">
        <v>2</v>
      </c>
      <c r="C14" s="898" t="s">
        <v>9</v>
      </c>
      <c r="D14" s="899"/>
      <c r="E14" s="899"/>
      <c r="F14" s="899"/>
      <c r="G14" s="899"/>
      <c r="H14" s="899"/>
      <c r="I14" s="899"/>
      <c r="J14" s="954" t="s">
        <v>71</v>
      </c>
      <c r="K14" s="628">
        <v>2023</v>
      </c>
      <c r="L14" s="6">
        <v>2024</v>
      </c>
      <c r="M14" s="6">
        <v>2025</v>
      </c>
      <c r="N14" s="6">
        <v>2026</v>
      </c>
      <c r="O14" s="6">
        <v>2027</v>
      </c>
      <c r="P14" s="6">
        <v>2028</v>
      </c>
    </row>
    <row r="15" spans="1:16" ht="55.15" customHeight="1" x14ac:dyDescent="0.25">
      <c r="A15" s="951"/>
      <c r="B15" s="989"/>
      <c r="C15" s="955"/>
      <c r="D15" s="956"/>
      <c r="E15" s="956"/>
      <c r="F15" s="956"/>
      <c r="G15" s="956"/>
      <c r="H15" s="956"/>
      <c r="I15" s="956"/>
      <c r="J15" s="954"/>
      <c r="K15" s="32" t="s">
        <v>12</v>
      </c>
      <c r="L15" s="137" t="s">
        <v>12</v>
      </c>
      <c r="M15" s="32" t="s">
        <v>13</v>
      </c>
      <c r="N15" s="33" t="s">
        <v>14</v>
      </c>
      <c r="O15" s="33" t="s">
        <v>15</v>
      </c>
      <c r="P15" s="32" t="s">
        <v>15</v>
      </c>
    </row>
    <row r="16" spans="1:16" ht="51" customHeight="1" x14ac:dyDescent="0.25">
      <c r="A16" s="7" t="s">
        <v>72</v>
      </c>
      <c r="B16" s="8" t="s">
        <v>73</v>
      </c>
      <c r="C16" s="817" t="s">
        <v>593</v>
      </c>
      <c r="D16" s="818"/>
      <c r="E16" s="818"/>
      <c r="F16" s="818"/>
      <c r="G16" s="818"/>
      <c r="H16" s="818"/>
      <c r="I16" s="819"/>
      <c r="J16" s="34" t="s">
        <v>74</v>
      </c>
      <c r="K16" s="439"/>
      <c r="L16" s="439">
        <v>9</v>
      </c>
      <c r="M16" s="439">
        <v>5</v>
      </c>
      <c r="N16" s="439">
        <v>5.5</v>
      </c>
      <c r="O16" s="439">
        <v>6</v>
      </c>
      <c r="P16" s="439">
        <v>6.5</v>
      </c>
    </row>
    <row r="17" spans="1:22" ht="28.5" hidden="1" customHeight="1" x14ac:dyDescent="0.25">
      <c r="A17" s="916" t="s">
        <v>76</v>
      </c>
      <c r="B17" s="9" t="s">
        <v>77</v>
      </c>
      <c r="C17" s="10" t="s">
        <v>594</v>
      </c>
      <c r="D17" s="11"/>
      <c r="E17" s="12"/>
      <c r="F17" s="12"/>
      <c r="G17" s="12"/>
      <c r="H17" s="713"/>
      <c r="I17" s="713"/>
      <c r="J17" s="714" t="s">
        <v>78</v>
      </c>
      <c r="K17" s="715">
        <v>486</v>
      </c>
      <c r="L17" s="715">
        <v>486</v>
      </c>
      <c r="M17" s="715">
        <v>486</v>
      </c>
      <c r="N17" s="715"/>
      <c r="O17" s="715"/>
      <c r="P17" s="715"/>
      <c r="Q17" s="42"/>
    </row>
    <row r="18" spans="1:22" ht="41.25" customHeight="1" x14ac:dyDescent="0.25">
      <c r="A18" s="920"/>
      <c r="B18" s="9" t="s">
        <v>77</v>
      </c>
      <c r="C18" s="913" t="s">
        <v>595</v>
      </c>
      <c r="D18" s="914"/>
      <c r="E18" s="914"/>
      <c r="F18" s="914"/>
      <c r="G18" s="914"/>
      <c r="H18" s="914"/>
      <c r="I18" s="915"/>
      <c r="J18" s="9" t="s">
        <v>78</v>
      </c>
      <c r="K18" s="391">
        <v>613356</v>
      </c>
      <c r="L18" s="391">
        <v>666841</v>
      </c>
      <c r="M18" s="391">
        <v>679138</v>
      </c>
      <c r="N18" s="548">
        <v>684400</v>
      </c>
      <c r="O18" s="548">
        <v>704932</v>
      </c>
      <c r="P18" s="548">
        <v>726079.96</v>
      </c>
    </row>
    <row r="19" spans="1:22" ht="35.25" customHeight="1" x14ac:dyDescent="0.25">
      <c r="A19" s="916" t="s">
        <v>243</v>
      </c>
      <c r="B19" s="9" t="s">
        <v>82</v>
      </c>
      <c r="C19" s="817" t="s">
        <v>596</v>
      </c>
      <c r="D19" s="818"/>
      <c r="E19" s="818"/>
      <c r="F19" s="818"/>
      <c r="G19" s="818"/>
      <c r="H19" s="818"/>
      <c r="I19" s="819"/>
      <c r="J19" s="35" t="s">
        <v>83</v>
      </c>
      <c r="K19" s="393">
        <v>109.1</v>
      </c>
      <c r="L19" s="393">
        <v>151.68</v>
      </c>
      <c r="M19" s="393">
        <v>184.85</v>
      </c>
      <c r="N19" s="556">
        <f>K111/S19*1000</f>
        <v>193.62494673296257</v>
      </c>
      <c r="O19" s="556">
        <f>M111/S19*1000</f>
        <v>207.95202871155453</v>
      </c>
      <c r="P19" s="556">
        <f>O111/S19*1000</f>
        <v>222.78437367679706</v>
      </c>
      <c r="S19" s="12">
        <v>2212907</v>
      </c>
    </row>
    <row r="20" spans="1:22" ht="28.5" customHeight="1" x14ac:dyDescent="0.25">
      <c r="A20" s="917"/>
      <c r="B20" s="9" t="s">
        <v>84</v>
      </c>
      <c r="C20" s="817" t="s">
        <v>597</v>
      </c>
      <c r="D20" s="818"/>
      <c r="E20" s="818"/>
      <c r="F20" s="818"/>
      <c r="G20" s="818"/>
      <c r="H20" s="818"/>
      <c r="I20" s="819"/>
      <c r="J20" s="35" t="s">
        <v>83</v>
      </c>
      <c r="K20" s="393">
        <v>452</v>
      </c>
      <c r="L20" s="393">
        <v>501.37</v>
      </c>
      <c r="M20" s="393">
        <v>624.13</v>
      </c>
      <c r="N20" s="556">
        <f>K111*1000/N18</f>
        <v>626.05786090005847</v>
      </c>
      <c r="O20" s="556">
        <f>M111*1000/O18</f>
        <v>652.79842594746731</v>
      </c>
      <c r="P20" s="556">
        <f>O111*1000/P18</f>
        <v>678.99009359795582</v>
      </c>
      <c r="V20" s="1">
        <v>0</v>
      </c>
    </row>
    <row r="21" spans="1:22" ht="19.899999999999999" customHeight="1" x14ac:dyDescent="0.25"/>
    <row r="22" spans="1:22" x14ac:dyDescent="0.25">
      <c r="A22" s="839" t="s">
        <v>85</v>
      </c>
      <c r="B22" s="840"/>
      <c r="C22" s="840"/>
      <c r="D22" s="840"/>
      <c r="E22" s="840"/>
      <c r="F22" s="840"/>
      <c r="G22" s="840"/>
      <c r="H22" s="840"/>
      <c r="I22" s="840"/>
      <c r="J22" s="840"/>
      <c r="K22" s="840"/>
      <c r="L22" s="840"/>
      <c r="M22" s="840"/>
      <c r="N22" s="840"/>
      <c r="O22" s="840"/>
      <c r="P22" s="841"/>
    </row>
    <row r="23" spans="1:22" x14ac:dyDescent="0.25">
      <c r="A23" s="898" t="s">
        <v>9</v>
      </c>
      <c r="B23" s="899"/>
      <c r="C23" s="899"/>
      <c r="D23" s="900"/>
      <c r="E23" s="842" t="s">
        <v>2</v>
      </c>
      <c r="F23" s="843"/>
      <c r="G23" s="842">
        <v>2023</v>
      </c>
      <c r="H23" s="843"/>
      <c r="I23" s="136">
        <v>2024</v>
      </c>
      <c r="J23" s="446">
        <v>2025</v>
      </c>
      <c r="K23" s="972">
        <v>2026</v>
      </c>
      <c r="L23" s="973"/>
      <c r="M23" s="972">
        <v>2027</v>
      </c>
      <c r="N23" s="973"/>
      <c r="O23" s="972">
        <v>2028</v>
      </c>
      <c r="P23" s="973"/>
    </row>
    <row r="24" spans="1:22" ht="31.5" x14ac:dyDescent="0.25">
      <c r="A24" s="901"/>
      <c r="B24" s="902"/>
      <c r="C24" s="902"/>
      <c r="D24" s="903"/>
      <c r="E24" s="14" t="s">
        <v>86</v>
      </c>
      <c r="F24" s="15" t="s">
        <v>87</v>
      </c>
      <c r="G24" s="842" t="s">
        <v>12</v>
      </c>
      <c r="H24" s="843"/>
      <c r="I24" s="14" t="s">
        <v>12</v>
      </c>
      <c r="J24" s="14" t="s">
        <v>13</v>
      </c>
      <c r="K24" s="842" t="s">
        <v>14</v>
      </c>
      <c r="L24" s="843"/>
      <c r="M24" s="842" t="s">
        <v>15</v>
      </c>
      <c r="N24" s="843"/>
      <c r="O24" s="842" t="s">
        <v>15</v>
      </c>
      <c r="P24" s="843"/>
    </row>
    <row r="25" spans="1:22" ht="24" hidden="1" customHeight="1" x14ac:dyDescent="0.25">
      <c r="A25" s="834" t="s">
        <v>126</v>
      </c>
      <c r="B25" s="835"/>
      <c r="C25" s="835"/>
      <c r="D25" s="836"/>
      <c r="E25" s="28"/>
      <c r="F25" s="25">
        <v>222820</v>
      </c>
      <c r="G25" s="27" t="e">
        <f t="shared" ref="G25:I35" si="0">G155+G284</f>
        <v>#VALUE!</v>
      </c>
      <c r="H25" s="27">
        <f t="shared" si="0"/>
        <v>0</v>
      </c>
      <c r="I25" s="27" t="e">
        <f t="shared" si="0"/>
        <v>#VALUE!</v>
      </c>
      <c r="J25" s="27">
        <f t="shared" ref="J25:J35" si="1">J155+J284</f>
        <v>0</v>
      </c>
      <c r="K25" s="923">
        <f t="shared" ref="K25:K35" si="2">K155+K284</f>
        <v>0</v>
      </c>
      <c r="L25" s="924"/>
      <c r="M25" s="923">
        <f t="shared" ref="M25:M35" si="3">M155+M284</f>
        <v>0</v>
      </c>
      <c r="N25" s="924"/>
      <c r="O25" s="923">
        <f t="shared" ref="O25:O35" si="4">O155+O284</f>
        <v>0</v>
      </c>
      <c r="P25" s="924"/>
    </row>
    <row r="26" spans="1:22" ht="15.75" hidden="1" customHeight="1" x14ac:dyDescent="0.25">
      <c r="A26" s="834" t="s">
        <v>127</v>
      </c>
      <c r="B26" s="835"/>
      <c r="C26" s="835"/>
      <c r="D26" s="836"/>
      <c r="E26" s="28"/>
      <c r="F26" s="25">
        <v>222900</v>
      </c>
      <c r="G26" s="27" t="e">
        <f t="shared" si="0"/>
        <v>#VALUE!</v>
      </c>
      <c r="H26" s="27">
        <f t="shared" si="0"/>
        <v>0</v>
      </c>
      <c r="I26" s="27" t="e">
        <f t="shared" si="0"/>
        <v>#VALUE!</v>
      </c>
      <c r="J26" s="27">
        <f t="shared" si="1"/>
        <v>0</v>
      </c>
      <c r="K26" s="923">
        <f t="shared" si="2"/>
        <v>0</v>
      </c>
      <c r="L26" s="924"/>
      <c r="M26" s="923">
        <f t="shared" si="3"/>
        <v>0</v>
      </c>
      <c r="N26" s="924"/>
      <c r="O26" s="923">
        <f t="shared" si="4"/>
        <v>0</v>
      </c>
      <c r="P26" s="924"/>
    </row>
    <row r="27" spans="1:22" ht="15.75" hidden="1" customHeight="1" x14ac:dyDescent="0.25">
      <c r="A27" s="834" t="s">
        <v>128</v>
      </c>
      <c r="B27" s="835"/>
      <c r="C27" s="835"/>
      <c r="D27" s="836"/>
      <c r="E27" s="28"/>
      <c r="F27" s="25">
        <v>222910</v>
      </c>
      <c r="G27" s="27" t="e">
        <f t="shared" si="0"/>
        <v>#VALUE!</v>
      </c>
      <c r="H27" s="27">
        <f t="shared" si="0"/>
        <v>0</v>
      </c>
      <c r="I27" s="27" t="e">
        <f t="shared" si="0"/>
        <v>#VALUE!</v>
      </c>
      <c r="J27" s="27">
        <f t="shared" si="1"/>
        <v>0</v>
      </c>
      <c r="K27" s="923">
        <f t="shared" si="2"/>
        <v>0</v>
      </c>
      <c r="L27" s="924"/>
      <c r="M27" s="923">
        <f t="shared" si="3"/>
        <v>0</v>
      </c>
      <c r="N27" s="924"/>
      <c r="O27" s="923">
        <f t="shared" si="4"/>
        <v>0</v>
      </c>
      <c r="P27" s="924"/>
    </row>
    <row r="28" spans="1:22" ht="15.75" hidden="1" customHeight="1" x14ac:dyDescent="0.25">
      <c r="A28" s="834" t="s">
        <v>129</v>
      </c>
      <c r="B28" s="835"/>
      <c r="C28" s="835"/>
      <c r="D28" s="836"/>
      <c r="E28" s="28"/>
      <c r="F28" s="25">
        <v>222920</v>
      </c>
      <c r="G28" s="27" t="e">
        <f t="shared" si="0"/>
        <v>#VALUE!</v>
      </c>
      <c r="H28" s="27">
        <f t="shared" si="0"/>
        <v>0</v>
      </c>
      <c r="I28" s="27" t="e">
        <f t="shared" si="0"/>
        <v>#VALUE!</v>
      </c>
      <c r="J28" s="27">
        <f t="shared" si="1"/>
        <v>0</v>
      </c>
      <c r="K28" s="923">
        <f t="shared" si="2"/>
        <v>0</v>
      </c>
      <c r="L28" s="924"/>
      <c r="M28" s="923">
        <f t="shared" si="3"/>
        <v>45</v>
      </c>
      <c r="N28" s="924"/>
      <c r="O28" s="923">
        <f t="shared" si="4"/>
        <v>0</v>
      </c>
      <c r="P28" s="924"/>
    </row>
    <row r="29" spans="1:22" ht="15.75" hidden="1" customHeight="1" x14ac:dyDescent="0.25">
      <c r="A29" s="834" t="s">
        <v>130</v>
      </c>
      <c r="B29" s="835"/>
      <c r="C29" s="835"/>
      <c r="D29" s="836"/>
      <c r="E29" s="28"/>
      <c r="F29" s="25">
        <v>222930</v>
      </c>
      <c r="G29" s="27" t="e">
        <f t="shared" si="0"/>
        <v>#VALUE!</v>
      </c>
      <c r="H29" s="27">
        <f t="shared" si="0"/>
        <v>0</v>
      </c>
      <c r="I29" s="27" t="e">
        <f t="shared" si="0"/>
        <v>#VALUE!</v>
      </c>
      <c r="J29" s="27">
        <f t="shared" si="1"/>
        <v>0</v>
      </c>
      <c r="K29" s="923">
        <f t="shared" si="2"/>
        <v>0</v>
      </c>
      <c r="L29" s="924"/>
      <c r="M29" s="923">
        <f t="shared" si="3"/>
        <v>0</v>
      </c>
      <c r="N29" s="924"/>
      <c r="O29" s="923">
        <f t="shared" si="4"/>
        <v>0</v>
      </c>
      <c r="P29" s="924"/>
    </row>
    <row r="30" spans="1:22" ht="15.75" hidden="1" customHeight="1" x14ac:dyDescent="0.25">
      <c r="A30" s="834" t="s">
        <v>131</v>
      </c>
      <c r="B30" s="835"/>
      <c r="C30" s="835"/>
      <c r="D30" s="836"/>
      <c r="E30" s="28"/>
      <c r="F30" s="25">
        <v>222940</v>
      </c>
      <c r="G30" s="27" t="e">
        <f t="shared" si="0"/>
        <v>#VALUE!</v>
      </c>
      <c r="H30" s="27">
        <f t="shared" si="0"/>
        <v>0</v>
      </c>
      <c r="I30" s="27" t="e">
        <f t="shared" si="0"/>
        <v>#VALUE!</v>
      </c>
      <c r="J30" s="27">
        <f t="shared" si="1"/>
        <v>0</v>
      </c>
      <c r="K30" s="923">
        <f t="shared" si="2"/>
        <v>0</v>
      </c>
      <c r="L30" s="924"/>
      <c r="M30" s="923">
        <f t="shared" si="3"/>
        <v>0</v>
      </c>
      <c r="N30" s="924"/>
      <c r="O30" s="923">
        <f t="shared" si="4"/>
        <v>0</v>
      </c>
      <c r="P30" s="924"/>
    </row>
    <row r="31" spans="1:22" ht="15.75" hidden="1" customHeight="1" x14ac:dyDescent="0.25">
      <c r="A31" s="834" t="s">
        <v>132</v>
      </c>
      <c r="B31" s="835"/>
      <c r="C31" s="835"/>
      <c r="D31" s="836"/>
      <c r="E31" s="28"/>
      <c r="F31" s="25">
        <v>222950</v>
      </c>
      <c r="G31" s="27" t="e">
        <f t="shared" si="0"/>
        <v>#VALUE!</v>
      </c>
      <c r="H31" s="27">
        <f t="shared" si="0"/>
        <v>0</v>
      </c>
      <c r="I31" s="27" t="e">
        <f t="shared" si="0"/>
        <v>#VALUE!</v>
      </c>
      <c r="J31" s="27">
        <f t="shared" si="1"/>
        <v>0</v>
      </c>
      <c r="K31" s="923">
        <f t="shared" si="2"/>
        <v>0</v>
      </c>
      <c r="L31" s="924"/>
      <c r="M31" s="923">
        <f t="shared" si="3"/>
        <v>0</v>
      </c>
      <c r="N31" s="924"/>
      <c r="O31" s="923">
        <f t="shared" si="4"/>
        <v>0</v>
      </c>
      <c r="P31" s="924"/>
    </row>
    <row r="32" spans="1:22" ht="15.75" hidden="1" customHeight="1" x14ac:dyDescent="0.25">
      <c r="A32" s="834" t="s">
        <v>133</v>
      </c>
      <c r="B32" s="835"/>
      <c r="C32" s="835"/>
      <c r="D32" s="836"/>
      <c r="E32" s="28"/>
      <c r="F32" s="25">
        <v>222960</v>
      </c>
      <c r="G32" s="27" t="e">
        <f t="shared" si="0"/>
        <v>#VALUE!</v>
      </c>
      <c r="H32" s="27">
        <f t="shared" si="0"/>
        <v>0</v>
      </c>
      <c r="I32" s="27" t="e">
        <f t="shared" si="0"/>
        <v>#VALUE!</v>
      </c>
      <c r="J32" s="27">
        <f t="shared" si="1"/>
        <v>0</v>
      </c>
      <c r="K32" s="923">
        <f t="shared" si="2"/>
        <v>0</v>
      </c>
      <c r="L32" s="924"/>
      <c r="M32" s="923">
        <f t="shared" si="3"/>
        <v>0</v>
      </c>
      <c r="N32" s="924"/>
      <c r="O32" s="923">
        <f t="shared" si="4"/>
        <v>0</v>
      </c>
      <c r="P32" s="924"/>
    </row>
    <row r="33" spans="1:16" ht="15.75" hidden="1" customHeight="1" x14ac:dyDescent="0.25">
      <c r="A33" s="834" t="s">
        <v>134</v>
      </c>
      <c r="B33" s="835"/>
      <c r="C33" s="835"/>
      <c r="D33" s="836"/>
      <c r="E33" s="28"/>
      <c r="F33" s="25">
        <v>222970</v>
      </c>
      <c r="G33" s="27" t="e">
        <f t="shared" si="0"/>
        <v>#VALUE!</v>
      </c>
      <c r="H33" s="27">
        <f t="shared" si="0"/>
        <v>0</v>
      </c>
      <c r="I33" s="27" t="e">
        <f t="shared" si="0"/>
        <v>#VALUE!</v>
      </c>
      <c r="J33" s="27">
        <f t="shared" si="1"/>
        <v>0</v>
      </c>
      <c r="K33" s="923">
        <f t="shared" si="2"/>
        <v>0</v>
      </c>
      <c r="L33" s="924"/>
      <c r="M33" s="923">
        <f t="shared" si="3"/>
        <v>0</v>
      </c>
      <c r="N33" s="924"/>
      <c r="O33" s="923">
        <f t="shared" si="4"/>
        <v>0</v>
      </c>
      <c r="P33" s="924"/>
    </row>
    <row r="34" spans="1:16" ht="15.75" hidden="1" customHeight="1" x14ac:dyDescent="0.25">
      <c r="A34" s="834" t="s">
        <v>135</v>
      </c>
      <c r="B34" s="835"/>
      <c r="C34" s="835"/>
      <c r="D34" s="836"/>
      <c r="E34" s="28"/>
      <c r="F34" s="25">
        <v>222980</v>
      </c>
      <c r="G34" s="27" t="e">
        <f t="shared" si="0"/>
        <v>#VALUE!</v>
      </c>
      <c r="H34" s="27">
        <f t="shared" si="0"/>
        <v>0</v>
      </c>
      <c r="I34" s="27" t="e">
        <f t="shared" si="0"/>
        <v>#VALUE!</v>
      </c>
      <c r="J34" s="27">
        <f t="shared" si="1"/>
        <v>0</v>
      </c>
      <c r="K34" s="923">
        <f t="shared" si="2"/>
        <v>0</v>
      </c>
      <c r="L34" s="924"/>
      <c r="M34" s="923">
        <f t="shared" si="3"/>
        <v>0</v>
      </c>
      <c r="N34" s="924"/>
      <c r="O34" s="923">
        <f t="shared" si="4"/>
        <v>0</v>
      </c>
      <c r="P34" s="924"/>
    </row>
    <row r="35" spans="1:16" ht="15.75" hidden="1" customHeight="1" x14ac:dyDescent="0.25">
      <c r="A35" s="834" t="s">
        <v>136</v>
      </c>
      <c r="B35" s="835"/>
      <c r="C35" s="835"/>
      <c r="D35" s="836"/>
      <c r="E35" s="28"/>
      <c r="F35" s="25">
        <v>222990</v>
      </c>
      <c r="G35" s="27" t="e">
        <f t="shared" si="0"/>
        <v>#VALUE!</v>
      </c>
      <c r="H35" s="27">
        <f t="shared" si="0"/>
        <v>0</v>
      </c>
      <c r="I35" s="27" t="e">
        <f t="shared" si="0"/>
        <v>#VALUE!</v>
      </c>
      <c r="J35" s="27">
        <f t="shared" si="1"/>
        <v>0</v>
      </c>
      <c r="K35" s="923">
        <f t="shared" si="2"/>
        <v>0</v>
      </c>
      <c r="L35" s="924"/>
      <c r="M35" s="923">
        <f t="shared" si="3"/>
        <v>0</v>
      </c>
      <c r="N35" s="924"/>
      <c r="O35" s="923">
        <f t="shared" si="4"/>
        <v>0</v>
      </c>
      <c r="P35" s="924"/>
    </row>
    <row r="36" spans="1:16" ht="15.75" hidden="1" customHeight="1" x14ac:dyDescent="0.25">
      <c r="A36" s="846" t="s">
        <v>137</v>
      </c>
      <c r="B36" s="847"/>
      <c r="C36" s="847"/>
      <c r="D36" s="848"/>
      <c r="E36" s="19"/>
      <c r="F36" s="19">
        <v>270000</v>
      </c>
      <c r="G36" s="21" t="e">
        <f t="shared" ref="G36:K36" si="5">G37+G38</f>
        <v>#VALUE!</v>
      </c>
      <c r="H36" s="21">
        <f t="shared" si="5"/>
        <v>0</v>
      </c>
      <c r="I36" s="21" t="e">
        <f t="shared" si="5"/>
        <v>#VALUE!</v>
      </c>
      <c r="J36" s="21">
        <f t="shared" si="5"/>
        <v>0</v>
      </c>
      <c r="K36" s="927">
        <f t="shared" si="5"/>
        <v>0</v>
      </c>
      <c r="L36" s="928"/>
      <c r="M36" s="927">
        <f>M37+M38</f>
        <v>0</v>
      </c>
      <c r="N36" s="928"/>
      <c r="O36" s="927">
        <f>O37+O38</f>
        <v>0</v>
      </c>
      <c r="P36" s="928"/>
    </row>
    <row r="37" spans="1:16" ht="15.75" hidden="1" customHeight="1" x14ac:dyDescent="0.25">
      <c r="A37" s="834" t="s">
        <v>138</v>
      </c>
      <c r="B37" s="835"/>
      <c r="C37" s="835"/>
      <c r="D37" s="836"/>
      <c r="E37" s="28"/>
      <c r="F37" s="25">
        <v>271000</v>
      </c>
      <c r="G37" s="27" t="e">
        <f t="shared" ref="G37:H37" si="6">G167+G296</f>
        <v>#VALUE!</v>
      </c>
      <c r="H37" s="27">
        <f t="shared" si="6"/>
        <v>0</v>
      </c>
      <c r="I37" s="27" t="e">
        <f t="shared" ref="I37:K38" si="7">I167+I296</f>
        <v>#VALUE!</v>
      </c>
      <c r="J37" s="27">
        <f>J167+J296</f>
        <v>0</v>
      </c>
      <c r="K37" s="923">
        <f t="shared" si="7"/>
        <v>0</v>
      </c>
      <c r="L37" s="924"/>
      <c r="M37" s="923">
        <f>M167+M296</f>
        <v>0</v>
      </c>
      <c r="N37" s="924"/>
      <c r="O37" s="923">
        <f>O167+O296</f>
        <v>0</v>
      </c>
      <c r="P37" s="924"/>
    </row>
    <row r="38" spans="1:16" ht="22.5" hidden="1" customHeight="1" x14ac:dyDescent="0.25">
      <c r="A38" s="834" t="s">
        <v>139</v>
      </c>
      <c r="B38" s="835"/>
      <c r="C38" s="835"/>
      <c r="D38" s="836"/>
      <c r="E38" s="43"/>
      <c r="F38" s="43">
        <v>273500</v>
      </c>
      <c r="G38" s="27" t="e">
        <f t="shared" ref="G38:H38" si="8">G168+G297</f>
        <v>#VALUE!</v>
      </c>
      <c r="H38" s="27">
        <f t="shared" si="8"/>
        <v>0</v>
      </c>
      <c r="I38" s="27" t="e">
        <f t="shared" si="7"/>
        <v>#VALUE!</v>
      </c>
      <c r="J38" s="27">
        <f>J168+J297</f>
        <v>0</v>
      </c>
      <c r="K38" s="923">
        <f t="shared" si="7"/>
        <v>0</v>
      </c>
      <c r="L38" s="924"/>
      <c r="M38" s="923">
        <f>M168+M297</f>
        <v>0</v>
      </c>
      <c r="N38" s="924"/>
      <c r="O38" s="923">
        <f>O168+O297</f>
        <v>0</v>
      </c>
      <c r="P38" s="924"/>
    </row>
    <row r="39" spans="1:16" ht="15.75" hidden="1" customHeight="1" x14ac:dyDescent="0.25">
      <c r="A39" s="846" t="s">
        <v>140</v>
      </c>
      <c r="B39" s="847"/>
      <c r="C39" s="847"/>
      <c r="D39" s="848"/>
      <c r="E39" s="44"/>
      <c r="F39" s="45">
        <v>280000</v>
      </c>
      <c r="G39" s="21" t="e">
        <f t="shared" ref="G39:J39" si="9">SUM(G40:G52)</f>
        <v>#VALUE!</v>
      </c>
      <c r="H39" s="21">
        <f t="shared" si="9"/>
        <v>0</v>
      </c>
      <c r="I39" s="21" t="e">
        <f t="shared" si="9"/>
        <v>#VALUE!</v>
      </c>
      <c r="J39" s="21">
        <f t="shared" si="9"/>
        <v>0</v>
      </c>
      <c r="K39" s="927">
        <f>SUM(K40:L52)</f>
        <v>0</v>
      </c>
      <c r="L39" s="928"/>
      <c r="M39" s="927">
        <f>SUM(M40:N52)</f>
        <v>0</v>
      </c>
      <c r="N39" s="928"/>
      <c r="O39" s="927">
        <f>SUM(O40:P52)</f>
        <v>0</v>
      </c>
      <c r="P39" s="928"/>
    </row>
    <row r="40" spans="1:16" ht="15.75" hidden="1" customHeight="1" x14ac:dyDescent="0.25">
      <c r="A40" s="834" t="s">
        <v>141</v>
      </c>
      <c r="B40" s="835"/>
      <c r="C40" s="835"/>
      <c r="D40" s="836"/>
      <c r="E40" s="28"/>
      <c r="F40" s="25">
        <v>281000</v>
      </c>
      <c r="G40" s="27" t="e">
        <f t="shared" ref="G40:H40" si="10">G170+G299</f>
        <v>#VALUE!</v>
      </c>
      <c r="H40" s="27">
        <f t="shared" si="10"/>
        <v>0</v>
      </c>
      <c r="I40" s="27" t="e">
        <f t="shared" ref="I40:K58" si="11">I170+I299</f>
        <v>#VALUE!</v>
      </c>
      <c r="J40" s="27">
        <f t="shared" ref="J40:J58" si="12">J170+J299</f>
        <v>0</v>
      </c>
      <c r="K40" s="923">
        <f t="shared" si="11"/>
        <v>0</v>
      </c>
      <c r="L40" s="924"/>
      <c r="M40" s="923">
        <f t="shared" ref="M40:M58" si="13">M170+M299</f>
        <v>0</v>
      </c>
      <c r="N40" s="924"/>
      <c r="O40" s="923">
        <f t="shared" ref="O40:O58" si="14">O170+O299</f>
        <v>0</v>
      </c>
      <c r="P40" s="924"/>
    </row>
    <row r="41" spans="1:16" ht="15.75" hidden="1" customHeight="1" x14ac:dyDescent="0.25">
      <c r="A41" s="834" t="s">
        <v>142</v>
      </c>
      <c r="B41" s="835"/>
      <c r="C41" s="835"/>
      <c r="D41" s="836"/>
      <c r="E41" s="28"/>
      <c r="F41" s="25">
        <v>281200</v>
      </c>
      <c r="G41" s="27" t="e">
        <f t="shared" ref="G41:H41" si="15">G171+G300</f>
        <v>#VALUE!</v>
      </c>
      <c r="H41" s="27">
        <f t="shared" si="15"/>
        <v>0</v>
      </c>
      <c r="I41" s="27" t="e">
        <f t="shared" si="11"/>
        <v>#VALUE!</v>
      </c>
      <c r="J41" s="27">
        <f t="shared" si="12"/>
        <v>0</v>
      </c>
      <c r="K41" s="923">
        <f t="shared" si="11"/>
        <v>0</v>
      </c>
      <c r="L41" s="924"/>
      <c r="M41" s="923">
        <f t="shared" si="13"/>
        <v>0</v>
      </c>
      <c r="N41" s="924"/>
      <c r="O41" s="923">
        <f t="shared" si="14"/>
        <v>0</v>
      </c>
      <c r="P41" s="924"/>
    </row>
    <row r="42" spans="1:16" ht="15.75" hidden="1" customHeight="1" x14ac:dyDescent="0.25">
      <c r="A42" s="834" t="s">
        <v>143</v>
      </c>
      <c r="B42" s="835"/>
      <c r="C42" s="835"/>
      <c r="D42" s="836"/>
      <c r="E42" s="28"/>
      <c r="F42" s="25">
        <v>281210</v>
      </c>
      <c r="G42" s="27" t="e">
        <f t="shared" ref="G42:H42" si="16">G172+G301</f>
        <v>#VALUE!</v>
      </c>
      <c r="H42" s="27">
        <f t="shared" si="16"/>
        <v>0</v>
      </c>
      <c r="I42" s="27" t="e">
        <f t="shared" si="11"/>
        <v>#VALUE!</v>
      </c>
      <c r="J42" s="27">
        <f t="shared" si="12"/>
        <v>0</v>
      </c>
      <c r="K42" s="923">
        <f t="shared" si="11"/>
        <v>0</v>
      </c>
      <c r="L42" s="924"/>
      <c r="M42" s="923">
        <f t="shared" si="13"/>
        <v>0</v>
      </c>
      <c r="N42" s="924"/>
      <c r="O42" s="923">
        <f t="shared" si="14"/>
        <v>0</v>
      </c>
      <c r="P42" s="924"/>
    </row>
    <row r="43" spans="1:16" ht="15.75" hidden="1" customHeight="1" x14ac:dyDescent="0.25">
      <c r="A43" s="834" t="s">
        <v>144</v>
      </c>
      <c r="B43" s="835"/>
      <c r="C43" s="835"/>
      <c r="D43" s="836"/>
      <c r="E43" s="28"/>
      <c r="F43" s="25">
        <v>281211</v>
      </c>
      <c r="G43" s="27" t="e">
        <f t="shared" ref="G43:H43" si="17">G173+G302</f>
        <v>#VALUE!</v>
      </c>
      <c r="H43" s="27">
        <f t="shared" si="17"/>
        <v>0</v>
      </c>
      <c r="I43" s="27" t="e">
        <f t="shared" si="11"/>
        <v>#VALUE!</v>
      </c>
      <c r="J43" s="27">
        <f t="shared" si="12"/>
        <v>0</v>
      </c>
      <c r="K43" s="923">
        <f t="shared" si="11"/>
        <v>0</v>
      </c>
      <c r="L43" s="924"/>
      <c r="M43" s="923">
        <f t="shared" si="13"/>
        <v>0</v>
      </c>
      <c r="N43" s="924"/>
      <c r="O43" s="923">
        <f t="shared" si="14"/>
        <v>0</v>
      </c>
      <c r="P43" s="924"/>
    </row>
    <row r="44" spans="1:16" ht="15.75" hidden="1" customHeight="1" x14ac:dyDescent="0.25">
      <c r="A44" s="834" t="s">
        <v>145</v>
      </c>
      <c r="B44" s="835"/>
      <c r="C44" s="835"/>
      <c r="D44" s="836"/>
      <c r="E44" s="28"/>
      <c r="F44" s="25">
        <v>281212</v>
      </c>
      <c r="G44" s="27" t="e">
        <f t="shared" ref="G44:H44" si="18">G174+G303</f>
        <v>#VALUE!</v>
      </c>
      <c r="H44" s="27">
        <f t="shared" si="18"/>
        <v>0</v>
      </c>
      <c r="I44" s="27" t="e">
        <f t="shared" si="11"/>
        <v>#VALUE!</v>
      </c>
      <c r="J44" s="27">
        <f t="shared" si="12"/>
        <v>0</v>
      </c>
      <c r="K44" s="923">
        <f t="shared" si="11"/>
        <v>0</v>
      </c>
      <c r="L44" s="924"/>
      <c r="M44" s="923">
        <f t="shared" si="13"/>
        <v>0</v>
      </c>
      <c r="N44" s="924"/>
      <c r="O44" s="923">
        <f t="shared" si="14"/>
        <v>0</v>
      </c>
      <c r="P44" s="924"/>
    </row>
    <row r="45" spans="1:16" ht="15.75" hidden="1" customHeight="1" x14ac:dyDescent="0.25">
      <c r="A45" s="834" t="s">
        <v>146</v>
      </c>
      <c r="B45" s="835"/>
      <c r="C45" s="835"/>
      <c r="D45" s="836"/>
      <c r="E45" s="28"/>
      <c r="F45" s="25">
        <v>281220</v>
      </c>
      <c r="G45" s="27" t="e">
        <f t="shared" ref="G45:H45" si="19">G175+G304</f>
        <v>#VALUE!</v>
      </c>
      <c r="H45" s="27">
        <f t="shared" si="19"/>
        <v>0</v>
      </c>
      <c r="I45" s="27" t="e">
        <f t="shared" si="11"/>
        <v>#VALUE!</v>
      </c>
      <c r="J45" s="27">
        <f t="shared" si="12"/>
        <v>0</v>
      </c>
      <c r="K45" s="923">
        <f t="shared" si="11"/>
        <v>0</v>
      </c>
      <c r="L45" s="924"/>
      <c r="M45" s="923">
        <f t="shared" si="13"/>
        <v>0</v>
      </c>
      <c r="N45" s="924"/>
      <c r="O45" s="923">
        <f t="shared" si="14"/>
        <v>0</v>
      </c>
      <c r="P45" s="924"/>
    </row>
    <row r="46" spans="1:16" ht="15.75" hidden="1" customHeight="1" x14ac:dyDescent="0.25">
      <c r="A46" s="834" t="s">
        <v>147</v>
      </c>
      <c r="B46" s="835"/>
      <c r="C46" s="835"/>
      <c r="D46" s="836"/>
      <c r="E46" s="28"/>
      <c r="F46" s="25">
        <v>281221</v>
      </c>
      <c r="G46" s="27" t="e">
        <f t="shared" ref="G46:H46" si="20">G176+G305</f>
        <v>#VALUE!</v>
      </c>
      <c r="H46" s="27">
        <f t="shared" si="20"/>
        <v>0</v>
      </c>
      <c r="I46" s="27" t="e">
        <f t="shared" si="11"/>
        <v>#VALUE!</v>
      </c>
      <c r="J46" s="27">
        <f t="shared" si="12"/>
        <v>0</v>
      </c>
      <c r="K46" s="923">
        <f t="shared" si="11"/>
        <v>0</v>
      </c>
      <c r="L46" s="924"/>
      <c r="M46" s="923">
        <f t="shared" si="13"/>
        <v>0</v>
      </c>
      <c r="N46" s="924"/>
      <c r="O46" s="923">
        <f t="shared" si="14"/>
        <v>0</v>
      </c>
      <c r="P46" s="924"/>
    </row>
    <row r="47" spans="1:16" ht="15.75" hidden="1" customHeight="1" x14ac:dyDescent="0.25">
      <c r="A47" s="834" t="s">
        <v>148</v>
      </c>
      <c r="B47" s="835"/>
      <c r="C47" s="835"/>
      <c r="D47" s="836"/>
      <c r="E47" s="28"/>
      <c r="F47" s="25">
        <v>281222</v>
      </c>
      <c r="G47" s="27" t="e">
        <f t="shared" ref="G47:H47" si="21">G177+G306</f>
        <v>#VALUE!</v>
      </c>
      <c r="H47" s="27">
        <f t="shared" si="21"/>
        <v>0</v>
      </c>
      <c r="I47" s="27" t="e">
        <f t="shared" si="11"/>
        <v>#VALUE!</v>
      </c>
      <c r="J47" s="27">
        <f t="shared" si="12"/>
        <v>0</v>
      </c>
      <c r="K47" s="923">
        <f t="shared" si="11"/>
        <v>0</v>
      </c>
      <c r="L47" s="924"/>
      <c r="M47" s="923">
        <f t="shared" si="13"/>
        <v>0</v>
      </c>
      <c r="N47" s="924"/>
      <c r="O47" s="923">
        <f t="shared" si="14"/>
        <v>0</v>
      </c>
      <c r="P47" s="924"/>
    </row>
    <row r="48" spans="1:16" ht="15.75" hidden="1" customHeight="1" x14ac:dyDescent="0.25">
      <c r="A48" s="834" t="s">
        <v>149</v>
      </c>
      <c r="B48" s="835"/>
      <c r="C48" s="835"/>
      <c r="D48" s="836"/>
      <c r="E48" s="28"/>
      <c r="F48" s="25">
        <v>281230</v>
      </c>
      <c r="G48" s="27" t="e">
        <f t="shared" ref="G48:H48" si="22">G178+G307</f>
        <v>#VALUE!</v>
      </c>
      <c r="H48" s="27">
        <f t="shared" si="22"/>
        <v>0</v>
      </c>
      <c r="I48" s="27" t="e">
        <f t="shared" si="11"/>
        <v>#VALUE!</v>
      </c>
      <c r="J48" s="27">
        <f t="shared" si="12"/>
        <v>0</v>
      </c>
      <c r="K48" s="923">
        <f t="shared" si="11"/>
        <v>0</v>
      </c>
      <c r="L48" s="924"/>
      <c r="M48" s="923">
        <f t="shared" si="13"/>
        <v>0</v>
      </c>
      <c r="N48" s="924"/>
      <c r="O48" s="923">
        <f t="shared" si="14"/>
        <v>0</v>
      </c>
      <c r="P48" s="924"/>
    </row>
    <row r="49" spans="1:16" ht="15.75" hidden="1" customHeight="1" x14ac:dyDescent="0.25">
      <c r="A49" s="834" t="s">
        <v>150</v>
      </c>
      <c r="B49" s="835"/>
      <c r="C49" s="835"/>
      <c r="D49" s="836"/>
      <c r="E49" s="28"/>
      <c r="F49" s="25">
        <v>281800</v>
      </c>
      <c r="G49" s="27" t="e">
        <f t="shared" ref="G49:H49" si="23">G179+G308</f>
        <v>#VALUE!</v>
      </c>
      <c r="H49" s="27">
        <f t="shared" si="23"/>
        <v>0</v>
      </c>
      <c r="I49" s="27" t="e">
        <f t="shared" si="11"/>
        <v>#VALUE!</v>
      </c>
      <c r="J49" s="27">
        <f t="shared" si="12"/>
        <v>0</v>
      </c>
      <c r="K49" s="923">
        <f t="shared" si="11"/>
        <v>0</v>
      </c>
      <c r="L49" s="924"/>
      <c r="M49" s="923">
        <f t="shared" si="13"/>
        <v>0</v>
      </c>
      <c r="N49" s="924"/>
      <c r="O49" s="923">
        <f t="shared" si="14"/>
        <v>0</v>
      </c>
      <c r="P49" s="924"/>
    </row>
    <row r="50" spans="1:16" ht="15.75" hidden="1" customHeight="1" x14ac:dyDescent="0.25">
      <c r="A50" s="834" t="s">
        <v>151</v>
      </c>
      <c r="B50" s="835"/>
      <c r="C50" s="835"/>
      <c r="D50" s="836"/>
      <c r="E50" s="28"/>
      <c r="F50" s="25">
        <v>281900</v>
      </c>
      <c r="G50" s="27" t="e">
        <f t="shared" ref="G50:H50" si="24">G180+G309</f>
        <v>#VALUE!</v>
      </c>
      <c r="H50" s="27">
        <f t="shared" si="24"/>
        <v>0</v>
      </c>
      <c r="I50" s="27" t="e">
        <f t="shared" si="11"/>
        <v>#VALUE!</v>
      </c>
      <c r="J50" s="27">
        <f t="shared" si="12"/>
        <v>0</v>
      </c>
      <c r="K50" s="923">
        <f t="shared" si="11"/>
        <v>0</v>
      </c>
      <c r="L50" s="924"/>
      <c r="M50" s="923">
        <f t="shared" si="13"/>
        <v>0</v>
      </c>
      <c r="N50" s="924"/>
      <c r="O50" s="923">
        <f t="shared" si="14"/>
        <v>0</v>
      </c>
      <c r="P50" s="924"/>
    </row>
    <row r="51" spans="1:16" ht="15.75" hidden="1" customHeight="1" x14ac:dyDescent="0.25">
      <c r="A51" s="834" t="s">
        <v>152</v>
      </c>
      <c r="B51" s="835"/>
      <c r="C51" s="835"/>
      <c r="D51" s="836"/>
      <c r="E51" s="28"/>
      <c r="F51" s="25">
        <v>282000</v>
      </c>
      <c r="G51" s="27" t="e">
        <f t="shared" ref="G51:H51" si="25">G181+G310</f>
        <v>#VALUE!</v>
      </c>
      <c r="H51" s="27">
        <f t="shared" si="25"/>
        <v>0</v>
      </c>
      <c r="I51" s="27" t="e">
        <f t="shared" si="11"/>
        <v>#VALUE!</v>
      </c>
      <c r="J51" s="27">
        <f t="shared" si="12"/>
        <v>0</v>
      </c>
      <c r="K51" s="923">
        <f t="shared" si="11"/>
        <v>0</v>
      </c>
      <c r="L51" s="924"/>
      <c r="M51" s="923">
        <f t="shared" si="13"/>
        <v>0</v>
      </c>
      <c r="N51" s="924"/>
      <c r="O51" s="923">
        <f t="shared" si="14"/>
        <v>0</v>
      </c>
      <c r="P51" s="924"/>
    </row>
    <row r="52" spans="1:16" ht="15.75" hidden="1" customHeight="1" x14ac:dyDescent="0.25">
      <c r="A52" s="834" t="s">
        <v>153</v>
      </c>
      <c r="B52" s="835"/>
      <c r="C52" s="835"/>
      <c r="D52" s="836"/>
      <c r="E52" s="28"/>
      <c r="F52" s="25">
        <v>282100</v>
      </c>
      <c r="G52" s="27" t="e">
        <f t="shared" ref="G52:H52" si="26">G182+G311</f>
        <v>#VALUE!</v>
      </c>
      <c r="H52" s="27">
        <f t="shared" si="26"/>
        <v>0</v>
      </c>
      <c r="I52" s="27" t="e">
        <f t="shared" si="11"/>
        <v>#VALUE!</v>
      </c>
      <c r="J52" s="27">
        <f t="shared" si="12"/>
        <v>0</v>
      </c>
      <c r="K52" s="923">
        <f t="shared" si="11"/>
        <v>0</v>
      </c>
      <c r="L52" s="924"/>
      <c r="M52" s="923">
        <f t="shared" si="13"/>
        <v>0</v>
      </c>
      <c r="N52" s="924"/>
      <c r="O52" s="923">
        <f t="shared" si="14"/>
        <v>0</v>
      </c>
      <c r="P52" s="924"/>
    </row>
    <row r="53" spans="1:16" ht="15.75" hidden="1" customHeight="1" x14ac:dyDescent="0.25">
      <c r="A53" s="846" t="s">
        <v>154</v>
      </c>
      <c r="B53" s="847"/>
      <c r="C53" s="847"/>
      <c r="D53" s="848"/>
      <c r="E53" s="20"/>
      <c r="F53" s="19">
        <v>290000</v>
      </c>
      <c r="G53" s="21" t="e">
        <f t="shared" ref="G53:H53" si="27">G183+G312</f>
        <v>#VALUE!</v>
      </c>
      <c r="H53" s="21">
        <f t="shared" si="27"/>
        <v>0</v>
      </c>
      <c r="I53" s="21" t="e">
        <f t="shared" si="11"/>
        <v>#VALUE!</v>
      </c>
      <c r="J53" s="21">
        <f t="shared" si="12"/>
        <v>0</v>
      </c>
      <c r="K53" s="927">
        <f t="shared" si="11"/>
        <v>0</v>
      </c>
      <c r="L53" s="928"/>
      <c r="M53" s="927">
        <f t="shared" si="13"/>
        <v>0</v>
      </c>
      <c r="N53" s="928"/>
      <c r="O53" s="927">
        <f t="shared" si="14"/>
        <v>0</v>
      </c>
      <c r="P53" s="928"/>
    </row>
    <row r="54" spans="1:16" ht="15.75" hidden="1" customHeight="1" x14ac:dyDescent="0.25">
      <c r="A54" s="834" t="s">
        <v>155</v>
      </c>
      <c r="B54" s="835"/>
      <c r="C54" s="835"/>
      <c r="D54" s="836"/>
      <c r="E54" s="28"/>
      <c r="F54" s="25">
        <v>292220</v>
      </c>
      <c r="G54" s="27" t="e">
        <f t="shared" ref="G54:H54" si="28">G184+G313</f>
        <v>#VALUE!</v>
      </c>
      <c r="H54" s="27">
        <f t="shared" si="28"/>
        <v>0</v>
      </c>
      <c r="I54" s="27" t="e">
        <f t="shared" si="11"/>
        <v>#VALUE!</v>
      </c>
      <c r="J54" s="27">
        <f t="shared" si="12"/>
        <v>0</v>
      </c>
      <c r="K54" s="923">
        <f t="shared" si="11"/>
        <v>0</v>
      </c>
      <c r="L54" s="924"/>
      <c r="M54" s="923">
        <f t="shared" si="13"/>
        <v>0</v>
      </c>
      <c r="N54" s="924"/>
      <c r="O54" s="923">
        <f t="shared" si="14"/>
        <v>0</v>
      </c>
      <c r="P54" s="924"/>
    </row>
    <row r="55" spans="1:16" ht="15.75" hidden="1" customHeight="1" x14ac:dyDescent="0.25">
      <c r="A55" s="834" t="s">
        <v>156</v>
      </c>
      <c r="B55" s="835"/>
      <c r="C55" s="835"/>
      <c r="D55" s="836"/>
      <c r="E55" s="29"/>
      <c r="F55" s="25">
        <v>300000</v>
      </c>
      <c r="G55" s="27" t="e">
        <f t="shared" ref="G55:H55" si="29">G185+G314</f>
        <v>#VALUE!</v>
      </c>
      <c r="H55" s="27">
        <f t="shared" si="29"/>
        <v>0</v>
      </c>
      <c r="I55" s="27" t="e">
        <f t="shared" si="11"/>
        <v>#VALUE!</v>
      </c>
      <c r="J55" s="27">
        <f t="shared" si="12"/>
        <v>0</v>
      </c>
      <c r="K55" s="923">
        <f t="shared" si="11"/>
        <v>0</v>
      </c>
      <c r="L55" s="924"/>
      <c r="M55" s="923">
        <f t="shared" si="13"/>
        <v>0</v>
      </c>
      <c r="N55" s="924"/>
      <c r="O55" s="923">
        <f t="shared" si="14"/>
        <v>0</v>
      </c>
      <c r="P55" s="924"/>
    </row>
    <row r="56" spans="1:16" ht="15.75" hidden="1" customHeight="1" x14ac:dyDescent="0.25">
      <c r="A56" s="834" t="s">
        <v>157</v>
      </c>
      <c r="B56" s="835"/>
      <c r="C56" s="835"/>
      <c r="D56" s="836"/>
      <c r="E56" s="46"/>
      <c r="F56" s="25">
        <v>300000</v>
      </c>
      <c r="G56" s="27" t="e">
        <f t="shared" ref="G56:H56" si="30">G186+G315</f>
        <v>#VALUE!</v>
      </c>
      <c r="H56" s="27">
        <f t="shared" si="30"/>
        <v>0</v>
      </c>
      <c r="I56" s="27" t="e">
        <f t="shared" si="11"/>
        <v>#VALUE!</v>
      </c>
      <c r="J56" s="27">
        <f t="shared" si="12"/>
        <v>0</v>
      </c>
      <c r="K56" s="923">
        <f t="shared" si="11"/>
        <v>0</v>
      </c>
      <c r="L56" s="924"/>
      <c r="M56" s="923">
        <f t="shared" si="13"/>
        <v>0</v>
      </c>
      <c r="N56" s="924"/>
      <c r="O56" s="923">
        <f t="shared" si="14"/>
        <v>0</v>
      </c>
      <c r="P56" s="924"/>
    </row>
    <row r="57" spans="1:16" ht="15.75" hidden="1" customHeight="1" x14ac:dyDescent="0.25">
      <c r="A57" s="834" t="s">
        <v>158</v>
      </c>
      <c r="B57" s="835"/>
      <c r="C57" s="835"/>
      <c r="D57" s="836"/>
      <c r="E57" s="46"/>
      <c r="F57" s="25">
        <v>319000</v>
      </c>
      <c r="G57" s="27" t="e">
        <f t="shared" ref="G57:H57" si="31">G187+G316</f>
        <v>#VALUE!</v>
      </c>
      <c r="H57" s="27">
        <f t="shared" si="31"/>
        <v>0</v>
      </c>
      <c r="I57" s="27" t="e">
        <f t="shared" si="11"/>
        <v>#VALUE!</v>
      </c>
      <c r="J57" s="27">
        <f t="shared" si="12"/>
        <v>0</v>
      </c>
      <c r="K57" s="923">
        <f t="shared" si="11"/>
        <v>0</v>
      </c>
      <c r="L57" s="924"/>
      <c r="M57" s="923">
        <f t="shared" si="13"/>
        <v>0</v>
      </c>
      <c r="N57" s="924"/>
      <c r="O57" s="923">
        <f t="shared" si="14"/>
        <v>0</v>
      </c>
      <c r="P57" s="924"/>
    </row>
    <row r="58" spans="1:16" ht="15.75" hidden="1" customHeight="1" x14ac:dyDescent="0.25">
      <c r="A58" s="834" t="s">
        <v>159</v>
      </c>
      <c r="B58" s="835"/>
      <c r="C58" s="835"/>
      <c r="D58" s="836"/>
      <c r="E58" s="28"/>
      <c r="F58" s="25">
        <v>350000</v>
      </c>
      <c r="G58" s="27" t="e">
        <f t="shared" ref="G58:H58" si="32">G188+G317</f>
        <v>#VALUE!</v>
      </c>
      <c r="H58" s="27">
        <f t="shared" si="32"/>
        <v>0</v>
      </c>
      <c r="I58" s="27" t="e">
        <f t="shared" si="11"/>
        <v>#VALUE!</v>
      </c>
      <c r="J58" s="27">
        <f t="shared" si="12"/>
        <v>0</v>
      </c>
      <c r="K58" s="923">
        <f t="shared" si="11"/>
        <v>0</v>
      </c>
      <c r="L58" s="924"/>
      <c r="M58" s="923">
        <f t="shared" si="13"/>
        <v>0</v>
      </c>
      <c r="N58" s="924"/>
      <c r="O58" s="923">
        <f t="shared" si="14"/>
        <v>0</v>
      </c>
      <c r="P58" s="924"/>
    </row>
    <row r="59" spans="1:16" ht="15.75" hidden="1" customHeight="1" x14ac:dyDescent="0.25">
      <c r="A59" s="846" t="s">
        <v>160</v>
      </c>
      <c r="B59" s="847"/>
      <c r="C59" s="847"/>
      <c r="D59" s="848"/>
      <c r="E59" s="20"/>
      <c r="F59" s="19">
        <v>310000</v>
      </c>
      <c r="G59" s="21" t="e">
        <f t="shared" ref="G59:J59" si="33">SUM(G60:G89)</f>
        <v>#VALUE!</v>
      </c>
      <c r="H59" s="21">
        <f t="shared" si="33"/>
        <v>0</v>
      </c>
      <c r="I59" s="21" t="e">
        <f t="shared" si="33"/>
        <v>#VALUE!</v>
      </c>
      <c r="J59" s="21">
        <f t="shared" si="33"/>
        <v>0</v>
      </c>
      <c r="K59" s="927">
        <f>SUM(K60:L89)</f>
        <v>0</v>
      </c>
      <c r="L59" s="928"/>
      <c r="M59" s="927">
        <f>SUM(M60:N89)</f>
        <v>0</v>
      </c>
      <c r="N59" s="928"/>
      <c r="O59" s="927">
        <f>SUM(O60:P89)</f>
        <v>0</v>
      </c>
      <c r="P59" s="928"/>
    </row>
    <row r="60" spans="1:16" ht="15.75" hidden="1" customHeight="1" x14ac:dyDescent="0.25">
      <c r="A60" s="834" t="s">
        <v>161</v>
      </c>
      <c r="B60" s="835"/>
      <c r="C60" s="835"/>
      <c r="D60" s="836"/>
      <c r="E60" s="28"/>
      <c r="F60" s="25">
        <v>311000</v>
      </c>
      <c r="G60" s="27" t="e">
        <f t="shared" ref="G60:H60" si="34">G190+G319</f>
        <v>#VALUE!</v>
      </c>
      <c r="H60" s="27">
        <f t="shared" si="34"/>
        <v>0</v>
      </c>
      <c r="I60" s="27" t="e">
        <f t="shared" ref="I60:K89" si="35">I190+I319</f>
        <v>#VALUE!</v>
      </c>
      <c r="J60" s="27">
        <f t="shared" ref="J60:J89" si="36">J190+J319</f>
        <v>0</v>
      </c>
      <c r="K60" s="923">
        <f t="shared" si="35"/>
        <v>0</v>
      </c>
      <c r="L60" s="924"/>
      <c r="M60" s="923">
        <f t="shared" ref="M60:M89" si="37">M190+M319</f>
        <v>0</v>
      </c>
      <c r="N60" s="924"/>
      <c r="O60" s="923">
        <f t="shared" ref="O60:O89" si="38">O190+O319</f>
        <v>0</v>
      </c>
      <c r="P60" s="924"/>
    </row>
    <row r="61" spans="1:16" ht="15.75" hidden="1" customHeight="1" x14ac:dyDescent="0.25">
      <c r="A61" s="834" t="s">
        <v>162</v>
      </c>
      <c r="B61" s="835"/>
      <c r="C61" s="835"/>
      <c r="D61" s="836"/>
      <c r="E61" s="28"/>
      <c r="F61" s="25">
        <v>311100</v>
      </c>
      <c r="G61" s="27" t="e">
        <f t="shared" ref="G61:H61" si="39">G191+G320</f>
        <v>#VALUE!</v>
      </c>
      <c r="H61" s="27">
        <f t="shared" si="39"/>
        <v>0</v>
      </c>
      <c r="I61" s="27" t="e">
        <f t="shared" si="35"/>
        <v>#VALUE!</v>
      </c>
      <c r="J61" s="27">
        <f t="shared" si="36"/>
        <v>0</v>
      </c>
      <c r="K61" s="923">
        <f t="shared" si="35"/>
        <v>0</v>
      </c>
      <c r="L61" s="924"/>
      <c r="M61" s="923">
        <f t="shared" si="37"/>
        <v>0</v>
      </c>
      <c r="N61" s="924"/>
      <c r="O61" s="923">
        <f t="shared" si="38"/>
        <v>0</v>
      </c>
      <c r="P61" s="924"/>
    </row>
    <row r="62" spans="1:16" ht="15.75" hidden="1" customHeight="1" x14ac:dyDescent="0.25">
      <c r="A62" s="834" t="s">
        <v>163</v>
      </c>
      <c r="B62" s="835"/>
      <c r="C62" s="835"/>
      <c r="D62" s="836"/>
      <c r="E62" s="28"/>
      <c r="F62" s="25">
        <v>311110</v>
      </c>
      <c r="G62" s="27" t="e">
        <f t="shared" ref="G62:H62" si="40">G192+G321</f>
        <v>#VALUE!</v>
      </c>
      <c r="H62" s="27">
        <f t="shared" si="40"/>
        <v>0</v>
      </c>
      <c r="I62" s="27" t="e">
        <f t="shared" si="35"/>
        <v>#VALUE!</v>
      </c>
      <c r="J62" s="27">
        <f t="shared" si="36"/>
        <v>0</v>
      </c>
      <c r="K62" s="923">
        <f t="shared" si="35"/>
        <v>0</v>
      </c>
      <c r="L62" s="924"/>
      <c r="M62" s="923">
        <f t="shared" si="37"/>
        <v>0</v>
      </c>
      <c r="N62" s="924"/>
      <c r="O62" s="923">
        <f t="shared" si="38"/>
        <v>0</v>
      </c>
      <c r="P62" s="924"/>
    </row>
    <row r="63" spans="1:16" ht="15.75" hidden="1" customHeight="1" x14ac:dyDescent="0.25">
      <c r="A63" s="834" t="s">
        <v>164</v>
      </c>
      <c r="B63" s="835"/>
      <c r="C63" s="835"/>
      <c r="D63" s="836"/>
      <c r="E63" s="28"/>
      <c r="F63" s="25">
        <v>311120</v>
      </c>
      <c r="G63" s="27" t="e">
        <f t="shared" ref="G63:H63" si="41">G193+G322</f>
        <v>#VALUE!</v>
      </c>
      <c r="H63" s="27">
        <f t="shared" si="41"/>
        <v>0</v>
      </c>
      <c r="I63" s="27" t="e">
        <f t="shared" si="35"/>
        <v>#VALUE!</v>
      </c>
      <c r="J63" s="27">
        <f t="shared" si="36"/>
        <v>0</v>
      </c>
      <c r="K63" s="923">
        <f t="shared" si="35"/>
        <v>0</v>
      </c>
      <c r="L63" s="924"/>
      <c r="M63" s="923">
        <f t="shared" si="37"/>
        <v>0</v>
      </c>
      <c r="N63" s="924"/>
      <c r="O63" s="923">
        <f t="shared" si="38"/>
        <v>0</v>
      </c>
      <c r="P63" s="924"/>
    </row>
    <row r="64" spans="1:16" ht="15.75" hidden="1" customHeight="1" x14ac:dyDescent="0.25">
      <c r="A64" s="834" t="s">
        <v>165</v>
      </c>
      <c r="B64" s="835"/>
      <c r="C64" s="835"/>
      <c r="D64" s="836"/>
      <c r="E64" s="28"/>
      <c r="F64" s="25">
        <v>311210</v>
      </c>
      <c r="G64" s="27" t="e">
        <f t="shared" ref="G64:H64" si="42">G194+G323</f>
        <v>#VALUE!</v>
      </c>
      <c r="H64" s="27">
        <f t="shared" si="42"/>
        <v>0</v>
      </c>
      <c r="I64" s="27" t="e">
        <f t="shared" si="35"/>
        <v>#VALUE!</v>
      </c>
      <c r="J64" s="27">
        <f t="shared" si="36"/>
        <v>0</v>
      </c>
      <c r="K64" s="923">
        <f t="shared" si="35"/>
        <v>0</v>
      </c>
      <c r="L64" s="924"/>
      <c r="M64" s="923">
        <f t="shared" si="37"/>
        <v>0</v>
      </c>
      <c r="N64" s="924"/>
      <c r="O64" s="923">
        <f t="shared" si="38"/>
        <v>0</v>
      </c>
      <c r="P64" s="924"/>
    </row>
    <row r="65" spans="1:16" ht="15.75" hidden="1" customHeight="1" x14ac:dyDescent="0.25">
      <c r="A65" s="834" t="s">
        <v>166</v>
      </c>
      <c r="B65" s="835"/>
      <c r="C65" s="835"/>
      <c r="D65" s="836"/>
      <c r="E65" s="28"/>
      <c r="F65" s="25">
        <v>312120</v>
      </c>
      <c r="G65" s="27" t="e">
        <f t="shared" ref="G65:H65" si="43">G195+G324</f>
        <v>#VALUE!</v>
      </c>
      <c r="H65" s="27">
        <f t="shared" si="43"/>
        <v>0</v>
      </c>
      <c r="I65" s="27" t="e">
        <f t="shared" si="35"/>
        <v>#VALUE!</v>
      </c>
      <c r="J65" s="27">
        <f t="shared" si="36"/>
        <v>0</v>
      </c>
      <c r="K65" s="923">
        <f t="shared" si="35"/>
        <v>0</v>
      </c>
      <c r="L65" s="924"/>
      <c r="M65" s="923">
        <f t="shared" si="37"/>
        <v>0</v>
      </c>
      <c r="N65" s="924"/>
      <c r="O65" s="923">
        <f t="shared" si="38"/>
        <v>0</v>
      </c>
      <c r="P65" s="924"/>
    </row>
    <row r="66" spans="1:16" ht="15.75" hidden="1" customHeight="1" x14ac:dyDescent="0.25">
      <c r="A66" s="834" t="s">
        <v>167</v>
      </c>
      <c r="B66" s="835"/>
      <c r="C66" s="835"/>
      <c r="D66" s="836"/>
      <c r="E66" s="28"/>
      <c r="F66" s="25">
        <v>313000</v>
      </c>
      <c r="G66" s="27" t="e">
        <f t="shared" ref="G66:H66" si="44">G196+G325</f>
        <v>#VALUE!</v>
      </c>
      <c r="H66" s="27">
        <f t="shared" si="44"/>
        <v>0</v>
      </c>
      <c r="I66" s="27" t="e">
        <f t="shared" si="35"/>
        <v>#VALUE!</v>
      </c>
      <c r="J66" s="27">
        <f t="shared" si="36"/>
        <v>0</v>
      </c>
      <c r="K66" s="923">
        <f t="shared" si="35"/>
        <v>0</v>
      </c>
      <c r="L66" s="924"/>
      <c r="M66" s="923">
        <f t="shared" si="37"/>
        <v>0</v>
      </c>
      <c r="N66" s="924"/>
      <c r="O66" s="923">
        <f t="shared" si="38"/>
        <v>0</v>
      </c>
      <c r="P66" s="924"/>
    </row>
    <row r="67" spans="1:16" ht="15.75" hidden="1" customHeight="1" x14ac:dyDescent="0.25">
      <c r="A67" s="834" t="s">
        <v>168</v>
      </c>
      <c r="B67" s="835"/>
      <c r="C67" s="835"/>
      <c r="D67" s="836"/>
      <c r="E67" s="28"/>
      <c r="F67" s="25">
        <v>313100</v>
      </c>
      <c r="G67" s="27" t="e">
        <f t="shared" ref="G67:H67" si="45">G197+G326</f>
        <v>#VALUE!</v>
      </c>
      <c r="H67" s="27">
        <f t="shared" si="45"/>
        <v>0</v>
      </c>
      <c r="I67" s="27" t="e">
        <f t="shared" si="35"/>
        <v>#VALUE!</v>
      </c>
      <c r="J67" s="27">
        <f t="shared" si="36"/>
        <v>0</v>
      </c>
      <c r="K67" s="923">
        <f t="shared" si="35"/>
        <v>0</v>
      </c>
      <c r="L67" s="924"/>
      <c r="M67" s="923">
        <f t="shared" si="37"/>
        <v>0</v>
      </c>
      <c r="N67" s="924"/>
      <c r="O67" s="923">
        <f t="shared" si="38"/>
        <v>0</v>
      </c>
      <c r="P67" s="924"/>
    </row>
    <row r="68" spans="1:16" ht="15.75" hidden="1" customHeight="1" x14ac:dyDescent="0.25">
      <c r="A68" s="834" t="s">
        <v>169</v>
      </c>
      <c r="B68" s="835"/>
      <c r="C68" s="835"/>
      <c r="D68" s="836"/>
      <c r="E68" s="28"/>
      <c r="F68" s="25">
        <v>313110</v>
      </c>
      <c r="G68" s="27" t="e">
        <f t="shared" ref="G68:H68" si="46">G198+G327</f>
        <v>#VALUE!</v>
      </c>
      <c r="H68" s="27">
        <f t="shared" si="46"/>
        <v>0</v>
      </c>
      <c r="I68" s="27" t="e">
        <f t="shared" si="35"/>
        <v>#VALUE!</v>
      </c>
      <c r="J68" s="27">
        <f t="shared" si="36"/>
        <v>0</v>
      </c>
      <c r="K68" s="923">
        <f t="shared" si="35"/>
        <v>0</v>
      </c>
      <c r="L68" s="924"/>
      <c r="M68" s="923">
        <f t="shared" si="37"/>
        <v>0</v>
      </c>
      <c r="N68" s="924"/>
      <c r="O68" s="923">
        <f t="shared" si="38"/>
        <v>0</v>
      </c>
      <c r="P68" s="924"/>
    </row>
    <row r="69" spans="1:16" ht="15.75" hidden="1" customHeight="1" x14ac:dyDescent="0.25">
      <c r="A69" s="834" t="s">
        <v>170</v>
      </c>
      <c r="B69" s="835"/>
      <c r="C69" s="835"/>
      <c r="D69" s="836"/>
      <c r="E69" s="28"/>
      <c r="F69" s="25">
        <v>313120</v>
      </c>
      <c r="G69" s="27" t="e">
        <f t="shared" ref="G69:H69" si="47">G199+G328</f>
        <v>#VALUE!</v>
      </c>
      <c r="H69" s="27">
        <f t="shared" si="47"/>
        <v>0</v>
      </c>
      <c r="I69" s="27" t="e">
        <f t="shared" si="35"/>
        <v>#VALUE!</v>
      </c>
      <c r="J69" s="27">
        <f t="shared" si="36"/>
        <v>0</v>
      </c>
      <c r="K69" s="923">
        <f t="shared" si="35"/>
        <v>0</v>
      </c>
      <c r="L69" s="924"/>
      <c r="M69" s="923">
        <f t="shared" si="37"/>
        <v>0</v>
      </c>
      <c r="N69" s="924"/>
      <c r="O69" s="923">
        <f t="shared" si="38"/>
        <v>0</v>
      </c>
      <c r="P69" s="924"/>
    </row>
    <row r="70" spans="1:16" ht="15.75" hidden="1" customHeight="1" x14ac:dyDescent="0.25">
      <c r="A70" s="834" t="s">
        <v>171</v>
      </c>
      <c r="B70" s="835"/>
      <c r="C70" s="835"/>
      <c r="D70" s="836"/>
      <c r="E70" s="28"/>
      <c r="F70" s="25">
        <v>313200</v>
      </c>
      <c r="G70" s="27" t="e">
        <f t="shared" ref="G70:H70" si="48">G200+G329</f>
        <v>#VALUE!</v>
      </c>
      <c r="H70" s="27">
        <f t="shared" si="48"/>
        <v>0</v>
      </c>
      <c r="I70" s="27" t="e">
        <f t="shared" si="35"/>
        <v>#VALUE!</v>
      </c>
      <c r="J70" s="27">
        <f t="shared" si="36"/>
        <v>0</v>
      </c>
      <c r="K70" s="923">
        <f t="shared" si="35"/>
        <v>0</v>
      </c>
      <c r="L70" s="924"/>
      <c r="M70" s="923">
        <f t="shared" si="37"/>
        <v>0</v>
      </c>
      <c r="N70" s="924"/>
      <c r="O70" s="923">
        <f t="shared" si="38"/>
        <v>0</v>
      </c>
      <c r="P70" s="924"/>
    </row>
    <row r="71" spans="1:16" ht="15.75" hidden="1" customHeight="1" x14ac:dyDescent="0.25">
      <c r="A71" s="834" t="s">
        <v>172</v>
      </c>
      <c r="B71" s="835"/>
      <c r="C71" s="835"/>
      <c r="D71" s="836"/>
      <c r="E71" s="28"/>
      <c r="F71" s="25">
        <v>313210</v>
      </c>
      <c r="G71" s="27" t="e">
        <f t="shared" ref="G71:H71" si="49">G201+G330</f>
        <v>#VALUE!</v>
      </c>
      <c r="H71" s="27">
        <f t="shared" si="49"/>
        <v>0</v>
      </c>
      <c r="I71" s="27" t="e">
        <f t="shared" si="35"/>
        <v>#VALUE!</v>
      </c>
      <c r="J71" s="27">
        <f t="shared" si="36"/>
        <v>0</v>
      </c>
      <c r="K71" s="923">
        <f t="shared" si="35"/>
        <v>0</v>
      </c>
      <c r="L71" s="924"/>
      <c r="M71" s="923">
        <f t="shared" si="37"/>
        <v>0</v>
      </c>
      <c r="N71" s="924"/>
      <c r="O71" s="923">
        <f t="shared" si="38"/>
        <v>0</v>
      </c>
      <c r="P71" s="924"/>
    </row>
    <row r="72" spans="1:16" ht="15.75" hidden="1" customHeight="1" x14ac:dyDescent="0.25">
      <c r="A72" s="834" t="s">
        <v>173</v>
      </c>
      <c r="B72" s="835"/>
      <c r="C72" s="835"/>
      <c r="D72" s="836"/>
      <c r="E72" s="28"/>
      <c r="F72" s="25">
        <v>314000</v>
      </c>
      <c r="G72" s="27" t="e">
        <f t="shared" ref="G72:H72" si="50">G202+G331</f>
        <v>#VALUE!</v>
      </c>
      <c r="H72" s="27">
        <f t="shared" si="50"/>
        <v>0</v>
      </c>
      <c r="I72" s="27" t="e">
        <f t="shared" si="35"/>
        <v>#VALUE!</v>
      </c>
      <c r="J72" s="27">
        <f t="shared" si="36"/>
        <v>0</v>
      </c>
      <c r="K72" s="923">
        <f t="shared" si="35"/>
        <v>0</v>
      </c>
      <c r="L72" s="924"/>
      <c r="M72" s="923">
        <f t="shared" si="37"/>
        <v>0</v>
      </c>
      <c r="N72" s="924"/>
      <c r="O72" s="923">
        <f t="shared" si="38"/>
        <v>0</v>
      </c>
      <c r="P72" s="924"/>
    </row>
    <row r="73" spans="1:16" ht="15.75" hidden="1" customHeight="1" x14ac:dyDescent="0.25">
      <c r="A73" s="834" t="s">
        <v>174</v>
      </c>
      <c r="B73" s="835"/>
      <c r="C73" s="835"/>
      <c r="D73" s="836"/>
      <c r="E73" s="28"/>
      <c r="F73" s="25">
        <v>314110</v>
      </c>
      <c r="G73" s="27" t="e">
        <f t="shared" ref="G73:H73" si="51">G203+G332</f>
        <v>#VALUE!</v>
      </c>
      <c r="H73" s="27">
        <f t="shared" si="51"/>
        <v>0</v>
      </c>
      <c r="I73" s="27" t="e">
        <f t="shared" si="35"/>
        <v>#VALUE!</v>
      </c>
      <c r="J73" s="27">
        <f t="shared" si="36"/>
        <v>0</v>
      </c>
      <c r="K73" s="923">
        <f t="shared" si="35"/>
        <v>0</v>
      </c>
      <c r="L73" s="924"/>
      <c r="M73" s="923">
        <f t="shared" si="37"/>
        <v>0</v>
      </c>
      <c r="N73" s="924"/>
      <c r="O73" s="923">
        <f t="shared" si="38"/>
        <v>0</v>
      </c>
      <c r="P73" s="924"/>
    </row>
    <row r="74" spans="1:16" ht="15.75" hidden="1" customHeight="1" x14ac:dyDescent="0.25">
      <c r="A74" s="834" t="s">
        <v>175</v>
      </c>
      <c r="B74" s="835"/>
      <c r="C74" s="835"/>
      <c r="D74" s="836"/>
      <c r="E74" s="28"/>
      <c r="F74" s="25">
        <v>314120</v>
      </c>
      <c r="G74" s="27" t="e">
        <f t="shared" ref="G74:H74" si="52">G204+G333</f>
        <v>#VALUE!</v>
      </c>
      <c r="H74" s="27">
        <f t="shared" si="52"/>
        <v>0</v>
      </c>
      <c r="I74" s="27" t="e">
        <f t="shared" si="35"/>
        <v>#VALUE!</v>
      </c>
      <c r="J74" s="27">
        <f t="shared" si="36"/>
        <v>0</v>
      </c>
      <c r="K74" s="923">
        <f t="shared" si="35"/>
        <v>0</v>
      </c>
      <c r="L74" s="924"/>
      <c r="M74" s="923">
        <f t="shared" si="37"/>
        <v>0</v>
      </c>
      <c r="N74" s="924"/>
      <c r="O74" s="923">
        <f t="shared" si="38"/>
        <v>0</v>
      </c>
      <c r="P74" s="924"/>
    </row>
    <row r="75" spans="1:16" ht="15.75" hidden="1" customHeight="1" x14ac:dyDescent="0.25">
      <c r="A75" s="834" t="s">
        <v>176</v>
      </c>
      <c r="B75" s="835"/>
      <c r="C75" s="835"/>
      <c r="D75" s="836"/>
      <c r="E75" s="28"/>
      <c r="F75" s="25">
        <v>314200</v>
      </c>
      <c r="G75" s="27" t="e">
        <f t="shared" ref="G75:H75" si="53">G205+G334</f>
        <v>#VALUE!</v>
      </c>
      <c r="H75" s="27">
        <f t="shared" si="53"/>
        <v>0</v>
      </c>
      <c r="I75" s="27" t="e">
        <f t="shared" si="35"/>
        <v>#VALUE!</v>
      </c>
      <c r="J75" s="27">
        <f t="shared" si="36"/>
        <v>0</v>
      </c>
      <c r="K75" s="923">
        <f t="shared" si="35"/>
        <v>0</v>
      </c>
      <c r="L75" s="924"/>
      <c r="M75" s="923">
        <f t="shared" si="37"/>
        <v>0</v>
      </c>
      <c r="N75" s="924"/>
      <c r="O75" s="923">
        <f t="shared" si="38"/>
        <v>0</v>
      </c>
      <c r="P75" s="924"/>
    </row>
    <row r="76" spans="1:16" ht="15.75" hidden="1" customHeight="1" x14ac:dyDescent="0.25">
      <c r="A76" s="834" t="s">
        <v>177</v>
      </c>
      <c r="B76" s="835"/>
      <c r="C76" s="835"/>
      <c r="D76" s="836"/>
      <c r="E76" s="28"/>
      <c r="F76" s="25">
        <v>315000</v>
      </c>
      <c r="G76" s="27" t="e">
        <f t="shared" ref="G76:H76" si="54">G206+G335</f>
        <v>#VALUE!</v>
      </c>
      <c r="H76" s="27">
        <f t="shared" si="54"/>
        <v>0</v>
      </c>
      <c r="I76" s="27" t="e">
        <f t="shared" si="35"/>
        <v>#VALUE!</v>
      </c>
      <c r="J76" s="27">
        <f t="shared" si="36"/>
        <v>0</v>
      </c>
      <c r="K76" s="923">
        <f t="shared" si="35"/>
        <v>0</v>
      </c>
      <c r="L76" s="924"/>
      <c r="M76" s="923">
        <f t="shared" si="37"/>
        <v>0</v>
      </c>
      <c r="N76" s="924"/>
      <c r="O76" s="923">
        <f t="shared" si="38"/>
        <v>0</v>
      </c>
      <c r="P76" s="924"/>
    </row>
    <row r="77" spans="1:16" ht="15.75" hidden="1" customHeight="1" x14ac:dyDescent="0.25">
      <c r="A77" s="834" t="s">
        <v>178</v>
      </c>
      <c r="B77" s="835"/>
      <c r="C77" s="835"/>
      <c r="D77" s="836"/>
      <c r="E77" s="43"/>
      <c r="F77" s="43">
        <v>315110</v>
      </c>
      <c r="G77" s="27" t="e">
        <f t="shared" ref="G77:H77" si="55">G207+G336</f>
        <v>#VALUE!</v>
      </c>
      <c r="H77" s="27">
        <f t="shared" si="55"/>
        <v>0</v>
      </c>
      <c r="I77" s="27" t="e">
        <f t="shared" si="35"/>
        <v>#VALUE!</v>
      </c>
      <c r="J77" s="27">
        <f t="shared" si="36"/>
        <v>0</v>
      </c>
      <c r="K77" s="923">
        <f t="shared" si="35"/>
        <v>0</v>
      </c>
      <c r="L77" s="924"/>
      <c r="M77" s="923">
        <f t="shared" si="37"/>
        <v>0</v>
      </c>
      <c r="N77" s="924"/>
      <c r="O77" s="923">
        <f t="shared" si="38"/>
        <v>0</v>
      </c>
      <c r="P77" s="924"/>
    </row>
    <row r="78" spans="1:16" ht="15.75" hidden="1" customHeight="1" x14ac:dyDescent="0.25">
      <c r="A78" s="834" t="s">
        <v>179</v>
      </c>
      <c r="B78" s="835"/>
      <c r="C78" s="835"/>
      <c r="D78" s="836"/>
      <c r="E78" s="43"/>
      <c r="F78" s="43">
        <v>315120</v>
      </c>
      <c r="G78" s="27" t="e">
        <f t="shared" ref="G78:H78" si="56">G208+G337</f>
        <v>#VALUE!</v>
      </c>
      <c r="H78" s="27">
        <f t="shared" si="56"/>
        <v>0</v>
      </c>
      <c r="I78" s="27" t="e">
        <f t="shared" si="35"/>
        <v>#VALUE!</v>
      </c>
      <c r="J78" s="27">
        <f t="shared" si="36"/>
        <v>0</v>
      </c>
      <c r="K78" s="923">
        <f t="shared" si="35"/>
        <v>0</v>
      </c>
      <c r="L78" s="924"/>
      <c r="M78" s="923">
        <f t="shared" si="37"/>
        <v>0</v>
      </c>
      <c r="N78" s="924"/>
      <c r="O78" s="923">
        <f t="shared" si="38"/>
        <v>0</v>
      </c>
      <c r="P78" s="924"/>
    </row>
    <row r="79" spans="1:16" ht="15.75" hidden="1" customHeight="1" x14ac:dyDescent="0.25">
      <c r="A79" s="834" t="s">
        <v>180</v>
      </c>
      <c r="B79" s="835"/>
      <c r="C79" s="835"/>
      <c r="D79" s="836"/>
      <c r="E79" s="43"/>
      <c r="F79" s="43">
        <v>316000</v>
      </c>
      <c r="G79" s="27" t="e">
        <f t="shared" ref="G79:H79" si="57">G209+G338</f>
        <v>#VALUE!</v>
      </c>
      <c r="H79" s="27">
        <f t="shared" si="57"/>
        <v>0</v>
      </c>
      <c r="I79" s="27" t="e">
        <f t="shared" si="35"/>
        <v>#VALUE!</v>
      </c>
      <c r="J79" s="27">
        <f t="shared" si="36"/>
        <v>0</v>
      </c>
      <c r="K79" s="923">
        <f t="shared" si="35"/>
        <v>0</v>
      </c>
      <c r="L79" s="924"/>
      <c r="M79" s="923">
        <f t="shared" si="37"/>
        <v>0</v>
      </c>
      <c r="N79" s="924"/>
      <c r="O79" s="923">
        <f t="shared" si="38"/>
        <v>0</v>
      </c>
      <c r="P79" s="924"/>
    </row>
    <row r="80" spans="1:16" ht="15.75" hidden="1" customHeight="1" x14ac:dyDescent="0.25">
      <c r="A80" s="834" t="s">
        <v>181</v>
      </c>
      <c r="B80" s="835"/>
      <c r="C80" s="835"/>
      <c r="D80" s="836"/>
      <c r="E80" s="28"/>
      <c r="F80" s="25">
        <v>316110</v>
      </c>
      <c r="G80" s="27" t="e">
        <f t="shared" ref="G80:H80" si="58">G210+G339</f>
        <v>#VALUE!</v>
      </c>
      <c r="H80" s="27">
        <f t="shared" si="58"/>
        <v>0</v>
      </c>
      <c r="I80" s="27" t="e">
        <f t="shared" si="35"/>
        <v>#VALUE!</v>
      </c>
      <c r="J80" s="27">
        <f t="shared" si="36"/>
        <v>0</v>
      </c>
      <c r="K80" s="923">
        <f t="shared" si="35"/>
        <v>0</v>
      </c>
      <c r="L80" s="924"/>
      <c r="M80" s="923">
        <f t="shared" si="37"/>
        <v>0</v>
      </c>
      <c r="N80" s="924"/>
      <c r="O80" s="923">
        <f t="shared" si="38"/>
        <v>0</v>
      </c>
      <c r="P80" s="924"/>
    </row>
    <row r="81" spans="1:16" ht="15.75" hidden="1" customHeight="1" x14ac:dyDescent="0.25">
      <c r="A81" s="834" t="s">
        <v>182</v>
      </c>
      <c r="B81" s="835"/>
      <c r="C81" s="835"/>
      <c r="D81" s="836"/>
      <c r="E81" s="43"/>
      <c r="F81" s="43">
        <v>316120</v>
      </c>
      <c r="G81" s="27" t="e">
        <f t="shared" ref="G81:H81" si="59">G211+G340</f>
        <v>#VALUE!</v>
      </c>
      <c r="H81" s="27">
        <f t="shared" si="59"/>
        <v>0</v>
      </c>
      <c r="I81" s="27" t="e">
        <f t="shared" si="35"/>
        <v>#VALUE!</v>
      </c>
      <c r="J81" s="27">
        <f t="shared" si="36"/>
        <v>0</v>
      </c>
      <c r="K81" s="923">
        <f t="shared" si="35"/>
        <v>0</v>
      </c>
      <c r="L81" s="924"/>
      <c r="M81" s="923">
        <f t="shared" si="37"/>
        <v>0</v>
      </c>
      <c r="N81" s="924"/>
      <c r="O81" s="923">
        <f t="shared" si="38"/>
        <v>0</v>
      </c>
      <c r="P81" s="924"/>
    </row>
    <row r="82" spans="1:16" ht="15.75" hidden="1" customHeight="1" x14ac:dyDescent="0.25">
      <c r="A82" s="834" t="s">
        <v>183</v>
      </c>
      <c r="B82" s="835"/>
      <c r="C82" s="835"/>
      <c r="D82" s="836"/>
      <c r="E82" s="28"/>
      <c r="F82" s="25">
        <v>316210</v>
      </c>
      <c r="G82" s="27" t="e">
        <f t="shared" ref="G82:H82" si="60">G212+G341</f>
        <v>#VALUE!</v>
      </c>
      <c r="H82" s="27">
        <f t="shared" si="60"/>
        <v>0</v>
      </c>
      <c r="I82" s="27" t="e">
        <f t="shared" si="35"/>
        <v>#VALUE!</v>
      </c>
      <c r="J82" s="27">
        <f t="shared" si="36"/>
        <v>0</v>
      </c>
      <c r="K82" s="923">
        <f t="shared" si="35"/>
        <v>0</v>
      </c>
      <c r="L82" s="924"/>
      <c r="M82" s="923">
        <f t="shared" si="37"/>
        <v>0</v>
      </c>
      <c r="N82" s="924"/>
      <c r="O82" s="923">
        <f t="shared" si="38"/>
        <v>0</v>
      </c>
      <c r="P82" s="924"/>
    </row>
    <row r="83" spans="1:16" ht="15.75" hidden="1" customHeight="1" x14ac:dyDescent="0.25">
      <c r="A83" s="834" t="s">
        <v>184</v>
      </c>
      <c r="B83" s="835"/>
      <c r="C83" s="835"/>
      <c r="D83" s="836"/>
      <c r="E83" s="28"/>
      <c r="F83" s="25">
        <v>317000</v>
      </c>
      <c r="G83" s="27" t="e">
        <f t="shared" ref="G83:H83" si="61">G213+G342</f>
        <v>#VALUE!</v>
      </c>
      <c r="H83" s="27">
        <f t="shared" si="61"/>
        <v>0</v>
      </c>
      <c r="I83" s="27" t="e">
        <f t="shared" si="35"/>
        <v>#VALUE!</v>
      </c>
      <c r="J83" s="27">
        <f t="shared" si="36"/>
        <v>0</v>
      </c>
      <c r="K83" s="923">
        <f t="shared" si="35"/>
        <v>0</v>
      </c>
      <c r="L83" s="924"/>
      <c r="M83" s="923">
        <f t="shared" si="37"/>
        <v>0</v>
      </c>
      <c r="N83" s="924"/>
      <c r="O83" s="923">
        <f t="shared" si="38"/>
        <v>0</v>
      </c>
      <c r="P83" s="924"/>
    </row>
    <row r="84" spans="1:16" ht="15.75" hidden="1" customHeight="1" x14ac:dyDescent="0.25">
      <c r="A84" s="834" t="s">
        <v>185</v>
      </c>
      <c r="B84" s="835"/>
      <c r="C84" s="835"/>
      <c r="D84" s="836"/>
      <c r="E84" s="28"/>
      <c r="F84" s="25">
        <v>318000</v>
      </c>
      <c r="G84" s="27" t="e">
        <f t="shared" ref="G84:H84" si="62">G214+G343</f>
        <v>#VALUE!</v>
      </c>
      <c r="H84" s="27">
        <f t="shared" si="62"/>
        <v>0</v>
      </c>
      <c r="I84" s="27" t="e">
        <f t="shared" si="35"/>
        <v>#VALUE!</v>
      </c>
      <c r="J84" s="27">
        <f t="shared" si="36"/>
        <v>0</v>
      </c>
      <c r="K84" s="923">
        <f t="shared" si="35"/>
        <v>0</v>
      </c>
      <c r="L84" s="924"/>
      <c r="M84" s="923">
        <f t="shared" si="37"/>
        <v>0</v>
      </c>
      <c r="N84" s="924"/>
      <c r="O84" s="923">
        <f t="shared" si="38"/>
        <v>0</v>
      </c>
      <c r="P84" s="924"/>
    </row>
    <row r="85" spans="1:16" ht="15.75" hidden="1" customHeight="1" x14ac:dyDescent="0.25">
      <c r="A85" s="834" t="s">
        <v>186</v>
      </c>
      <c r="B85" s="835"/>
      <c r="C85" s="835"/>
      <c r="D85" s="836"/>
      <c r="E85" s="43"/>
      <c r="F85" s="43">
        <v>318110</v>
      </c>
      <c r="G85" s="27" t="e">
        <f t="shared" ref="G85:H85" si="63">G215+G344</f>
        <v>#VALUE!</v>
      </c>
      <c r="H85" s="27">
        <f t="shared" si="63"/>
        <v>0</v>
      </c>
      <c r="I85" s="27" t="e">
        <f t="shared" si="35"/>
        <v>#VALUE!</v>
      </c>
      <c r="J85" s="27">
        <f t="shared" si="36"/>
        <v>0</v>
      </c>
      <c r="K85" s="923">
        <f t="shared" si="35"/>
        <v>0</v>
      </c>
      <c r="L85" s="924"/>
      <c r="M85" s="923">
        <f t="shared" si="37"/>
        <v>0</v>
      </c>
      <c r="N85" s="924"/>
      <c r="O85" s="923">
        <f t="shared" si="38"/>
        <v>0</v>
      </c>
      <c r="P85" s="924"/>
    </row>
    <row r="86" spans="1:16" ht="15.75" hidden="1" customHeight="1" x14ac:dyDescent="0.25">
      <c r="A86" s="834" t="s">
        <v>187</v>
      </c>
      <c r="B86" s="835"/>
      <c r="C86" s="835"/>
      <c r="D86" s="836"/>
      <c r="E86" s="28"/>
      <c r="F86" s="25">
        <v>318120</v>
      </c>
      <c r="G86" s="27" t="e">
        <f t="shared" ref="G86:H86" si="64">G216+G345</f>
        <v>#VALUE!</v>
      </c>
      <c r="H86" s="27">
        <f t="shared" si="64"/>
        <v>0</v>
      </c>
      <c r="I86" s="27" t="e">
        <f t="shared" si="35"/>
        <v>#VALUE!</v>
      </c>
      <c r="J86" s="27">
        <f t="shared" si="36"/>
        <v>0</v>
      </c>
      <c r="K86" s="923">
        <f t="shared" si="35"/>
        <v>0</v>
      </c>
      <c r="L86" s="924"/>
      <c r="M86" s="923">
        <f t="shared" si="37"/>
        <v>0</v>
      </c>
      <c r="N86" s="924"/>
      <c r="O86" s="923">
        <f t="shared" si="38"/>
        <v>0</v>
      </c>
      <c r="P86" s="924"/>
    </row>
    <row r="87" spans="1:16" ht="15.75" hidden="1" customHeight="1" x14ac:dyDescent="0.25">
      <c r="A87" s="834" t="s">
        <v>188</v>
      </c>
      <c r="B87" s="835"/>
      <c r="C87" s="835"/>
      <c r="D87" s="836"/>
      <c r="E87" s="28"/>
      <c r="F87" s="25">
        <v>319000</v>
      </c>
      <c r="G87" s="27" t="e">
        <f t="shared" ref="G87:H87" si="65">G217+G346</f>
        <v>#VALUE!</v>
      </c>
      <c r="H87" s="27">
        <f t="shared" si="65"/>
        <v>0</v>
      </c>
      <c r="I87" s="27" t="e">
        <f t="shared" si="35"/>
        <v>#VALUE!</v>
      </c>
      <c r="J87" s="27">
        <f t="shared" si="36"/>
        <v>0</v>
      </c>
      <c r="K87" s="923">
        <f t="shared" si="35"/>
        <v>0</v>
      </c>
      <c r="L87" s="924"/>
      <c r="M87" s="923">
        <f t="shared" si="37"/>
        <v>0</v>
      </c>
      <c r="N87" s="924"/>
      <c r="O87" s="923">
        <f t="shared" si="38"/>
        <v>0</v>
      </c>
      <c r="P87" s="924"/>
    </row>
    <row r="88" spans="1:16" ht="15.75" hidden="1" customHeight="1" x14ac:dyDescent="0.25">
      <c r="A88" s="834" t="s">
        <v>189</v>
      </c>
      <c r="B88" s="835"/>
      <c r="C88" s="835"/>
      <c r="D88" s="836"/>
      <c r="E88" s="28"/>
      <c r="F88" s="25">
        <v>319100</v>
      </c>
      <c r="G88" s="27" t="e">
        <f t="shared" ref="G88:H88" si="66">G218+G347</f>
        <v>#VALUE!</v>
      </c>
      <c r="H88" s="27">
        <f t="shared" si="66"/>
        <v>0</v>
      </c>
      <c r="I88" s="27" t="e">
        <f t="shared" si="35"/>
        <v>#VALUE!</v>
      </c>
      <c r="J88" s="27">
        <f t="shared" si="36"/>
        <v>0</v>
      </c>
      <c r="K88" s="923">
        <f t="shared" si="35"/>
        <v>0</v>
      </c>
      <c r="L88" s="924"/>
      <c r="M88" s="923">
        <f t="shared" si="37"/>
        <v>0</v>
      </c>
      <c r="N88" s="924"/>
      <c r="O88" s="923">
        <f t="shared" si="38"/>
        <v>0</v>
      </c>
      <c r="P88" s="924"/>
    </row>
    <row r="89" spans="1:16" ht="15.75" hidden="1" customHeight="1" x14ac:dyDescent="0.25">
      <c r="A89" s="834" t="s">
        <v>190</v>
      </c>
      <c r="B89" s="835"/>
      <c r="C89" s="835"/>
      <c r="D89" s="836"/>
      <c r="E89" s="28"/>
      <c r="F89" s="25">
        <v>319200</v>
      </c>
      <c r="G89" s="27" t="e">
        <f t="shared" ref="G89:H89" si="67">G219+G348</f>
        <v>#VALUE!</v>
      </c>
      <c r="H89" s="27">
        <f t="shared" si="67"/>
        <v>0</v>
      </c>
      <c r="I89" s="27" t="e">
        <f t="shared" si="35"/>
        <v>#VALUE!</v>
      </c>
      <c r="J89" s="27">
        <f t="shared" si="36"/>
        <v>0</v>
      </c>
      <c r="K89" s="923">
        <f t="shared" si="35"/>
        <v>0</v>
      </c>
      <c r="L89" s="924"/>
      <c r="M89" s="923">
        <f t="shared" si="37"/>
        <v>0</v>
      </c>
      <c r="N89" s="924"/>
      <c r="O89" s="923">
        <f t="shared" si="38"/>
        <v>0</v>
      </c>
      <c r="P89" s="924"/>
    </row>
    <row r="90" spans="1:16" ht="15.75" hidden="1" customHeight="1" x14ac:dyDescent="0.25">
      <c r="A90" s="846" t="s">
        <v>191</v>
      </c>
      <c r="B90" s="847"/>
      <c r="C90" s="847"/>
      <c r="D90" s="848"/>
      <c r="E90" s="44"/>
      <c r="F90" s="45">
        <v>330000</v>
      </c>
      <c r="G90" s="21" t="e">
        <f t="shared" ref="G90:J90" si="68">SUM(G91:G110)</f>
        <v>#VALUE!</v>
      </c>
      <c r="H90" s="21">
        <f t="shared" si="68"/>
        <v>0</v>
      </c>
      <c r="I90" s="21" t="e">
        <f t="shared" si="68"/>
        <v>#VALUE!</v>
      </c>
      <c r="J90" s="21">
        <f t="shared" si="68"/>
        <v>0</v>
      </c>
      <c r="K90" s="927">
        <f>SUM(K91:L110)</f>
        <v>0</v>
      </c>
      <c r="L90" s="928"/>
      <c r="M90" s="927">
        <f>SUM(M91:N110)</f>
        <v>0</v>
      </c>
      <c r="N90" s="928"/>
      <c r="O90" s="927">
        <f>SUM(O91:P110)</f>
        <v>0</v>
      </c>
      <c r="P90" s="928"/>
    </row>
    <row r="91" spans="1:16" ht="15.75" hidden="1" customHeight="1" x14ac:dyDescent="0.25">
      <c r="A91" s="834" t="s">
        <v>192</v>
      </c>
      <c r="B91" s="835"/>
      <c r="C91" s="835"/>
      <c r="D91" s="836"/>
      <c r="E91" s="28"/>
      <c r="F91" s="25">
        <v>331000</v>
      </c>
      <c r="G91" s="27" t="e">
        <f t="shared" ref="G91:H91" si="69">G221+G350</f>
        <v>#VALUE!</v>
      </c>
      <c r="H91" s="27">
        <f t="shared" si="69"/>
        <v>0</v>
      </c>
      <c r="I91" s="27" t="e">
        <f t="shared" ref="I91:K110" si="70">I221+I350</f>
        <v>#VALUE!</v>
      </c>
      <c r="J91" s="27">
        <f t="shared" ref="J91:J110" si="71">J221+J350</f>
        <v>0</v>
      </c>
      <c r="K91" s="923">
        <f t="shared" si="70"/>
        <v>0</v>
      </c>
      <c r="L91" s="924"/>
      <c r="M91" s="923">
        <f t="shared" ref="M91:M110" si="72">M221+M350</f>
        <v>0</v>
      </c>
      <c r="N91" s="924"/>
      <c r="O91" s="923">
        <f t="shared" ref="O91:O110" si="73">O221+O350</f>
        <v>0</v>
      </c>
      <c r="P91" s="924"/>
    </row>
    <row r="92" spans="1:16" ht="15.75" hidden="1" customHeight="1" x14ac:dyDescent="0.25">
      <c r="A92" s="834" t="s">
        <v>193</v>
      </c>
      <c r="B92" s="835"/>
      <c r="C92" s="835"/>
      <c r="D92" s="836"/>
      <c r="E92" s="28"/>
      <c r="F92" s="25">
        <v>331110</v>
      </c>
      <c r="G92" s="27" t="e">
        <f t="shared" ref="G92:H92" si="74">G222+G351</f>
        <v>#VALUE!</v>
      </c>
      <c r="H92" s="27">
        <f t="shared" si="74"/>
        <v>0</v>
      </c>
      <c r="I92" s="27" t="e">
        <f t="shared" si="70"/>
        <v>#VALUE!</v>
      </c>
      <c r="J92" s="27">
        <f t="shared" si="71"/>
        <v>0</v>
      </c>
      <c r="K92" s="923">
        <f t="shared" si="70"/>
        <v>0</v>
      </c>
      <c r="L92" s="924"/>
      <c r="M92" s="923">
        <f t="shared" si="72"/>
        <v>0</v>
      </c>
      <c r="N92" s="924"/>
      <c r="O92" s="923">
        <f t="shared" si="73"/>
        <v>0</v>
      </c>
      <c r="P92" s="924"/>
    </row>
    <row r="93" spans="1:16" ht="15.75" hidden="1" customHeight="1" x14ac:dyDescent="0.25">
      <c r="A93" s="834" t="s">
        <v>194</v>
      </c>
      <c r="B93" s="835"/>
      <c r="C93" s="835"/>
      <c r="D93" s="836"/>
      <c r="E93" s="43"/>
      <c r="F93" s="43">
        <v>331210</v>
      </c>
      <c r="G93" s="27" t="e">
        <f t="shared" ref="G93:H93" si="75">G223+G352</f>
        <v>#VALUE!</v>
      </c>
      <c r="H93" s="27">
        <f t="shared" si="75"/>
        <v>0</v>
      </c>
      <c r="I93" s="27" t="e">
        <f t="shared" si="70"/>
        <v>#VALUE!</v>
      </c>
      <c r="J93" s="27">
        <f t="shared" si="71"/>
        <v>0</v>
      </c>
      <c r="K93" s="923">
        <f t="shared" si="70"/>
        <v>0</v>
      </c>
      <c r="L93" s="924"/>
      <c r="M93" s="923">
        <f t="shared" si="72"/>
        <v>0</v>
      </c>
      <c r="N93" s="924"/>
      <c r="O93" s="923">
        <f t="shared" si="73"/>
        <v>0</v>
      </c>
      <c r="P93" s="924"/>
    </row>
    <row r="94" spans="1:16" ht="15.75" hidden="1" customHeight="1" x14ac:dyDescent="0.25">
      <c r="A94" s="834" t="s">
        <v>195</v>
      </c>
      <c r="B94" s="835"/>
      <c r="C94" s="835"/>
      <c r="D94" s="836"/>
      <c r="E94" s="43"/>
      <c r="F94" s="43">
        <v>332000</v>
      </c>
      <c r="G94" s="27" t="e">
        <f t="shared" ref="G94:H94" si="76">G224+G353</f>
        <v>#VALUE!</v>
      </c>
      <c r="H94" s="27">
        <f t="shared" si="76"/>
        <v>0</v>
      </c>
      <c r="I94" s="27" t="e">
        <f t="shared" si="70"/>
        <v>#VALUE!</v>
      </c>
      <c r="J94" s="27">
        <f t="shared" si="71"/>
        <v>0</v>
      </c>
      <c r="K94" s="923">
        <f t="shared" si="70"/>
        <v>0</v>
      </c>
      <c r="L94" s="924"/>
      <c r="M94" s="923">
        <f t="shared" si="72"/>
        <v>0</v>
      </c>
      <c r="N94" s="924"/>
      <c r="O94" s="923">
        <f t="shared" si="73"/>
        <v>0</v>
      </c>
      <c r="P94" s="924"/>
    </row>
    <row r="95" spans="1:16" ht="15.75" hidden="1" customHeight="1" x14ac:dyDescent="0.25">
      <c r="A95" s="834" t="s">
        <v>196</v>
      </c>
      <c r="B95" s="835"/>
      <c r="C95" s="835"/>
      <c r="D95" s="836"/>
      <c r="E95" s="43"/>
      <c r="F95" s="43">
        <v>332110</v>
      </c>
      <c r="G95" s="27" t="e">
        <f t="shared" ref="G95:H95" si="77">G225+G354</f>
        <v>#VALUE!</v>
      </c>
      <c r="H95" s="27">
        <f t="shared" si="77"/>
        <v>0</v>
      </c>
      <c r="I95" s="27" t="e">
        <f t="shared" si="70"/>
        <v>#VALUE!</v>
      </c>
      <c r="J95" s="27">
        <f t="shared" si="71"/>
        <v>0</v>
      </c>
      <c r="K95" s="923">
        <f t="shared" si="70"/>
        <v>0</v>
      </c>
      <c r="L95" s="924"/>
      <c r="M95" s="923">
        <f t="shared" si="72"/>
        <v>0</v>
      </c>
      <c r="N95" s="924"/>
      <c r="O95" s="923">
        <f t="shared" si="73"/>
        <v>0</v>
      </c>
      <c r="P95" s="924"/>
    </row>
    <row r="96" spans="1:16" ht="15.75" hidden="1" customHeight="1" x14ac:dyDescent="0.25">
      <c r="A96" s="834" t="s">
        <v>197</v>
      </c>
      <c r="B96" s="835"/>
      <c r="C96" s="835"/>
      <c r="D96" s="836"/>
      <c r="E96" s="28"/>
      <c r="F96" s="25">
        <v>332210</v>
      </c>
      <c r="G96" s="27" t="e">
        <f t="shared" ref="G96:H96" si="78">G226+G355</f>
        <v>#VALUE!</v>
      </c>
      <c r="H96" s="27">
        <f t="shared" si="78"/>
        <v>0</v>
      </c>
      <c r="I96" s="27" t="e">
        <f t="shared" si="70"/>
        <v>#VALUE!</v>
      </c>
      <c r="J96" s="27">
        <f t="shared" si="71"/>
        <v>0</v>
      </c>
      <c r="K96" s="923">
        <f t="shared" si="70"/>
        <v>0</v>
      </c>
      <c r="L96" s="924"/>
      <c r="M96" s="923">
        <f t="shared" si="72"/>
        <v>0</v>
      </c>
      <c r="N96" s="924"/>
      <c r="O96" s="923">
        <f t="shared" si="73"/>
        <v>0</v>
      </c>
      <c r="P96" s="924"/>
    </row>
    <row r="97" spans="1:21" ht="15.75" hidden="1" customHeight="1" x14ac:dyDescent="0.25">
      <c r="A97" s="834" t="s">
        <v>198</v>
      </c>
      <c r="B97" s="835"/>
      <c r="C97" s="835"/>
      <c r="D97" s="836"/>
      <c r="E97" s="28"/>
      <c r="F97" s="25">
        <v>333000</v>
      </c>
      <c r="G97" s="27" t="e">
        <f t="shared" ref="G97:H97" si="79">G227+G356</f>
        <v>#VALUE!</v>
      </c>
      <c r="H97" s="27">
        <f t="shared" si="79"/>
        <v>0</v>
      </c>
      <c r="I97" s="27" t="e">
        <f t="shared" si="70"/>
        <v>#VALUE!</v>
      </c>
      <c r="J97" s="27">
        <f t="shared" si="71"/>
        <v>0</v>
      </c>
      <c r="K97" s="923">
        <f t="shared" si="70"/>
        <v>0</v>
      </c>
      <c r="L97" s="924"/>
      <c r="M97" s="923">
        <f t="shared" si="72"/>
        <v>0</v>
      </c>
      <c r="N97" s="924"/>
      <c r="O97" s="923">
        <f t="shared" si="73"/>
        <v>0</v>
      </c>
      <c r="P97" s="924"/>
    </row>
    <row r="98" spans="1:21" ht="15.75" hidden="1" customHeight="1" x14ac:dyDescent="0.25">
      <c r="A98" s="834" t="s">
        <v>199</v>
      </c>
      <c r="B98" s="835"/>
      <c r="C98" s="835"/>
      <c r="D98" s="836"/>
      <c r="E98" s="28"/>
      <c r="F98" s="25">
        <v>333100</v>
      </c>
      <c r="G98" s="27" t="e">
        <f t="shared" ref="G98:H98" si="80">G228+G357</f>
        <v>#VALUE!</v>
      </c>
      <c r="H98" s="27">
        <f t="shared" si="80"/>
        <v>0</v>
      </c>
      <c r="I98" s="27" t="e">
        <f t="shared" si="70"/>
        <v>#VALUE!</v>
      </c>
      <c r="J98" s="27">
        <f t="shared" si="71"/>
        <v>0</v>
      </c>
      <c r="K98" s="923">
        <f t="shared" si="70"/>
        <v>0</v>
      </c>
      <c r="L98" s="924"/>
      <c r="M98" s="923">
        <f t="shared" si="72"/>
        <v>0</v>
      </c>
      <c r="N98" s="924"/>
      <c r="O98" s="923">
        <f t="shared" si="73"/>
        <v>0</v>
      </c>
      <c r="P98" s="924"/>
    </row>
    <row r="99" spans="1:21" ht="15.75" hidden="1" customHeight="1" x14ac:dyDescent="0.25">
      <c r="A99" s="834" t="s">
        <v>200</v>
      </c>
      <c r="B99" s="835"/>
      <c r="C99" s="835"/>
      <c r="D99" s="836"/>
      <c r="E99" s="28"/>
      <c r="F99" s="25">
        <v>333110</v>
      </c>
      <c r="G99" s="27" t="e">
        <f t="shared" ref="G99:H99" si="81">G229+G358</f>
        <v>#VALUE!</v>
      </c>
      <c r="H99" s="27">
        <f t="shared" si="81"/>
        <v>0</v>
      </c>
      <c r="I99" s="27" t="e">
        <f t="shared" si="70"/>
        <v>#VALUE!</v>
      </c>
      <c r="J99" s="27">
        <f t="shared" si="71"/>
        <v>0</v>
      </c>
      <c r="K99" s="923">
        <f t="shared" si="70"/>
        <v>0</v>
      </c>
      <c r="L99" s="924"/>
      <c r="M99" s="923">
        <f t="shared" si="72"/>
        <v>0</v>
      </c>
      <c r="N99" s="924"/>
      <c r="O99" s="923">
        <f t="shared" si="73"/>
        <v>0</v>
      </c>
      <c r="P99" s="924"/>
    </row>
    <row r="100" spans="1:21" ht="15.75" hidden="1" customHeight="1" x14ac:dyDescent="0.25">
      <c r="A100" s="834" t="s">
        <v>201</v>
      </c>
      <c r="B100" s="835"/>
      <c r="C100" s="835"/>
      <c r="D100" s="836"/>
      <c r="E100" s="28"/>
      <c r="F100" s="25">
        <v>334000</v>
      </c>
      <c r="G100" s="27" t="e">
        <f t="shared" ref="G100:H100" si="82">G230+G359</f>
        <v>#VALUE!</v>
      </c>
      <c r="H100" s="27">
        <f t="shared" si="82"/>
        <v>0</v>
      </c>
      <c r="I100" s="27" t="e">
        <f t="shared" si="70"/>
        <v>#VALUE!</v>
      </c>
      <c r="J100" s="27">
        <f t="shared" si="71"/>
        <v>0</v>
      </c>
      <c r="K100" s="923">
        <f t="shared" si="70"/>
        <v>0</v>
      </c>
      <c r="L100" s="924"/>
      <c r="M100" s="923">
        <f t="shared" si="72"/>
        <v>0</v>
      </c>
      <c r="N100" s="924"/>
      <c r="O100" s="923">
        <f t="shared" si="73"/>
        <v>0</v>
      </c>
      <c r="P100" s="924"/>
    </row>
    <row r="101" spans="1:21" ht="15.75" hidden="1" customHeight="1" x14ac:dyDescent="0.25">
      <c r="A101" s="834" t="s">
        <v>202</v>
      </c>
      <c r="B101" s="835"/>
      <c r="C101" s="835"/>
      <c r="D101" s="836"/>
      <c r="E101" s="28"/>
      <c r="F101" s="25">
        <v>334110</v>
      </c>
      <c r="G101" s="27" t="e">
        <f t="shared" ref="G101:H101" si="83">G231+G360</f>
        <v>#VALUE!</v>
      </c>
      <c r="H101" s="27">
        <f t="shared" si="83"/>
        <v>0</v>
      </c>
      <c r="I101" s="27" t="e">
        <f t="shared" si="70"/>
        <v>#VALUE!</v>
      </c>
      <c r="J101" s="27">
        <f t="shared" si="71"/>
        <v>0</v>
      </c>
      <c r="K101" s="923">
        <f t="shared" si="70"/>
        <v>0</v>
      </c>
      <c r="L101" s="924"/>
      <c r="M101" s="923">
        <f t="shared" si="72"/>
        <v>0</v>
      </c>
      <c r="N101" s="924"/>
      <c r="O101" s="923">
        <f t="shared" si="73"/>
        <v>0</v>
      </c>
      <c r="P101" s="924"/>
    </row>
    <row r="102" spans="1:21" ht="15.75" hidden="1" customHeight="1" x14ac:dyDescent="0.25">
      <c r="A102" s="834" t="s">
        <v>203</v>
      </c>
      <c r="B102" s="835"/>
      <c r="C102" s="835"/>
      <c r="D102" s="836"/>
      <c r="E102" s="28"/>
      <c r="F102" s="25">
        <v>335000</v>
      </c>
      <c r="G102" s="27" t="e">
        <f t="shared" ref="G102:H102" si="84">G232+G361</f>
        <v>#VALUE!</v>
      </c>
      <c r="H102" s="27">
        <f t="shared" si="84"/>
        <v>0</v>
      </c>
      <c r="I102" s="27" t="e">
        <f t="shared" si="70"/>
        <v>#VALUE!</v>
      </c>
      <c r="J102" s="27">
        <f t="shared" si="71"/>
        <v>0</v>
      </c>
      <c r="K102" s="923">
        <f t="shared" si="70"/>
        <v>0</v>
      </c>
      <c r="L102" s="924"/>
      <c r="M102" s="923">
        <f t="shared" si="72"/>
        <v>0</v>
      </c>
      <c r="N102" s="924"/>
      <c r="O102" s="923">
        <f t="shared" si="73"/>
        <v>0</v>
      </c>
      <c r="P102" s="924"/>
    </row>
    <row r="103" spans="1:21" ht="15.75" hidden="1" customHeight="1" x14ac:dyDescent="0.25">
      <c r="A103" s="834" t="s">
        <v>204</v>
      </c>
      <c r="B103" s="835"/>
      <c r="C103" s="835"/>
      <c r="D103" s="836"/>
      <c r="E103" s="28"/>
      <c r="F103" s="25">
        <v>335110</v>
      </c>
      <c r="G103" s="27" t="e">
        <f t="shared" ref="G103:H103" si="85">G233+G362</f>
        <v>#VALUE!</v>
      </c>
      <c r="H103" s="27">
        <f t="shared" si="85"/>
        <v>0</v>
      </c>
      <c r="I103" s="27" t="e">
        <f t="shared" si="70"/>
        <v>#VALUE!</v>
      </c>
      <c r="J103" s="27">
        <f t="shared" si="71"/>
        <v>0</v>
      </c>
      <c r="K103" s="923">
        <f t="shared" si="70"/>
        <v>0</v>
      </c>
      <c r="L103" s="924"/>
      <c r="M103" s="923">
        <f t="shared" si="72"/>
        <v>0</v>
      </c>
      <c r="N103" s="924"/>
      <c r="O103" s="923">
        <f t="shared" si="73"/>
        <v>0</v>
      </c>
      <c r="P103" s="924"/>
    </row>
    <row r="104" spans="1:21" ht="15.75" hidden="1" customHeight="1" x14ac:dyDescent="0.25">
      <c r="A104" s="834" t="s">
        <v>205</v>
      </c>
      <c r="B104" s="835"/>
      <c r="C104" s="835"/>
      <c r="D104" s="836"/>
      <c r="E104" s="28"/>
      <c r="F104" s="25">
        <v>336000</v>
      </c>
      <c r="G104" s="27" t="e">
        <f t="shared" ref="G104:H104" si="86">G234+G363</f>
        <v>#VALUE!</v>
      </c>
      <c r="H104" s="27">
        <f t="shared" si="86"/>
        <v>0</v>
      </c>
      <c r="I104" s="27" t="e">
        <f t="shared" si="70"/>
        <v>#VALUE!</v>
      </c>
      <c r="J104" s="27">
        <f t="shared" si="71"/>
        <v>0</v>
      </c>
      <c r="K104" s="923">
        <f t="shared" si="70"/>
        <v>0</v>
      </c>
      <c r="L104" s="924"/>
      <c r="M104" s="923">
        <f t="shared" si="72"/>
        <v>0</v>
      </c>
      <c r="N104" s="924"/>
      <c r="O104" s="923">
        <f t="shared" si="73"/>
        <v>0</v>
      </c>
      <c r="P104" s="924"/>
    </row>
    <row r="105" spans="1:21" ht="15.75" hidden="1" customHeight="1" x14ac:dyDescent="0.25">
      <c r="A105" s="834" t="s">
        <v>206</v>
      </c>
      <c r="B105" s="835"/>
      <c r="C105" s="835"/>
      <c r="D105" s="836"/>
      <c r="E105" s="28"/>
      <c r="F105" s="25">
        <v>336100</v>
      </c>
      <c r="G105" s="27" t="e">
        <f t="shared" ref="G105:H105" si="87">G235+G364</f>
        <v>#VALUE!</v>
      </c>
      <c r="H105" s="27">
        <f t="shared" si="87"/>
        <v>0</v>
      </c>
      <c r="I105" s="27" t="e">
        <f t="shared" si="70"/>
        <v>#VALUE!</v>
      </c>
      <c r="J105" s="27">
        <f t="shared" si="71"/>
        <v>0</v>
      </c>
      <c r="K105" s="923">
        <f t="shared" si="70"/>
        <v>0</v>
      </c>
      <c r="L105" s="924"/>
      <c r="M105" s="923">
        <f t="shared" si="72"/>
        <v>0</v>
      </c>
      <c r="N105" s="924"/>
      <c r="O105" s="923">
        <f t="shared" si="73"/>
        <v>0</v>
      </c>
      <c r="P105" s="924"/>
    </row>
    <row r="106" spans="1:21" ht="15.75" hidden="1" customHeight="1" x14ac:dyDescent="0.25">
      <c r="A106" s="834" t="s">
        <v>207</v>
      </c>
      <c r="B106" s="835"/>
      <c r="C106" s="835"/>
      <c r="D106" s="836"/>
      <c r="E106" s="28"/>
      <c r="F106" s="25">
        <v>336110</v>
      </c>
      <c r="G106" s="27" t="e">
        <f t="shared" ref="G106:H106" si="88">G236+G365</f>
        <v>#VALUE!</v>
      </c>
      <c r="H106" s="27">
        <f t="shared" si="88"/>
        <v>0</v>
      </c>
      <c r="I106" s="27" t="e">
        <f t="shared" si="70"/>
        <v>#VALUE!</v>
      </c>
      <c r="J106" s="27">
        <f t="shared" si="71"/>
        <v>0</v>
      </c>
      <c r="K106" s="923">
        <f t="shared" si="70"/>
        <v>0</v>
      </c>
      <c r="L106" s="924"/>
      <c r="M106" s="923">
        <f t="shared" si="72"/>
        <v>0</v>
      </c>
      <c r="N106" s="924"/>
      <c r="O106" s="923">
        <f t="shared" si="73"/>
        <v>0</v>
      </c>
      <c r="P106" s="924"/>
    </row>
    <row r="107" spans="1:21" ht="15.75" hidden="1" customHeight="1" x14ac:dyDescent="0.25">
      <c r="A107" s="834" t="s">
        <v>208</v>
      </c>
      <c r="B107" s="835"/>
      <c r="C107" s="835"/>
      <c r="D107" s="836"/>
      <c r="E107" s="43"/>
      <c r="F107" s="43">
        <v>337000</v>
      </c>
      <c r="G107" s="27" t="e">
        <f t="shared" ref="G107:H107" si="89">G237+G366</f>
        <v>#VALUE!</v>
      </c>
      <c r="H107" s="27">
        <f t="shared" si="89"/>
        <v>0</v>
      </c>
      <c r="I107" s="27" t="e">
        <f t="shared" si="70"/>
        <v>#VALUE!</v>
      </c>
      <c r="J107" s="27">
        <f t="shared" si="71"/>
        <v>0</v>
      </c>
      <c r="K107" s="923">
        <f t="shared" si="70"/>
        <v>0</v>
      </c>
      <c r="L107" s="924"/>
      <c r="M107" s="923">
        <f t="shared" si="72"/>
        <v>0</v>
      </c>
      <c r="N107" s="924"/>
      <c r="O107" s="923">
        <f t="shared" si="73"/>
        <v>0</v>
      </c>
      <c r="P107" s="924"/>
    </row>
    <row r="108" spans="1:21" s="2" customFormat="1" ht="15.75" hidden="1" customHeight="1" x14ac:dyDescent="0.25">
      <c r="A108" s="834" t="s">
        <v>209</v>
      </c>
      <c r="B108" s="835"/>
      <c r="C108" s="835"/>
      <c r="D108" s="836"/>
      <c r="E108" s="28"/>
      <c r="F108" s="25">
        <v>337110</v>
      </c>
      <c r="G108" s="27" t="e">
        <f t="shared" ref="G108:H108" si="90">G238+G367</f>
        <v>#VALUE!</v>
      </c>
      <c r="H108" s="27">
        <f t="shared" si="90"/>
        <v>0</v>
      </c>
      <c r="I108" s="27" t="e">
        <f t="shared" si="70"/>
        <v>#VALUE!</v>
      </c>
      <c r="J108" s="27">
        <f t="shared" si="71"/>
        <v>0</v>
      </c>
      <c r="K108" s="923">
        <f t="shared" si="70"/>
        <v>0</v>
      </c>
      <c r="L108" s="924"/>
      <c r="M108" s="923">
        <f t="shared" si="72"/>
        <v>0</v>
      </c>
      <c r="N108" s="924"/>
      <c r="O108" s="923">
        <f t="shared" si="73"/>
        <v>0</v>
      </c>
      <c r="P108" s="924"/>
      <c r="R108" s="1"/>
      <c r="S108" s="1"/>
      <c r="T108" s="1"/>
      <c r="U108" s="1"/>
    </row>
    <row r="109" spans="1:21" s="2" customFormat="1" ht="15.75" hidden="1" customHeight="1" x14ac:dyDescent="0.25">
      <c r="A109" s="834" t="s">
        <v>210</v>
      </c>
      <c r="B109" s="835"/>
      <c r="C109" s="835"/>
      <c r="D109" s="836"/>
      <c r="E109" s="43"/>
      <c r="F109" s="43">
        <v>338000</v>
      </c>
      <c r="G109" s="27" t="e">
        <f t="shared" ref="G109:H109" si="91">G239+G368</f>
        <v>#VALUE!</v>
      </c>
      <c r="H109" s="27">
        <f t="shared" si="91"/>
        <v>0</v>
      </c>
      <c r="I109" s="27" t="e">
        <f t="shared" si="70"/>
        <v>#VALUE!</v>
      </c>
      <c r="J109" s="27">
        <f t="shared" si="71"/>
        <v>0</v>
      </c>
      <c r="K109" s="923">
        <f t="shared" si="70"/>
        <v>0</v>
      </c>
      <c r="L109" s="924"/>
      <c r="M109" s="923">
        <f t="shared" si="72"/>
        <v>0</v>
      </c>
      <c r="N109" s="924"/>
      <c r="O109" s="923">
        <f t="shared" si="73"/>
        <v>0</v>
      </c>
      <c r="P109" s="924"/>
      <c r="R109" s="1"/>
      <c r="S109" s="1"/>
      <c r="T109" s="1"/>
      <c r="U109" s="1"/>
    </row>
    <row r="110" spans="1:21" s="2" customFormat="1" ht="15.75" hidden="1" customHeight="1" x14ac:dyDescent="0.25">
      <c r="A110" s="834" t="s">
        <v>211</v>
      </c>
      <c r="B110" s="835"/>
      <c r="C110" s="835"/>
      <c r="D110" s="836"/>
      <c r="E110" s="28"/>
      <c r="F110" s="25">
        <v>338110</v>
      </c>
      <c r="G110" s="27" t="e">
        <f t="shared" ref="G110:H110" si="92">G240+G369</f>
        <v>#VALUE!</v>
      </c>
      <c r="H110" s="27">
        <f t="shared" si="92"/>
        <v>0</v>
      </c>
      <c r="I110" s="27" t="e">
        <f t="shared" si="70"/>
        <v>#VALUE!</v>
      </c>
      <c r="J110" s="27">
        <f t="shared" si="71"/>
        <v>0</v>
      </c>
      <c r="K110" s="923">
        <f t="shared" si="70"/>
        <v>0</v>
      </c>
      <c r="L110" s="924"/>
      <c r="M110" s="923">
        <f t="shared" si="72"/>
        <v>0</v>
      </c>
      <c r="N110" s="924"/>
      <c r="O110" s="923">
        <f t="shared" si="73"/>
        <v>0</v>
      </c>
      <c r="P110" s="924"/>
      <c r="R110" s="1"/>
      <c r="S110" s="1"/>
      <c r="T110" s="1"/>
      <c r="U110" s="1"/>
    </row>
    <row r="111" spans="1:21" s="2" customFormat="1" ht="27.75" customHeight="1" x14ac:dyDescent="0.25">
      <c r="A111" s="990" t="s">
        <v>291</v>
      </c>
      <c r="B111" s="991"/>
      <c r="C111" s="991"/>
      <c r="D111" s="992"/>
      <c r="E111" s="16" t="s">
        <v>292</v>
      </c>
      <c r="F111" s="17"/>
      <c r="G111" s="852">
        <f t="shared" ref="G111:K111" si="93">G112</f>
        <v>244565</v>
      </c>
      <c r="H111" s="853">
        <f t="shared" si="93"/>
        <v>0</v>
      </c>
      <c r="I111" s="38">
        <f t="shared" si="93"/>
        <v>334332.7</v>
      </c>
      <c r="J111" s="38">
        <f t="shared" si="93"/>
        <v>423474</v>
      </c>
      <c r="K111" s="934">
        <f t="shared" si="93"/>
        <v>428474</v>
      </c>
      <c r="L111" s="935"/>
      <c r="M111" s="934">
        <f>M112</f>
        <v>460178.5</v>
      </c>
      <c r="N111" s="935"/>
      <c r="O111" s="934">
        <f>O112</f>
        <v>493001.1</v>
      </c>
      <c r="P111" s="935"/>
      <c r="R111" s="1"/>
      <c r="S111" s="1"/>
      <c r="T111" s="1"/>
      <c r="U111" s="1"/>
    </row>
    <row r="112" spans="1:21" s="2" customFormat="1" ht="15.75" customHeight="1" x14ac:dyDescent="0.25">
      <c r="A112" s="846" t="s">
        <v>88</v>
      </c>
      <c r="B112" s="847"/>
      <c r="C112" s="847"/>
      <c r="D112" s="848"/>
      <c r="E112" s="18"/>
      <c r="F112" s="19">
        <v>20</v>
      </c>
      <c r="G112" s="855">
        <f t="shared" ref="G112:I112" si="94">G135</f>
        <v>244565</v>
      </c>
      <c r="H112" s="856">
        <f t="shared" si="94"/>
        <v>0</v>
      </c>
      <c r="I112" s="21">
        <f t="shared" si="94"/>
        <v>334332.7</v>
      </c>
      <c r="J112" s="21">
        <f>J113+J135+J166+J169+J189+J220</f>
        <v>423474</v>
      </c>
      <c r="K112" s="936">
        <f>K113+K135+K166+K169+K183+K189+K220</f>
        <v>428474</v>
      </c>
      <c r="L112" s="937"/>
      <c r="M112" s="936">
        <f>M113+M135+M166+M169+M183+M189+M220</f>
        <v>460178.5</v>
      </c>
      <c r="N112" s="937"/>
      <c r="O112" s="936">
        <f>O113+O135+O166+O169+O183+O189+O220</f>
        <v>493001.1</v>
      </c>
      <c r="P112" s="937"/>
    </row>
    <row r="113" spans="1:16" s="2" customFormat="1" ht="15.75" hidden="1" customHeight="1" x14ac:dyDescent="0.25">
      <c r="A113" s="846" t="s">
        <v>89</v>
      </c>
      <c r="B113" s="847"/>
      <c r="C113" s="847"/>
      <c r="D113" s="848"/>
      <c r="E113" s="18"/>
      <c r="F113" s="19">
        <v>210000</v>
      </c>
      <c r="G113" s="855">
        <f t="shared" ref="G113:K113" si="95">G114+G131</f>
        <v>0</v>
      </c>
      <c r="H113" s="856">
        <f t="shared" si="95"/>
        <v>0</v>
      </c>
      <c r="I113" s="21">
        <f t="shared" si="95"/>
        <v>0</v>
      </c>
      <c r="J113" s="21">
        <f t="shared" si="95"/>
        <v>0</v>
      </c>
      <c r="K113" s="936">
        <f t="shared" si="95"/>
        <v>0</v>
      </c>
      <c r="L113" s="937"/>
      <c r="M113" s="936">
        <f>M114+M131</f>
        <v>0</v>
      </c>
      <c r="N113" s="937"/>
      <c r="O113" s="936">
        <f>O114+O131</f>
        <v>0</v>
      </c>
      <c r="P113" s="937"/>
    </row>
    <row r="114" spans="1:16" s="2" customFormat="1" ht="15.75" hidden="1" customHeight="1" x14ac:dyDescent="0.25">
      <c r="A114" s="834" t="s">
        <v>90</v>
      </c>
      <c r="B114" s="835"/>
      <c r="C114" s="835"/>
      <c r="D114" s="836"/>
      <c r="E114" s="47"/>
      <c r="F114" s="26">
        <v>211000</v>
      </c>
      <c r="G114" s="855"/>
      <c r="H114" s="856"/>
      <c r="I114" s="27"/>
      <c r="J114" s="27"/>
      <c r="K114" s="936"/>
      <c r="L114" s="937"/>
      <c r="M114" s="938"/>
      <c r="N114" s="939"/>
      <c r="O114" s="938"/>
      <c r="P114" s="939"/>
    </row>
    <row r="115" spans="1:16" s="2" customFormat="1" ht="15.75" hidden="1" customHeight="1" x14ac:dyDescent="0.25">
      <c r="A115" s="834" t="s">
        <v>91</v>
      </c>
      <c r="B115" s="835"/>
      <c r="C115" s="835"/>
      <c r="D115" s="836"/>
      <c r="E115" s="47"/>
      <c r="F115" s="26">
        <v>211100</v>
      </c>
      <c r="G115" s="855"/>
      <c r="H115" s="856"/>
      <c r="I115" s="27"/>
      <c r="J115" s="27"/>
      <c r="K115" s="936"/>
      <c r="L115" s="937"/>
      <c r="M115" s="938"/>
      <c r="N115" s="939"/>
      <c r="O115" s="938"/>
      <c r="P115" s="939"/>
    </row>
    <row r="116" spans="1:16" s="2" customFormat="1" ht="15.75" hidden="1" customHeight="1" x14ac:dyDescent="0.25">
      <c r="A116" s="834" t="s">
        <v>92</v>
      </c>
      <c r="B116" s="835"/>
      <c r="C116" s="835"/>
      <c r="D116" s="836"/>
      <c r="E116" s="47"/>
      <c r="F116" s="26">
        <v>211110</v>
      </c>
      <c r="G116" s="855"/>
      <c r="H116" s="856"/>
      <c r="I116" s="27"/>
      <c r="J116" s="27"/>
      <c r="K116" s="936"/>
      <c r="L116" s="937"/>
      <c r="M116" s="923"/>
      <c r="N116" s="924"/>
      <c r="O116" s="923"/>
      <c r="P116" s="924"/>
    </row>
    <row r="117" spans="1:16" s="2" customFormat="1" ht="15.75" hidden="1" customHeight="1" x14ac:dyDescent="0.25">
      <c r="A117" s="834" t="s">
        <v>93</v>
      </c>
      <c r="B117" s="835"/>
      <c r="C117" s="835"/>
      <c r="D117" s="836"/>
      <c r="E117" s="47"/>
      <c r="F117" s="26">
        <v>211120</v>
      </c>
      <c r="G117" s="855"/>
      <c r="H117" s="856"/>
      <c r="I117" s="27"/>
      <c r="J117" s="27"/>
      <c r="K117" s="936"/>
      <c r="L117" s="937"/>
      <c r="M117" s="923"/>
      <c r="N117" s="924"/>
      <c r="O117" s="923"/>
      <c r="P117" s="924"/>
    </row>
    <row r="118" spans="1:16" s="2" customFormat="1" ht="15.75" hidden="1" customHeight="1" x14ac:dyDescent="0.25">
      <c r="A118" s="22"/>
      <c r="B118" s="23"/>
      <c r="C118" s="23"/>
      <c r="D118" s="24"/>
      <c r="E118" s="47"/>
      <c r="F118" s="26"/>
      <c r="G118" s="855"/>
      <c r="H118" s="856"/>
      <c r="I118" s="27"/>
      <c r="J118" s="27"/>
      <c r="K118" s="936"/>
      <c r="L118" s="937"/>
      <c r="M118" s="923"/>
      <c r="N118" s="924"/>
      <c r="O118" s="923"/>
      <c r="P118" s="924"/>
    </row>
    <row r="119" spans="1:16" s="2" customFormat="1" ht="15.75" hidden="1" customHeight="1" x14ac:dyDescent="0.25">
      <c r="A119" s="834" t="s">
        <v>94</v>
      </c>
      <c r="B119" s="835"/>
      <c r="C119" s="835"/>
      <c r="D119" s="836"/>
      <c r="E119" s="47"/>
      <c r="F119" s="26">
        <v>211130</v>
      </c>
      <c r="G119" s="855"/>
      <c r="H119" s="856"/>
      <c r="I119" s="27"/>
      <c r="J119" s="27"/>
      <c r="K119" s="936"/>
      <c r="L119" s="937"/>
      <c r="M119" s="923"/>
      <c r="N119" s="924"/>
      <c r="O119" s="923"/>
      <c r="P119" s="924"/>
    </row>
    <row r="120" spans="1:16" s="2" customFormat="1" ht="15.75" hidden="1" customHeight="1" x14ac:dyDescent="0.25">
      <c r="A120" s="834" t="s">
        <v>95</v>
      </c>
      <c r="B120" s="835"/>
      <c r="C120" s="835"/>
      <c r="D120" s="836"/>
      <c r="E120" s="47"/>
      <c r="F120" s="26">
        <v>211140</v>
      </c>
      <c r="G120" s="855"/>
      <c r="H120" s="856"/>
      <c r="I120" s="27"/>
      <c r="J120" s="27"/>
      <c r="K120" s="936"/>
      <c r="L120" s="937"/>
      <c r="M120" s="923"/>
      <c r="N120" s="924"/>
      <c r="O120" s="923"/>
      <c r="P120" s="924"/>
    </row>
    <row r="121" spans="1:16" s="2" customFormat="1" ht="15.75" hidden="1" customHeight="1" x14ac:dyDescent="0.25">
      <c r="A121" s="834" t="s">
        <v>214</v>
      </c>
      <c r="B121" s="835"/>
      <c r="C121" s="835"/>
      <c r="D121" s="836"/>
      <c r="E121" s="47"/>
      <c r="F121" s="25">
        <v>211150</v>
      </c>
      <c r="G121" s="855"/>
      <c r="H121" s="856"/>
      <c r="I121" s="27"/>
      <c r="J121" s="27"/>
      <c r="K121" s="936"/>
      <c r="L121" s="937"/>
      <c r="M121" s="923"/>
      <c r="N121" s="924"/>
      <c r="O121" s="923"/>
      <c r="P121" s="924"/>
    </row>
    <row r="122" spans="1:16" s="2" customFormat="1" ht="15.75" hidden="1" customHeight="1" x14ac:dyDescent="0.25">
      <c r="A122" s="834" t="s">
        <v>97</v>
      </c>
      <c r="B122" s="835"/>
      <c r="C122" s="835"/>
      <c r="D122" s="836"/>
      <c r="E122" s="47"/>
      <c r="F122" s="25">
        <v>211190</v>
      </c>
      <c r="G122" s="855"/>
      <c r="H122" s="856"/>
      <c r="I122" s="27"/>
      <c r="J122" s="27"/>
      <c r="K122" s="936"/>
      <c r="L122" s="937"/>
      <c r="M122" s="923"/>
      <c r="N122" s="924"/>
      <c r="O122" s="923"/>
      <c r="P122" s="924"/>
    </row>
    <row r="123" spans="1:16" s="2" customFormat="1" ht="15.75" hidden="1" customHeight="1" x14ac:dyDescent="0.25">
      <c r="A123" s="834" t="s">
        <v>98</v>
      </c>
      <c r="B123" s="835"/>
      <c r="C123" s="835"/>
      <c r="D123" s="836"/>
      <c r="E123" s="47"/>
      <c r="F123" s="25">
        <v>211200</v>
      </c>
      <c r="G123" s="855"/>
      <c r="H123" s="856"/>
      <c r="I123" s="27"/>
      <c r="J123" s="27"/>
      <c r="K123" s="936"/>
      <c r="L123" s="937"/>
      <c r="M123" s="923"/>
      <c r="N123" s="924"/>
      <c r="O123" s="923"/>
      <c r="P123" s="924"/>
    </row>
    <row r="124" spans="1:16" s="2" customFormat="1" ht="15.75" hidden="1" customHeight="1" x14ac:dyDescent="0.25">
      <c r="A124" s="834" t="s">
        <v>99</v>
      </c>
      <c r="B124" s="835"/>
      <c r="C124" s="835"/>
      <c r="D124" s="836"/>
      <c r="E124" s="47"/>
      <c r="F124" s="25">
        <v>211300</v>
      </c>
      <c r="G124" s="855"/>
      <c r="H124" s="856"/>
      <c r="I124" s="27"/>
      <c r="J124" s="27"/>
      <c r="K124" s="936"/>
      <c r="L124" s="937"/>
      <c r="M124" s="923"/>
      <c r="N124" s="924"/>
      <c r="O124" s="923"/>
      <c r="P124" s="924"/>
    </row>
    <row r="125" spans="1:16" s="2" customFormat="1" ht="15.75" hidden="1" customHeight="1" x14ac:dyDescent="0.25">
      <c r="A125" s="834" t="s">
        <v>215</v>
      </c>
      <c r="B125" s="835"/>
      <c r="C125" s="835"/>
      <c r="D125" s="836"/>
      <c r="E125" s="47"/>
      <c r="F125" s="25">
        <v>211310</v>
      </c>
      <c r="G125" s="855"/>
      <c r="H125" s="856"/>
      <c r="I125" s="27"/>
      <c r="J125" s="27"/>
      <c r="K125" s="936"/>
      <c r="L125" s="937"/>
      <c r="M125" s="923"/>
      <c r="N125" s="924"/>
      <c r="O125" s="923"/>
      <c r="P125" s="924"/>
    </row>
    <row r="126" spans="1:16" s="2" customFormat="1" ht="15.75" hidden="1" customHeight="1" x14ac:dyDescent="0.25">
      <c r="A126" s="834" t="s">
        <v>216</v>
      </c>
      <c r="B126" s="835"/>
      <c r="C126" s="835"/>
      <c r="D126" s="836"/>
      <c r="E126" s="47"/>
      <c r="F126" s="25">
        <v>211320</v>
      </c>
      <c r="G126" s="855"/>
      <c r="H126" s="856"/>
      <c r="I126" s="27"/>
      <c r="J126" s="27"/>
      <c r="K126" s="936"/>
      <c r="L126" s="937"/>
      <c r="M126" s="923"/>
      <c r="N126" s="924"/>
      <c r="O126" s="923"/>
      <c r="P126" s="924"/>
    </row>
    <row r="127" spans="1:16" s="2" customFormat="1" ht="15.75" hidden="1" customHeight="1" x14ac:dyDescent="0.25">
      <c r="A127" s="834" t="s">
        <v>100</v>
      </c>
      <c r="B127" s="835"/>
      <c r="C127" s="835"/>
      <c r="D127" s="836"/>
      <c r="E127" s="47"/>
      <c r="F127" s="25">
        <v>211330</v>
      </c>
      <c r="G127" s="855"/>
      <c r="H127" s="856"/>
      <c r="I127" s="27"/>
      <c r="J127" s="27"/>
      <c r="K127" s="936"/>
      <c r="L127" s="937"/>
      <c r="M127" s="923"/>
      <c r="N127" s="924"/>
      <c r="O127" s="923"/>
      <c r="P127" s="924"/>
    </row>
    <row r="128" spans="1:16" s="2" customFormat="1" ht="15.75" hidden="1" customHeight="1" x14ac:dyDescent="0.25">
      <c r="A128" s="834" t="s">
        <v>101</v>
      </c>
      <c r="B128" s="835"/>
      <c r="C128" s="835"/>
      <c r="D128" s="836"/>
      <c r="E128" s="47"/>
      <c r="F128" s="25">
        <v>211340</v>
      </c>
      <c r="G128" s="855"/>
      <c r="H128" s="856"/>
      <c r="I128" s="27"/>
      <c r="J128" s="27"/>
      <c r="K128" s="936"/>
      <c r="L128" s="937"/>
      <c r="M128" s="923"/>
      <c r="N128" s="924"/>
      <c r="O128" s="923"/>
      <c r="P128" s="924"/>
    </row>
    <row r="129" spans="1:24" s="2" customFormat="1" ht="15.75" hidden="1" customHeight="1" x14ac:dyDescent="0.25">
      <c r="A129" s="834" t="s">
        <v>217</v>
      </c>
      <c r="B129" s="835"/>
      <c r="C129" s="835"/>
      <c r="D129" s="836"/>
      <c r="E129" s="47"/>
      <c r="F129" s="25">
        <v>211350</v>
      </c>
      <c r="G129" s="855"/>
      <c r="H129" s="856"/>
      <c r="I129" s="27"/>
      <c r="J129" s="27"/>
      <c r="K129" s="936"/>
      <c r="L129" s="937"/>
      <c r="M129" s="923"/>
      <c r="N129" s="924"/>
      <c r="O129" s="923"/>
      <c r="P129" s="924"/>
    </row>
    <row r="130" spans="1:24" s="2" customFormat="1" ht="15.75" hidden="1" customHeight="1" x14ac:dyDescent="0.25">
      <c r="A130" s="834" t="s">
        <v>102</v>
      </c>
      <c r="B130" s="835"/>
      <c r="C130" s="835"/>
      <c r="D130" s="836"/>
      <c r="E130" s="47"/>
      <c r="F130" s="25">
        <v>211390</v>
      </c>
      <c r="G130" s="855"/>
      <c r="H130" s="856"/>
      <c r="I130" s="27"/>
      <c r="J130" s="27"/>
      <c r="K130" s="936"/>
      <c r="L130" s="937"/>
      <c r="M130" s="923"/>
      <c r="N130" s="924"/>
      <c r="O130" s="923"/>
      <c r="P130" s="924"/>
    </row>
    <row r="131" spans="1:24" s="2" customFormat="1" ht="15.75" hidden="1" customHeight="1" x14ac:dyDescent="0.25">
      <c r="A131" s="846" t="s">
        <v>103</v>
      </c>
      <c r="B131" s="847"/>
      <c r="C131" s="847"/>
      <c r="D131" s="848"/>
      <c r="E131" s="18"/>
      <c r="F131" s="19">
        <v>212000</v>
      </c>
      <c r="G131" s="855">
        <f t="shared" ref="G131:K131" si="96">G132+G134</f>
        <v>0</v>
      </c>
      <c r="H131" s="856">
        <f t="shared" si="96"/>
        <v>0</v>
      </c>
      <c r="I131" s="21">
        <f t="shared" si="96"/>
        <v>0</v>
      </c>
      <c r="J131" s="21">
        <f t="shared" si="96"/>
        <v>0</v>
      </c>
      <c r="K131" s="936">
        <f t="shared" si="96"/>
        <v>0</v>
      </c>
      <c r="L131" s="937"/>
      <c r="M131" s="936">
        <f>M132+M134</f>
        <v>0</v>
      </c>
      <c r="N131" s="937"/>
      <c r="O131" s="936">
        <f>O132+O134</f>
        <v>0</v>
      </c>
      <c r="P131" s="937"/>
    </row>
    <row r="132" spans="1:24" s="2" customFormat="1" ht="15.75" hidden="1" customHeight="1" x14ac:dyDescent="0.25">
      <c r="A132" s="834" t="s">
        <v>104</v>
      </c>
      <c r="B132" s="835"/>
      <c r="C132" s="835"/>
      <c r="D132" s="836"/>
      <c r="E132" s="47"/>
      <c r="F132" s="25">
        <v>212100</v>
      </c>
      <c r="G132" s="855"/>
      <c r="H132" s="856"/>
      <c r="I132" s="27"/>
      <c r="J132" s="27"/>
      <c r="K132" s="936"/>
      <c r="L132" s="937"/>
      <c r="M132" s="923"/>
      <c r="N132" s="924"/>
      <c r="O132" s="923"/>
      <c r="P132" s="924"/>
    </row>
    <row r="133" spans="1:24" s="2" customFormat="1" ht="15.75" hidden="1" customHeight="1" x14ac:dyDescent="0.25">
      <c r="A133" s="834" t="s">
        <v>105</v>
      </c>
      <c r="B133" s="835"/>
      <c r="C133" s="835"/>
      <c r="D133" s="836"/>
      <c r="E133" s="47"/>
      <c r="F133" s="25">
        <v>212200</v>
      </c>
      <c r="G133" s="855"/>
      <c r="H133" s="856"/>
      <c r="I133" s="27"/>
      <c r="J133" s="27"/>
      <c r="K133" s="936"/>
      <c r="L133" s="937"/>
      <c r="M133" s="938"/>
      <c r="N133" s="939"/>
      <c r="O133" s="938"/>
      <c r="P133" s="939"/>
    </row>
    <row r="134" spans="1:24" s="2" customFormat="1" ht="15.75" hidden="1" customHeight="1" x14ac:dyDescent="0.25">
      <c r="A134" s="834" t="s">
        <v>106</v>
      </c>
      <c r="B134" s="835"/>
      <c r="C134" s="835"/>
      <c r="D134" s="836"/>
      <c r="E134" s="47"/>
      <c r="F134" s="25">
        <v>212210</v>
      </c>
      <c r="G134" s="855"/>
      <c r="H134" s="856"/>
      <c r="I134" s="27"/>
      <c r="J134" s="27"/>
      <c r="K134" s="936"/>
      <c r="L134" s="937"/>
      <c r="M134" s="923"/>
      <c r="N134" s="924"/>
      <c r="O134" s="923"/>
      <c r="P134" s="924"/>
    </row>
    <row r="135" spans="1:24" s="2" customFormat="1" x14ac:dyDescent="0.25">
      <c r="A135" s="846" t="s">
        <v>107</v>
      </c>
      <c r="B135" s="847"/>
      <c r="C135" s="847"/>
      <c r="D135" s="848"/>
      <c r="E135" s="18"/>
      <c r="F135" s="19">
        <v>22</v>
      </c>
      <c r="G135" s="855">
        <f t="shared" ref="G135:K135" si="97">G153</f>
        <v>244565</v>
      </c>
      <c r="H135" s="856">
        <f t="shared" si="97"/>
        <v>0</v>
      </c>
      <c r="I135" s="21">
        <f t="shared" si="97"/>
        <v>334332.7</v>
      </c>
      <c r="J135" s="21">
        <f t="shared" si="97"/>
        <v>423474</v>
      </c>
      <c r="K135" s="936">
        <f t="shared" si="97"/>
        <v>428474</v>
      </c>
      <c r="L135" s="937"/>
      <c r="M135" s="936">
        <f>M153</f>
        <v>460178.5</v>
      </c>
      <c r="N135" s="937"/>
      <c r="O135" s="936">
        <f>O153</f>
        <v>493001.1</v>
      </c>
      <c r="P135" s="937"/>
      <c r="X135" s="2">
        <v>0</v>
      </c>
    </row>
    <row r="136" spans="1:24" s="2" customFormat="1" ht="15.75" hidden="1" customHeight="1" x14ac:dyDescent="0.25">
      <c r="A136" s="834" t="s">
        <v>108</v>
      </c>
      <c r="B136" s="835"/>
      <c r="C136" s="835"/>
      <c r="D136" s="836"/>
      <c r="E136" s="47"/>
      <c r="F136" s="25">
        <v>222000</v>
      </c>
      <c r="G136" s="855"/>
      <c r="H136" s="856"/>
      <c r="I136" s="27"/>
      <c r="J136" s="27"/>
      <c r="K136" s="938"/>
      <c r="L136" s="939"/>
      <c r="M136" s="923"/>
      <c r="N136" s="924"/>
      <c r="O136" s="923"/>
      <c r="P136" s="924"/>
    </row>
    <row r="137" spans="1:24" s="2" customFormat="1" ht="15.75" hidden="1" customHeight="1" x14ac:dyDescent="0.25">
      <c r="A137" s="834" t="s">
        <v>109</v>
      </c>
      <c r="B137" s="835"/>
      <c r="C137" s="835"/>
      <c r="D137" s="836"/>
      <c r="E137" s="47"/>
      <c r="F137" s="25">
        <v>222100</v>
      </c>
      <c r="G137" s="855"/>
      <c r="H137" s="856"/>
      <c r="I137" s="27"/>
      <c r="J137" s="27"/>
      <c r="K137" s="938"/>
      <c r="L137" s="939"/>
      <c r="M137" s="923"/>
      <c r="N137" s="924"/>
      <c r="O137" s="923"/>
      <c r="P137" s="924"/>
    </row>
    <row r="138" spans="1:24" s="2" customFormat="1" ht="15.75" hidden="1" customHeight="1" x14ac:dyDescent="0.25">
      <c r="A138" s="834" t="s">
        <v>110</v>
      </c>
      <c r="B138" s="835"/>
      <c r="C138" s="835"/>
      <c r="D138" s="836"/>
      <c r="E138" s="47"/>
      <c r="F138" s="25">
        <v>222110</v>
      </c>
      <c r="G138" s="855"/>
      <c r="H138" s="856"/>
      <c r="I138" s="27"/>
      <c r="J138" s="27"/>
      <c r="K138" s="938"/>
      <c r="L138" s="939"/>
      <c r="M138" s="923"/>
      <c r="N138" s="924"/>
      <c r="O138" s="923"/>
      <c r="P138" s="924"/>
    </row>
    <row r="139" spans="1:24" s="2" customFormat="1" ht="15.75" hidden="1" customHeight="1" x14ac:dyDescent="0.25">
      <c r="A139" s="834" t="s">
        <v>111</v>
      </c>
      <c r="B139" s="835"/>
      <c r="C139" s="835"/>
      <c r="D139" s="836"/>
      <c r="E139" s="47"/>
      <c r="F139" s="25">
        <v>222120</v>
      </c>
      <c r="G139" s="855"/>
      <c r="H139" s="856"/>
      <c r="I139" s="27"/>
      <c r="J139" s="27"/>
      <c r="K139" s="938"/>
      <c r="L139" s="939"/>
      <c r="M139" s="923"/>
      <c r="N139" s="924"/>
      <c r="O139" s="923"/>
      <c r="P139" s="924"/>
    </row>
    <row r="140" spans="1:24" s="2" customFormat="1" ht="15.75" hidden="1" customHeight="1" x14ac:dyDescent="0.25">
      <c r="A140" s="834" t="s">
        <v>112</v>
      </c>
      <c r="B140" s="835"/>
      <c r="C140" s="835"/>
      <c r="D140" s="836"/>
      <c r="E140" s="47"/>
      <c r="F140" s="25">
        <v>222130</v>
      </c>
      <c r="G140" s="855"/>
      <c r="H140" s="856"/>
      <c r="I140" s="27"/>
      <c r="J140" s="27"/>
      <c r="K140" s="938"/>
      <c r="L140" s="939"/>
      <c r="M140" s="923"/>
      <c r="N140" s="924"/>
      <c r="O140" s="923"/>
      <c r="P140" s="924"/>
    </row>
    <row r="141" spans="1:24" s="2" customFormat="1" ht="15.75" hidden="1" customHeight="1" x14ac:dyDescent="0.25">
      <c r="A141" s="834" t="s">
        <v>113</v>
      </c>
      <c r="B141" s="835"/>
      <c r="C141" s="835"/>
      <c r="D141" s="836"/>
      <c r="E141" s="47"/>
      <c r="F141" s="25">
        <v>222140</v>
      </c>
      <c r="G141" s="855"/>
      <c r="H141" s="856"/>
      <c r="I141" s="27"/>
      <c r="J141" s="27"/>
      <c r="K141" s="938"/>
      <c r="L141" s="939"/>
      <c r="M141" s="923"/>
      <c r="N141" s="924"/>
      <c r="O141" s="923"/>
      <c r="P141" s="924"/>
    </row>
    <row r="142" spans="1:24" s="2" customFormat="1" ht="15.75" hidden="1" customHeight="1" x14ac:dyDescent="0.25">
      <c r="A142" s="834" t="s">
        <v>114</v>
      </c>
      <c r="B142" s="835"/>
      <c r="C142" s="835"/>
      <c r="D142" s="836"/>
      <c r="E142" s="47"/>
      <c r="F142" s="25">
        <v>222190</v>
      </c>
      <c r="G142" s="855"/>
      <c r="H142" s="856"/>
      <c r="I142" s="27"/>
      <c r="J142" s="27"/>
      <c r="K142" s="938"/>
      <c r="L142" s="939"/>
      <c r="M142" s="923"/>
      <c r="N142" s="924"/>
      <c r="O142" s="923"/>
      <c r="P142" s="924"/>
    </row>
    <row r="143" spans="1:24" s="2" customFormat="1" ht="15.75" hidden="1" customHeight="1" x14ac:dyDescent="0.25">
      <c r="A143" s="834" t="s">
        <v>115</v>
      </c>
      <c r="B143" s="835"/>
      <c r="C143" s="835"/>
      <c r="D143" s="836"/>
      <c r="E143" s="47"/>
      <c r="F143" s="25">
        <v>222200</v>
      </c>
      <c r="G143" s="855"/>
      <c r="H143" s="856"/>
      <c r="I143" s="27"/>
      <c r="J143" s="27"/>
      <c r="K143" s="938"/>
      <c r="L143" s="939"/>
      <c r="M143" s="923"/>
      <c r="N143" s="924"/>
      <c r="O143" s="923"/>
      <c r="P143" s="924"/>
    </row>
    <row r="144" spans="1:24" s="2" customFormat="1" ht="15.75" hidden="1" customHeight="1" x14ac:dyDescent="0.25">
      <c r="A144" s="834" t="s">
        <v>116</v>
      </c>
      <c r="B144" s="835"/>
      <c r="C144" s="835"/>
      <c r="D144" s="836"/>
      <c r="E144" s="47"/>
      <c r="F144" s="25">
        <v>222210</v>
      </c>
      <c r="G144" s="855"/>
      <c r="H144" s="856"/>
      <c r="I144" s="27"/>
      <c r="J144" s="27"/>
      <c r="K144" s="938"/>
      <c r="L144" s="939"/>
      <c r="M144" s="923"/>
      <c r="N144" s="924"/>
      <c r="O144" s="923"/>
      <c r="P144" s="924"/>
    </row>
    <row r="145" spans="1:16" s="2" customFormat="1" ht="15.75" hidden="1" customHeight="1" x14ac:dyDescent="0.25">
      <c r="A145" s="834" t="s">
        <v>117</v>
      </c>
      <c r="B145" s="835"/>
      <c r="C145" s="835"/>
      <c r="D145" s="836"/>
      <c r="E145" s="47"/>
      <c r="F145" s="25">
        <v>222220</v>
      </c>
      <c r="G145" s="855"/>
      <c r="H145" s="856"/>
      <c r="I145" s="27"/>
      <c r="J145" s="27"/>
      <c r="K145" s="938"/>
      <c r="L145" s="939"/>
      <c r="M145" s="923"/>
      <c r="N145" s="924"/>
      <c r="O145" s="923"/>
      <c r="P145" s="924"/>
    </row>
    <row r="146" spans="1:16" s="2" customFormat="1" ht="15.75" hidden="1" customHeight="1" x14ac:dyDescent="0.25">
      <c r="A146" s="834" t="s">
        <v>118</v>
      </c>
      <c r="B146" s="835"/>
      <c r="C146" s="835"/>
      <c r="D146" s="836"/>
      <c r="E146" s="47"/>
      <c r="F146" s="25">
        <v>222300</v>
      </c>
      <c r="G146" s="855"/>
      <c r="H146" s="856"/>
      <c r="I146" s="27"/>
      <c r="J146" s="27"/>
      <c r="K146" s="938"/>
      <c r="L146" s="939"/>
      <c r="M146" s="923"/>
      <c r="N146" s="924"/>
      <c r="O146" s="923"/>
      <c r="P146" s="924"/>
    </row>
    <row r="147" spans="1:16" s="2" customFormat="1" ht="15.75" hidden="1" customHeight="1" x14ac:dyDescent="0.25">
      <c r="A147" s="834" t="s">
        <v>119</v>
      </c>
      <c r="B147" s="835"/>
      <c r="C147" s="835"/>
      <c r="D147" s="836"/>
      <c r="E147" s="47"/>
      <c r="F147" s="25">
        <v>222400</v>
      </c>
      <c r="G147" s="855"/>
      <c r="H147" s="856"/>
      <c r="I147" s="27"/>
      <c r="J147" s="27"/>
      <c r="K147" s="938"/>
      <c r="L147" s="939"/>
      <c r="M147" s="923"/>
      <c r="N147" s="924"/>
      <c r="O147" s="923"/>
      <c r="P147" s="924"/>
    </row>
    <row r="148" spans="1:16" s="2" customFormat="1" ht="15.75" hidden="1" customHeight="1" x14ac:dyDescent="0.25">
      <c r="A148" s="834" t="s">
        <v>120</v>
      </c>
      <c r="B148" s="835"/>
      <c r="C148" s="835"/>
      <c r="D148" s="836"/>
      <c r="E148" s="47"/>
      <c r="F148" s="25">
        <v>222500</v>
      </c>
      <c r="G148" s="855"/>
      <c r="H148" s="856"/>
      <c r="I148" s="27"/>
      <c r="J148" s="27"/>
      <c r="K148" s="938"/>
      <c r="L148" s="939"/>
      <c r="M148" s="923"/>
      <c r="N148" s="924"/>
      <c r="O148" s="923"/>
      <c r="P148" s="924"/>
    </row>
    <row r="149" spans="1:16" s="2" customFormat="1" ht="15.75" hidden="1" customHeight="1" x14ac:dyDescent="0.25">
      <c r="A149" s="834" t="s">
        <v>121</v>
      </c>
      <c r="B149" s="835"/>
      <c r="C149" s="835"/>
      <c r="D149" s="836"/>
      <c r="E149" s="47"/>
      <c r="F149" s="25">
        <v>222600</v>
      </c>
      <c r="G149" s="855"/>
      <c r="H149" s="856"/>
      <c r="I149" s="27"/>
      <c r="J149" s="27"/>
      <c r="K149" s="938"/>
      <c r="L149" s="939"/>
      <c r="M149" s="923"/>
      <c r="N149" s="924"/>
      <c r="O149" s="923"/>
      <c r="P149" s="924"/>
    </row>
    <row r="150" spans="1:16" s="2" customFormat="1" ht="15.75" hidden="1" customHeight="1" x14ac:dyDescent="0.25">
      <c r="A150" s="834" t="s">
        <v>122</v>
      </c>
      <c r="B150" s="835"/>
      <c r="C150" s="835"/>
      <c r="D150" s="836"/>
      <c r="E150" s="47"/>
      <c r="F150" s="25">
        <v>222700</v>
      </c>
      <c r="G150" s="855"/>
      <c r="H150" s="856"/>
      <c r="I150" s="27"/>
      <c r="J150" s="27"/>
      <c r="K150" s="938"/>
      <c r="L150" s="939"/>
      <c r="M150" s="923"/>
      <c r="N150" s="924"/>
      <c r="O150" s="923"/>
      <c r="P150" s="924"/>
    </row>
    <row r="151" spans="1:16" s="2" customFormat="1" ht="15.75" hidden="1" customHeight="1" x14ac:dyDescent="0.25">
      <c r="A151" s="834" t="s">
        <v>123</v>
      </c>
      <c r="B151" s="835"/>
      <c r="C151" s="835"/>
      <c r="D151" s="836"/>
      <c r="E151" s="47"/>
      <c r="F151" s="25">
        <v>222710</v>
      </c>
      <c r="G151" s="855"/>
      <c r="H151" s="856"/>
      <c r="I151" s="27"/>
      <c r="J151" s="27"/>
      <c r="K151" s="938"/>
      <c r="L151" s="939"/>
      <c r="M151" s="923"/>
      <c r="N151" s="924"/>
      <c r="O151" s="923"/>
      <c r="P151" s="924"/>
    </row>
    <row r="152" spans="1:16" s="2" customFormat="1" ht="15.75" hidden="1" customHeight="1" x14ac:dyDescent="0.25">
      <c r="A152" s="834" t="s">
        <v>124</v>
      </c>
      <c r="B152" s="835"/>
      <c r="C152" s="835"/>
      <c r="D152" s="836"/>
      <c r="E152" s="47"/>
      <c r="F152" s="25">
        <v>222720</v>
      </c>
      <c r="G152" s="855"/>
      <c r="H152" s="856"/>
      <c r="I152" s="27"/>
      <c r="J152" s="27"/>
      <c r="K152" s="938"/>
      <c r="L152" s="939"/>
      <c r="M152" s="923"/>
      <c r="N152" s="924"/>
      <c r="O152" s="923"/>
      <c r="P152" s="924"/>
    </row>
    <row r="153" spans="1:16" s="2" customFormat="1" x14ac:dyDescent="0.25">
      <c r="A153" s="834" t="s">
        <v>125</v>
      </c>
      <c r="B153" s="835"/>
      <c r="C153" s="835"/>
      <c r="D153" s="836"/>
      <c r="E153" s="47"/>
      <c r="F153" s="25">
        <v>222800</v>
      </c>
      <c r="G153" s="859">
        <f t="shared" ref="G153:J153" si="98">G154</f>
        <v>244565</v>
      </c>
      <c r="H153" s="860">
        <f t="shared" si="98"/>
        <v>0</v>
      </c>
      <c r="I153" s="27">
        <f t="shared" si="98"/>
        <v>334332.7</v>
      </c>
      <c r="J153" s="27">
        <f t="shared" si="98"/>
        <v>423474</v>
      </c>
      <c r="K153" s="938">
        <f>K154</f>
        <v>428474</v>
      </c>
      <c r="L153" s="939"/>
      <c r="M153" s="938">
        <f>M154</f>
        <v>460178.5</v>
      </c>
      <c r="N153" s="939"/>
      <c r="O153" s="938">
        <f>O154</f>
        <v>493001.1</v>
      </c>
      <c r="P153" s="939"/>
    </row>
    <row r="154" spans="1:16" s="2" customFormat="1" x14ac:dyDescent="0.25">
      <c r="A154" s="834" t="s">
        <v>125</v>
      </c>
      <c r="B154" s="835"/>
      <c r="C154" s="835"/>
      <c r="D154" s="836"/>
      <c r="E154" s="47"/>
      <c r="F154" s="25">
        <v>222810</v>
      </c>
      <c r="G154" s="859">
        <v>244565</v>
      </c>
      <c r="H154" s="860"/>
      <c r="I154" s="157">
        <v>334332.7</v>
      </c>
      <c r="J154" s="27">
        <v>423474</v>
      </c>
      <c r="K154" s="963">
        <v>428474</v>
      </c>
      <c r="L154" s="964"/>
      <c r="M154" s="864">
        <v>460178.5</v>
      </c>
      <c r="N154" s="865"/>
      <c r="O154" s="864">
        <v>493001.1</v>
      </c>
      <c r="P154" s="865"/>
    </row>
    <row r="155" spans="1:16" s="2" customFormat="1" hidden="1" x14ac:dyDescent="0.25">
      <c r="A155" s="834" t="s">
        <v>126</v>
      </c>
      <c r="B155" s="835"/>
      <c r="C155" s="835"/>
      <c r="D155" s="836"/>
      <c r="E155" s="47"/>
      <c r="F155" s="25">
        <v>222820</v>
      </c>
      <c r="G155" s="942" t="s">
        <v>17</v>
      </c>
      <c r="H155" s="942"/>
      <c r="I155" s="51" t="s">
        <v>17</v>
      </c>
      <c r="J155" s="52"/>
      <c r="K155" s="868"/>
      <c r="L155" s="869"/>
      <c r="M155" s="870"/>
      <c r="N155" s="871"/>
      <c r="O155" s="870"/>
      <c r="P155" s="871"/>
    </row>
    <row r="156" spans="1:16" s="2" customFormat="1" hidden="1" x14ac:dyDescent="0.25">
      <c r="A156" s="834" t="s">
        <v>127</v>
      </c>
      <c r="B156" s="835"/>
      <c r="C156" s="835"/>
      <c r="D156" s="836"/>
      <c r="E156" s="47"/>
      <c r="F156" s="25">
        <v>222900</v>
      </c>
      <c r="G156" s="942" t="s">
        <v>17</v>
      </c>
      <c r="H156" s="942"/>
      <c r="I156" s="51" t="s">
        <v>17</v>
      </c>
      <c r="J156" s="52"/>
      <c r="K156" s="868"/>
      <c r="L156" s="869"/>
      <c r="M156" s="870"/>
      <c r="N156" s="871"/>
      <c r="O156" s="870"/>
      <c r="P156" s="871"/>
    </row>
    <row r="157" spans="1:16" s="2" customFormat="1" hidden="1" x14ac:dyDescent="0.25">
      <c r="A157" s="834" t="s">
        <v>128</v>
      </c>
      <c r="B157" s="835"/>
      <c r="C157" s="835"/>
      <c r="D157" s="836"/>
      <c r="E157" s="47"/>
      <c r="F157" s="25">
        <v>222910</v>
      </c>
      <c r="G157" s="942" t="s">
        <v>17</v>
      </c>
      <c r="H157" s="942"/>
      <c r="I157" s="51" t="s">
        <v>17</v>
      </c>
      <c r="J157" s="52"/>
      <c r="K157" s="868"/>
      <c r="L157" s="869"/>
      <c r="M157" s="870"/>
      <c r="N157" s="871"/>
      <c r="O157" s="870"/>
      <c r="P157" s="871"/>
    </row>
    <row r="158" spans="1:16" s="2" customFormat="1" hidden="1" x14ac:dyDescent="0.25">
      <c r="A158" s="834" t="s">
        <v>129</v>
      </c>
      <c r="B158" s="835"/>
      <c r="C158" s="835"/>
      <c r="D158" s="836"/>
      <c r="E158" s="47"/>
      <c r="F158" s="25">
        <v>222920</v>
      </c>
      <c r="G158" s="942" t="s">
        <v>17</v>
      </c>
      <c r="H158" s="942"/>
      <c r="I158" s="51" t="s">
        <v>17</v>
      </c>
      <c r="J158" s="52"/>
      <c r="K158" s="868"/>
      <c r="L158" s="869"/>
      <c r="M158" s="870">
        <v>45</v>
      </c>
      <c r="N158" s="871"/>
      <c r="O158" s="870"/>
      <c r="P158" s="871"/>
    </row>
    <row r="159" spans="1:16" s="2" customFormat="1" hidden="1" x14ac:dyDescent="0.25">
      <c r="A159" s="834" t="s">
        <v>130</v>
      </c>
      <c r="B159" s="835"/>
      <c r="C159" s="835"/>
      <c r="D159" s="836"/>
      <c r="E159" s="47"/>
      <c r="F159" s="25">
        <v>222930</v>
      </c>
      <c r="G159" s="942" t="s">
        <v>17</v>
      </c>
      <c r="H159" s="942"/>
      <c r="I159" s="51" t="s">
        <v>17</v>
      </c>
      <c r="J159" s="52"/>
      <c r="K159" s="868"/>
      <c r="L159" s="869"/>
      <c r="M159" s="870"/>
      <c r="N159" s="871"/>
      <c r="O159" s="870"/>
      <c r="P159" s="871"/>
    </row>
    <row r="160" spans="1:16" s="2" customFormat="1" hidden="1" x14ac:dyDescent="0.25">
      <c r="A160" s="834" t="s">
        <v>131</v>
      </c>
      <c r="B160" s="835"/>
      <c r="C160" s="835"/>
      <c r="D160" s="836"/>
      <c r="E160" s="47"/>
      <c r="F160" s="25">
        <v>222940</v>
      </c>
      <c r="G160" s="942" t="s">
        <v>17</v>
      </c>
      <c r="H160" s="942"/>
      <c r="I160" s="51" t="s">
        <v>17</v>
      </c>
      <c r="J160" s="52"/>
      <c r="K160" s="868"/>
      <c r="L160" s="869"/>
      <c r="M160" s="870"/>
      <c r="N160" s="871"/>
      <c r="O160" s="870"/>
      <c r="P160" s="871"/>
    </row>
    <row r="161" spans="1:16" s="2" customFormat="1" hidden="1" x14ac:dyDescent="0.25">
      <c r="A161" s="834" t="s">
        <v>132</v>
      </c>
      <c r="B161" s="835"/>
      <c r="C161" s="835"/>
      <c r="D161" s="836"/>
      <c r="E161" s="47"/>
      <c r="F161" s="25">
        <v>222950</v>
      </c>
      <c r="G161" s="942" t="s">
        <v>17</v>
      </c>
      <c r="H161" s="942"/>
      <c r="I161" s="51" t="s">
        <v>17</v>
      </c>
      <c r="J161" s="52"/>
      <c r="K161" s="868"/>
      <c r="L161" s="869"/>
      <c r="M161" s="870"/>
      <c r="N161" s="871"/>
      <c r="O161" s="870"/>
      <c r="P161" s="871"/>
    </row>
    <row r="162" spans="1:16" s="2" customFormat="1" hidden="1" x14ac:dyDescent="0.25">
      <c r="A162" s="834" t="s">
        <v>133</v>
      </c>
      <c r="B162" s="835"/>
      <c r="C162" s="835"/>
      <c r="D162" s="836"/>
      <c r="E162" s="47"/>
      <c r="F162" s="25">
        <v>222960</v>
      </c>
      <c r="G162" s="942" t="s">
        <v>17</v>
      </c>
      <c r="H162" s="942"/>
      <c r="I162" s="51" t="s">
        <v>17</v>
      </c>
      <c r="J162" s="52"/>
      <c r="K162" s="868"/>
      <c r="L162" s="869"/>
      <c r="M162" s="870"/>
      <c r="N162" s="871"/>
      <c r="O162" s="870"/>
      <c r="P162" s="871"/>
    </row>
    <row r="163" spans="1:16" s="2" customFormat="1" hidden="1" x14ac:dyDescent="0.25">
      <c r="A163" s="834" t="s">
        <v>134</v>
      </c>
      <c r="B163" s="835"/>
      <c r="C163" s="835"/>
      <c r="D163" s="836"/>
      <c r="E163" s="47"/>
      <c r="F163" s="25">
        <v>222970</v>
      </c>
      <c r="G163" s="942" t="s">
        <v>17</v>
      </c>
      <c r="H163" s="942"/>
      <c r="I163" s="51" t="s">
        <v>17</v>
      </c>
      <c r="J163" s="52"/>
      <c r="K163" s="868"/>
      <c r="L163" s="869"/>
      <c r="M163" s="870"/>
      <c r="N163" s="871"/>
      <c r="O163" s="870"/>
      <c r="P163" s="871"/>
    </row>
    <row r="164" spans="1:16" s="2" customFormat="1" hidden="1" x14ac:dyDescent="0.25">
      <c r="A164" s="834" t="s">
        <v>135</v>
      </c>
      <c r="B164" s="835"/>
      <c r="C164" s="835"/>
      <c r="D164" s="836"/>
      <c r="E164" s="47"/>
      <c r="F164" s="25">
        <v>222980</v>
      </c>
      <c r="G164" s="942" t="s">
        <v>17</v>
      </c>
      <c r="H164" s="942"/>
      <c r="I164" s="51" t="s">
        <v>17</v>
      </c>
      <c r="J164" s="52"/>
      <c r="K164" s="868"/>
      <c r="L164" s="869"/>
      <c r="M164" s="870"/>
      <c r="N164" s="871"/>
      <c r="O164" s="870"/>
      <c r="P164" s="871"/>
    </row>
    <row r="165" spans="1:16" s="2" customFormat="1" hidden="1" x14ac:dyDescent="0.25">
      <c r="A165" s="834" t="s">
        <v>136</v>
      </c>
      <c r="B165" s="835"/>
      <c r="C165" s="835"/>
      <c r="D165" s="836"/>
      <c r="E165" s="47"/>
      <c r="F165" s="25">
        <v>222990</v>
      </c>
      <c r="G165" s="942" t="s">
        <v>17</v>
      </c>
      <c r="H165" s="942"/>
      <c r="I165" s="51" t="s">
        <v>17</v>
      </c>
      <c r="J165" s="52"/>
      <c r="K165" s="868"/>
      <c r="L165" s="869"/>
      <c r="M165" s="870"/>
      <c r="N165" s="871"/>
      <c r="O165" s="870"/>
      <c r="P165" s="871"/>
    </row>
    <row r="166" spans="1:16" s="2" customFormat="1" hidden="1" x14ac:dyDescent="0.25">
      <c r="A166" s="846" t="s">
        <v>137</v>
      </c>
      <c r="B166" s="847"/>
      <c r="C166" s="847"/>
      <c r="D166" s="848"/>
      <c r="E166" s="18"/>
      <c r="F166" s="19">
        <v>270000</v>
      </c>
      <c r="G166" s="943" t="s">
        <v>17</v>
      </c>
      <c r="H166" s="943"/>
      <c r="I166" s="57" t="s">
        <v>17</v>
      </c>
      <c r="J166" s="58">
        <f>SUM(J167:J168)</f>
        <v>0</v>
      </c>
      <c r="K166" s="874">
        <f>SUM(K167:K168)</f>
        <v>0</v>
      </c>
      <c r="L166" s="875"/>
      <c r="M166" s="874">
        <f t="shared" ref="M166" si="99">SUM(M167:M168)</f>
        <v>0</v>
      </c>
      <c r="N166" s="875"/>
      <c r="O166" s="874">
        <f t="shared" ref="O166" si="100">SUM(O167:O168)</f>
        <v>0</v>
      </c>
      <c r="P166" s="875"/>
    </row>
    <row r="167" spans="1:16" s="2" customFormat="1" hidden="1" x14ac:dyDescent="0.25">
      <c r="A167" s="834" t="s">
        <v>138</v>
      </c>
      <c r="B167" s="835"/>
      <c r="C167" s="835"/>
      <c r="D167" s="836"/>
      <c r="E167" s="47"/>
      <c r="F167" s="25">
        <v>271000</v>
      </c>
      <c r="G167" s="942" t="s">
        <v>17</v>
      </c>
      <c r="H167" s="942"/>
      <c r="I167" s="51" t="s">
        <v>17</v>
      </c>
      <c r="J167" s="52"/>
      <c r="K167" s="868"/>
      <c r="L167" s="869"/>
      <c r="M167" s="870"/>
      <c r="N167" s="871"/>
      <c r="O167" s="870"/>
      <c r="P167" s="871"/>
    </row>
    <row r="168" spans="1:16" s="2" customFormat="1" hidden="1" x14ac:dyDescent="0.25">
      <c r="A168" s="834" t="s">
        <v>139</v>
      </c>
      <c r="B168" s="835"/>
      <c r="C168" s="835"/>
      <c r="D168" s="836"/>
      <c r="E168" s="47"/>
      <c r="F168" s="43">
        <v>273500</v>
      </c>
      <c r="G168" s="942" t="s">
        <v>17</v>
      </c>
      <c r="H168" s="942"/>
      <c r="I168" s="51" t="s">
        <v>17</v>
      </c>
      <c r="J168" s="52"/>
      <c r="K168" s="868"/>
      <c r="L168" s="869"/>
      <c r="M168" s="870"/>
      <c r="N168" s="871"/>
      <c r="O168" s="870"/>
      <c r="P168" s="871"/>
    </row>
    <row r="169" spans="1:16" s="2" customFormat="1" hidden="1" x14ac:dyDescent="0.25">
      <c r="A169" s="846" t="s">
        <v>140</v>
      </c>
      <c r="B169" s="847"/>
      <c r="C169" s="847"/>
      <c r="D169" s="848"/>
      <c r="E169" s="18"/>
      <c r="F169" s="45">
        <v>280000</v>
      </c>
      <c r="G169" s="943" t="s">
        <v>17</v>
      </c>
      <c r="H169" s="943"/>
      <c r="I169" s="57" t="s">
        <v>17</v>
      </c>
      <c r="J169" s="58">
        <f>SUM(J170:J182)</f>
        <v>0</v>
      </c>
      <c r="K169" s="876">
        <f>SUM(K170:L182)</f>
        <v>0</v>
      </c>
      <c r="L169" s="877"/>
      <c r="M169" s="876">
        <f>SUM(M170:N182)</f>
        <v>0</v>
      </c>
      <c r="N169" s="877"/>
      <c r="O169" s="876">
        <f t="shared" ref="O169" si="101">SUM(O170:P182)</f>
        <v>0</v>
      </c>
      <c r="P169" s="877"/>
    </row>
    <row r="170" spans="1:16" s="2" customFormat="1" hidden="1" x14ac:dyDescent="0.25">
      <c r="A170" s="834" t="s">
        <v>141</v>
      </c>
      <c r="B170" s="835"/>
      <c r="C170" s="835"/>
      <c r="D170" s="836"/>
      <c r="E170" s="47"/>
      <c r="F170" s="25">
        <v>281000</v>
      </c>
      <c r="G170" s="942" t="s">
        <v>17</v>
      </c>
      <c r="H170" s="942"/>
      <c r="I170" s="51" t="s">
        <v>17</v>
      </c>
      <c r="J170" s="52"/>
      <c r="K170" s="868"/>
      <c r="L170" s="869"/>
      <c r="M170" s="870"/>
      <c r="N170" s="871"/>
      <c r="O170" s="870"/>
      <c r="P170" s="871"/>
    </row>
    <row r="171" spans="1:16" s="2" customFormat="1" hidden="1" x14ac:dyDescent="0.25">
      <c r="A171" s="834" t="s">
        <v>142</v>
      </c>
      <c r="B171" s="835"/>
      <c r="C171" s="835"/>
      <c r="D171" s="836"/>
      <c r="E171" s="47"/>
      <c r="F171" s="25">
        <v>281200</v>
      </c>
      <c r="G171" s="942" t="s">
        <v>17</v>
      </c>
      <c r="H171" s="942"/>
      <c r="I171" s="51" t="s">
        <v>17</v>
      </c>
      <c r="J171" s="52"/>
      <c r="K171" s="868"/>
      <c r="L171" s="869"/>
      <c r="M171" s="870"/>
      <c r="N171" s="871"/>
      <c r="O171" s="870"/>
      <c r="P171" s="871"/>
    </row>
    <row r="172" spans="1:16" s="2" customFormat="1" hidden="1" x14ac:dyDescent="0.25">
      <c r="A172" s="834" t="s">
        <v>143</v>
      </c>
      <c r="B172" s="835"/>
      <c r="C172" s="835"/>
      <c r="D172" s="836"/>
      <c r="E172" s="47"/>
      <c r="F172" s="25">
        <v>281210</v>
      </c>
      <c r="G172" s="942" t="s">
        <v>17</v>
      </c>
      <c r="H172" s="942"/>
      <c r="I172" s="51" t="s">
        <v>17</v>
      </c>
      <c r="J172" s="52"/>
      <c r="K172" s="868"/>
      <c r="L172" s="869"/>
      <c r="M172" s="870"/>
      <c r="N172" s="871"/>
      <c r="O172" s="870"/>
      <c r="P172" s="871"/>
    </row>
    <row r="173" spans="1:16" s="2" customFormat="1" hidden="1" x14ac:dyDescent="0.25">
      <c r="A173" s="834" t="s">
        <v>144</v>
      </c>
      <c r="B173" s="835"/>
      <c r="C173" s="835"/>
      <c r="D173" s="836"/>
      <c r="E173" s="47"/>
      <c r="F173" s="25">
        <v>281211</v>
      </c>
      <c r="G173" s="942" t="s">
        <v>17</v>
      </c>
      <c r="H173" s="942"/>
      <c r="I173" s="51" t="s">
        <v>17</v>
      </c>
      <c r="J173" s="52"/>
      <c r="K173" s="868"/>
      <c r="L173" s="869"/>
      <c r="M173" s="870"/>
      <c r="N173" s="871"/>
      <c r="O173" s="870"/>
      <c r="P173" s="871"/>
    </row>
    <row r="174" spans="1:16" s="2" customFormat="1" hidden="1" x14ac:dyDescent="0.25">
      <c r="A174" s="834" t="s">
        <v>145</v>
      </c>
      <c r="B174" s="835"/>
      <c r="C174" s="835"/>
      <c r="D174" s="836"/>
      <c r="E174" s="47"/>
      <c r="F174" s="25">
        <v>281212</v>
      </c>
      <c r="G174" s="942" t="s">
        <v>17</v>
      </c>
      <c r="H174" s="942"/>
      <c r="I174" s="51" t="s">
        <v>17</v>
      </c>
      <c r="J174" s="52"/>
      <c r="K174" s="868"/>
      <c r="L174" s="869"/>
      <c r="M174" s="870"/>
      <c r="N174" s="871"/>
      <c r="O174" s="870"/>
      <c r="P174" s="871"/>
    </row>
    <row r="175" spans="1:16" s="2" customFormat="1" hidden="1" x14ac:dyDescent="0.25">
      <c r="A175" s="834" t="s">
        <v>146</v>
      </c>
      <c r="B175" s="835"/>
      <c r="C175" s="835"/>
      <c r="D175" s="836"/>
      <c r="E175" s="47"/>
      <c r="F175" s="25">
        <v>281220</v>
      </c>
      <c r="G175" s="942" t="s">
        <v>17</v>
      </c>
      <c r="H175" s="942"/>
      <c r="I175" s="51" t="s">
        <v>17</v>
      </c>
      <c r="J175" s="52"/>
      <c r="K175" s="868"/>
      <c r="L175" s="869"/>
      <c r="M175" s="870"/>
      <c r="N175" s="871"/>
      <c r="O175" s="870"/>
      <c r="P175" s="871"/>
    </row>
    <row r="176" spans="1:16" s="2" customFormat="1" hidden="1" x14ac:dyDescent="0.25">
      <c r="A176" s="834" t="s">
        <v>147</v>
      </c>
      <c r="B176" s="835"/>
      <c r="C176" s="835"/>
      <c r="D176" s="836"/>
      <c r="E176" s="47"/>
      <c r="F176" s="25">
        <v>281221</v>
      </c>
      <c r="G176" s="942" t="s">
        <v>17</v>
      </c>
      <c r="H176" s="942"/>
      <c r="I176" s="51" t="s">
        <v>17</v>
      </c>
      <c r="J176" s="52"/>
      <c r="K176" s="868"/>
      <c r="L176" s="869"/>
      <c r="M176" s="870"/>
      <c r="N176" s="871"/>
      <c r="O176" s="870"/>
      <c r="P176" s="871"/>
    </row>
    <row r="177" spans="1:16" s="2" customFormat="1" hidden="1" x14ac:dyDescent="0.25">
      <c r="A177" s="834" t="s">
        <v>148</v>
      </c>
      <c r="B177" s="835"/>
      <c r="C177" s="835"/>
      <c r="D177" s="836"/>
      <c r="E177" s="47"/>
      <c r="F177" s="25">
        <v>281222</v>
      </c>
      <c r="G177" s="942" t="s">
        <v>17</v>
      </c>
      <c r="H177" s="942"/>
      <c r="I177" s="51" t="s">
        <v>17</v>
      </c>
      <c r="J177" s="52"/>
      <c r="K177" s="868"/>
      <c r="L177" s="869"/>
      <c r="M177" s="870"/>
      <c r="N177" s="871"/>
      <c r="O177" s="870"/>
      <c r="P177" s="871"/>
    </row>
    <row r="178" spans="1:16" s="2" customFormat="1" hidden="1" x14ac:dyDescent="0.25">
      <c r="A178" s="834" t="s">
        <v>149</v>
      </c>
      <c r="B178" s="835"/>
      <c r="C178" s="835"/>
      <c r="D178" s="836"/>
      <c r="E178" s="47"/>
      <c r="F178" s="25">
        <v>281230</v>
      </c>
      <c r="G178" s="942" t="s">
        <v>17</v>
      </c>
      <c r="H178" s="942"/>
      <c r="I178" s="51" t="s">
        <v>17</v>
      </c>
      <c r="J178" s="52"/>
      <c r="K178" s="868"/>
      <c r="L178" s="869"/>
      <c r="M178" s="870"/>
      <c r="N178" s="871"/>
      <c r="O178" s="870"/>
      <c r="P178" s="871"/>
    </row>
    <row r="179" spans="1:16" s="2" customFormat="1" hidden="1" x14ac:dyDescent="0.25">
      <c r="A179" s="834" t="s">
        <v>150</v>
      </c>
      <c r="B179" s="835"/>
      <c r="C179" s="835"/>
      <c r="D179" s="836"/>
      <c r="E179" s="47"/>
      <c r="F179" s="25">
        <v>281800</v>
      </c>
      <c r="G179" s="942" t="s">
        <v>17</v>
      </c>
      <c r="H179" s="942"/>
      <c r="I179" s="51" t="s">
        <v>17</v>
      </c>
      <c r="J179" s="52"/>
      <c r="K179" s="868"/>
      <c r="L179" s="869"/>
      <c r="M179" s="870"/>
      <c r="N179" s="871"/>
      <c r="O179" s="870"/>
      <c r="P179" s="871"/>
    </row>
    <row r="180" spans="1:16" s="2" customFormat="1" hidden="1" x14ac:dyDescent="0.25">
      <c r="A180" s="834" t="s">
        <v>151</v>
      </c>
      <c r="B180" s="835"/>
      <c r="C180" s="835"/>
      <c r="D180" s="836"/>
      <c r="E180" s="47"/>
      <c r="F180" s="25">
        <v>281900</v>
      </c>
      <c r="G180" s="942" t="s">
        <v>17</v>
      </c>
      <c r="H180" s="942"/>
      <c r="I180" s="51" t="s">
        <v>17</v>
      </c>
      <c r="J180" s="52"/>
      <c r="K180" s="868"/>
      <c r="L180" s="869"/>
      <c r="M180" s="870"/>
      <c r="N180" s="871"/>
      <c r="O180" s="870"/>
      <c r="P180" s="871"/>
    </row>
    <row r="181" spans="1:16" s="2" customFormat="1" hidden="1" x14ac:dyDescent="0.25">
      <c r="A181" s="834" t="s">
        <v>152</v>
      </c>
      <c r="B181" s="835"/>
      <c r="C181" s="835"/>
      <c r="D181" s="836"/>
      <c r="E181" s="47"/>
      <c r="F181" s="25">
        <v>282000</v>
      </c>
      <c r="G181" s="942" t="s">
        <v>17</v>
      </c>
      <c r="H181" s="942"/>
      <c r="I181" s="51" t="s">
        <v>17</v>
      </c>
      <c r="J181" s="52"/>
      <c r="K181" s="868"/>
      <c r="L181" s="869"/>
      <c r="M181" s="870"/>
      <c r="N181" s="871"/>
      <c r="O181" s="870"/>
      <c r="P181" s="871"/>
    </row>
    <row r="182" spans="1:16" s="2" customFormat="1" hidden="1" x14ac:dyDescent="0.25">
      <c r="A182" s="834" t="s">
        <v>153</v>
      </c>
      <c r="B182" s="835"/>
      <c r="C182" s="835"/>
      <c r="D182" s="836"/>
      <c r="E182" s="47"/>
      <c r="F182" s="25">
        <v>282100</v>
      </c>
      <c r="G182" s="942" t="s">
        <v>17</v>
      </c>
      <c r="H182" s="942"/>
      <c r="I182" s="51" t="s">
        <v>17</v>
      </c>
      <c r="J182" s="52"/>
      <c r="K182" s="868"/>
      <c r="L182" s="869"/>
      <c r="M182" s="870"/>
      <c r="N182" s="871"/>
      <c r="O182" s="870"/>
      <c r="P182" s="871"/>
    </row>
    <row r="183" spans="1:16" s="2" customFormat="1" hidden="1" x14ac:dyDescent="0.25">
      <c r="A183" s="846" t="s">
        <v>154</v>
      </c>
      <c r="B183" s="847"/>
      <c r="C183" s="847"/>
      <c r="D183" s="848"/>
      <c r="E183" s="18"/>
      <c r="F183" s="19">
        <v>290000</v>
      </c>
      <c r="G183" s="943" t="s">
        <v>17</v>
      </c>
      <c r="H183" s="943"/>
      <c r="I183" s="57" t="s">
        <v>17</v>
      </c>
      <c r="J183" s="58"/>
      <c r="K183" s="876"/>
      <c r="L183" s="877"/>
      <c r="M183" s="874"/>
      <c r="N183" s="875"/>
      <c r="O183" s="874"/>
      <c r="P183" s="875"/>
    </row>
    <row r="184" spans="1:16" s="2" customFormat="1" hidden="1" x14ac:dyDescent="0.25">
      <c r="A184" s="834" t="s">
        <v>155</v>
      </c>
      <c r="B184" s="835"/>
      <c r="C184" s="835"/>
      <c r="D184" s="836"/>
      <c r="E184" s="47"/>
      <c r="F184" s="25">
        <v>292220</v>
      </c>
      <c r="G184" s="942" t="s">
        <v>17</v>
      </c>
      <c r="H184" s="942"/>
      <c r="I184" s="51" t="s">
        <v>17</v>
      </c>
      <c r="J184" s="52"/>
      <c r="K184" s="868"/>
      <c r="L184" s="869"/>
      <c r="M184" s="870"/>
      <c r="N184" s="871"/>
      <c r="O184" s="870"/>
      <c r="P184" s="871"/>
    </row>
    <row r="185" spans="1:16" s="2" customFormat="1" hidden="1" x14ac:dyDescent="0.25">
      <c r="A185" s="834" t="s">
        <v>156</v>
      </c>
      <c r="B185" s="835"/>
      <c r="C185" s="835"/>
      <c r="D185" s="836"/>
      <c r="E185" s="47"/>
      <c r="F185" s="25">
        <v>300000</v>
      </c>
      <c r="G185" s="942" t="s">
        <v>17</v>
      </c>
      <c r="H185" s="942"/>
      <c r="I185" s="51" t="s">
        <v>17</v>
      </c>
      <c r="J185" s="52"/>
      <c r="K185" s="868"/>
      <c r="L185" s="869"/>
      <c r="M185" s="870"/>
      <c r="N185" s="871"/>
      <c r="O185" s="870"/>
      <c r="P185" s="871"/>
    </row>
    <row r="186" spans="1:16" s="2" customFormat="1" hidden="1" x14ac:dyDescent="0.25">
      <c r="A186" s="834" t="s">
        <v>157</v>
      </c>
      <c r="B186" s="835"/>
      <c r="C186" s="835"/>
      <c r="D186" s="836"/>
      <c r="E186" s="47"/>
      <c r="F186" s="25">
        <v>300000</v>
      </c>
      <c r="G186" s="942" t="s">
        <v>17</v>
      </c>
      <c r="H186" s="942"/>
      <c r="I186" s="51" t="s">
        <v>17</v>
      </c>
      <c r="J186" s="52"/>
      <c r="K186" s="868"/>
      <c r="L186" s="869"/>
      <c r="M186" s="870"/>
      <c r="N186" s="871"/>
      <c r="O186" s="870"/>
      <c r="P186" s="871"/>
    </row>
    <row r="187" spans="1:16" s="2" customFormat="1" hidden="1" x14ac:dyDescent="0.25">
      <c r="A187" s="834" t="s">
        <v>158</v>
      </c>
      <c r="B187" s="835"/>
      <c r="C187" s="835"/>
      <c r="D187" s="836"/>
      <c r="E187" s="47"/>
      <c r="F187" s="25">
        <v>319000</v>
      </c>
      <c r="G187" s="942" t="s">
        <v>17</v>
      </c>
      <c r="H187" s="942"/>
      <c r="I187" s="51" t="s">
        <v>17</v>
      </c>
      <c r="J187" s="52"/>
      <c r="K187" s="868"/>
      <c r="L187" s="869"/>
      <c r="M187" s="870"/>
      <c r="N187" s="871"/>
      <c r="O187" s="870"/>
      <c r="P187" s="871"/>
    </row>
    <row r="188" spans="1:16" s="2" customFormat="1" hidden="1" x14ac:dyDescent="0.25">
      <c r="A188" s="834" t="s">
        <v>159</v>
      </c>
      <c r="B188" s="835"/>
      <c r="C188" s="835"/>
      <c r="D188" s="836"/>
      <c r="E188" s="47"/>
      <c r="F188" s="25">
        <v>350000</v>
      </c>
      <c r="G188" s="942" t="s">
        <v>17</v>
      </c>
      <c r="H188" s="942"/>
      <c r="I188" s="51" t="s">
        <v>17</v>
      </c>
      <c r="J188" s="52"/>
      <c r="K188" s="868"/>
      <c r="L188" s="869"/>
      <c r="M188" s="870"/>
      <c r="N188" s="871"/>
      <c r="O188" s="870"/>
      <c r="P188" s="871"/>
    </row>
    <row r="189" spans="1:16" s="2" customFormat="1" hidden="1" x14ac:dyDescent="0.25">
      <c r="A189" s="846" t="s">
        <v>218</v>
      </c>
      <c r="B189" s="847"/>
      <c r="C189" s="847"/>
      <c r="D189" s="848"/>
      <c r="E189" s="18"/>
      <c r="F189" s="19">
        <v>310000</v>
      </c>
      <c r="G189" s="943" t="s">
        <v>17</v>
      </c>
      <c r="H189" s="943"/>
      <c r="I189" s="57" t="s">
        <v>17</v>
      </c>
      <c r="J189" s="58">
        <f>SUM(J190:J219)</f>
        <v>0</v>
      </c>
      <c r="K189" s="876">
        <f>SUM(K190:L219)</f>
        <v>0</v>
      </c>
      <c r="L189" s="877"/>
      <c r="M189" s="876">
        <f>SUM(M190:N219)</f>
        <v>0</v>
      </c>
      <c r="N189" s="877"/>
      <c r="O189" s="876">
        <f t="shared" ref="O189" si="102">SUM(O190:P219)</f>
        <v>0</v>
      </c>
      <c r="P189" s="877"/>
    </row>
    <row r="190" spans="1:16" s="2" customFormat="1" hidden="1" x14ac:dyDescent="0.25">
      <c r="A190" s="834" t="s">
        <v>161</v>
      </c>
      <c r="B190" s="835"/>
      <c r="C190" s="835"/>
      <c r="D190" s="836"/>
      <c r="E190" s="47"/>
      <c r="F190" s="25">
        <v>311000</v>
      </c>
      <c r="G190" s="942" t="s">
        <v>17</v>
      </c>
      <c r="H190" s="942"/>
      <c r="I190" s="51" t="s">
        <v>17</v>
      </c>
      <c r="J190" s="52"/>
      <c r="K190" s="868"/>
      <c r="L190" s="869"/>
      <c r="M190" s="870"/>
      <c r="N190" s="871"/>
      <c r="O190" s="870"/>
      <c r="P190" s="871"/>
    </row>
    <row r="191" spans="1:16" s="2" customFormat="1" hidden="1" x14ac:dyDescent="0.25">
      <c r="A191" s="834" t="s">
        <v>162</v>
      </c>
      <c r="B191" s="835"/>
      <c r="C191" s="835"/>
      <c r="D191" s="836"/>
      <c r="E191" s="47"/>
      <c r="F191" s="25">
        <v>311100</v>
      </c>
      <c r="G191" s="942" t="s">
        <v>17</v>
      </c>
      <c r="H191" s="942"/>
      <c r="I191" s="51" t="s">
        <v>17</v>
      </c>
      <c r="J191" s="52"/>
      <c r="K191" s="868"/>
      <c r="L191" s="869"/>
      <c r="M191" s="870"/>
      <c r="N191" s="871"/>
      <c r="O191" s="870"/>
      <c r="P191" s="871"/>
    </row>
    <row r="192" spans="1:16" s="2" customFormat="1" hidden="1" x14ac:dyDescent="0.25">
      <c r="A192" s="834" t="s">
        <v>163</v>
      </c>
      <c r="B192" s="835"/>
      <c r="C192" s="835"/>
      <c r="D192" s="836"/>
      <c r="E192" s="47"/>
      <c r="F192" s="25">
        <v>311110</v>
      </c>
      <c r="G192" s="942" t="s">
        <v>17</v>
      </c>
      <c r="H192" s="942"/>
      <c r="I192" s="51" t="s">
        <v>17</v>
      </c>
      <c r="J192" s="52"/>
      <c r="K192" s="868"/>
      <c r="L192" s="869"/>
      <c r="M192" s="870"/>
      <c r="N192" s="871"/>
      <c r="O192" s="870"/>
      <c r="P192" s="871"/>
    </row>
    <row r="193" spans="1:16" s="2" customFormat="1" hidden="1" x14ac:dyDescent="0.25">
      <c r="A193" s="834" t="s">
        <v>164</v>
      </c>
      <c r="B193" s="835"/>
      <c r="C193" s="835"/>
      <c r="D193" s="836"/>
      <c r="E193" s="47"/>
      <c r="F193" s="25">
        <v>311120</v>
      </c>
      <c r="G193" s="942" t="s">
        <v>17</v>
      </c>
      <c r="H193" s="942"/>
      <c r="I193" s="51" t="s">
        <v>17</v>
      </c>
      <c r="J193" s="52"/>
      <c r="K193" s="868"/>
      <c r="L193" s="869"/>
      <c r="M193" s="870"/>
      <c r="N193" s="871"/>
      <c r="O193" s="870"/>
      <c r="P193" s="871"/>
    </row>
    <row r="194" spans="1:16" s="2" customFormat="1" hidden="1" x14ac:dyDescent="0.25">
      <c r="A194" s="834" t="s">
        <v>165</v>
      </c>
      <c r="B194" s="835"/>
      <c r="C194" s="835"/>
      <c r="D194" s="836"/>
      <c r="E194" s="47"/>
      <c r="F194" s="25">
        <v>311210</v>
      </c>
      <c r="G194" s="942" t="s">
        <v>17</v>
      </c>
      <c r="H194" s="942"/>
      <c r="I194" s="51" t="s">
        <v>17</v>
      </c>
      <c r="J194" s="52"/>
      <c r="K194" s="868"/>
      <c r="L194" s="869"/>
      <c r="M194" s="870"/>
      <c r="N194" s="871"/>
      <c r="O194" s="870"/>
      <c r="P194" s="871"/>
    </row>
    <row r="195" spans="1:16" s="2" customFormat="1" hidden="1" x14ac:dyDescent="0.25">
      <c r="A195" s="834" t="s">
        <v>166</v>
      </c>
      <c r="B195" s="835"/>
      <c r="C195" s="835"/>
      <c r="D195" s="836"/>
      <c r="E195" s="47"/>
      <c r="F195" s="25">
        <v>312120</v>
      </c>
      <c r="G195" s="942" t="s">
        <v>17</v>
      </c>
      <c r="H195" s="942"/>
      <c r="I195" s="51" t="s">
        <v>17</v>
      </c>
      <c r="J195" s="52"/>
      <c r="K195" s="868"/>
      <c r="L195" s="869"/>
      <c r="M195" s="870"/>
      <c r="N195" s="871"/>
      <c r="O195" s="870"/>
      <c r="P195" s="871"/>
    </row>
    <row r="196" spans="1:16" s="2" customFormat="1" hidden="1" x14ac:dyDescent="0.25">
      <c r="A196" s="834" t="s">
        <v>167</v>
      </c>
      <c r="B196" s="835"/>
      <c r="C196" s="835"/>
      <c r="D196" s="836"/>
      <c r="E196" s="47"/>
      <c r="F196" s="25">
        <v>313000</v>
      </c>
      <c r="G196" s="942" t="s">
        <v>17</v>
      </c>
      <c r="H196" s="942"/>
      <c r="I196" s="51" t="s">
        <v>17</v>
      </c>
      <c r="J196" s="52"/>
      <c r="K196" s="868"/>
      <c r="L196" s="869"/>
      <c r="M196" s="870"/>
      <c r="N196" s="871"/>
      <c r="O196" s="870"/>
      <c r="P196" s="871"/>
    </row>
    <row r="197" spans="1:16" s="2" customFormat="1" hidden="1" x14ac:dyDescent="0.25">
      <c r="A197" s="834" t="s">
        <v>168</v>
      </c>
      <c r="B197" s="835"/>
      <c r="C197" s="835"/>
      <c r="D197" s="836"/>
      <c r="E197" s="47"/>
      <c r="F197" s="25">
        <v>313100</v>
      </c>
      <c r="G197" s="942" t="s">
        <v>17</v>
      </c>
      <c r="H197" s="942"/>
      <c r="I197" s="51" t="s">
        <v>17</v>
      </c>
      <c r="J197" s="52"/>
      <c r="K197" s="868"/>
      <c r="L197" s="869"/>
      <c r="M197" s="870"/>
      <c r="N197" s="871"/>
      <c r="O197" s="870"/>
      <c r="P197" s="871"/>
    </row>
    <row r="198" spans="1:16" s="2" customFormat="1" hidden="1" x14ac:dyDescent="0.25">
      <c r="A198" s="834" t="s">
        <v>169</v>
      </c>
      <c r="B198" s="835"/>
      <c r="C198" s="835"/>
      <c r="D198" s="836"/>
      <c r="E198" s="47"/>
      <c r="F198" s="25">
        <v>313110</v>
      </c>
      <c r="G198" s="942" t="s">
        <v>17</v>
      </c>
      <c r="H198" s="942"/>
      <c r="I198" s="51" t="s">
        <v>17</v>
      </c>
      <c r="J198" s="52"/>
      <c r="K198" s="868"/>
      <c r="L198" s="869"/>
      <c r="M198" s="870"/>
      <c r="N198" s="871"/>
      <c r="O198" s="870"/>
      <c r="P198" s="871"/>
    </row>
    <row r="199" spans="1:16" s="2" customFormat="1" hidden="1" x14ac:dyDescent="0.25">
      <c r="A199" s="834" t="s">
        <v>170</v>
      </c>
      <c r="B199" s="835"/>
      <c r="C199" s="835"/>
      <c r="D199" s="836"/>
      <c r="E199" s="47"/>
      <c r="F199" s="25">
        <v>313120</v>
      </c>
      <c r="G199" s="942" t="s">
        <v>17</v>
      </c>
      <c r="H199" s="942"/>
      <c r="I199" s="51" t="s">
        <v>17</v>
      </c>
      <c r="J199" s="52"/>
      <c r="K199" s="868"/>
      <c r="L199" s="869"/>
      <c r="M199" s="870"/>
      <c r="N199" s="871"/>
      <c r="O199" s="870"/>
      <c r="P199" s="871"/>
    </row>
    <row r="200" spans="1:16" s="2" customFormat="1" hidden="1" x14ac:dyDescent="0.25">
      <c r="A200" s="834" t="s">
        <v>171</v>
      </c>
      <c r="B200" s="835"/>
      <c r="C200" s="835"/>
      <c r="D200" s="836"/>
      <c r="E200" s="47"/>
      <c r="F200" s="25">
        <v>313200</v>
      </c>
      <c r="G200" s="942" t="s">
        <v>17</v>
      </c>
      <c r="H200" s="942"/>
      <c r="I200" s="51" t="s">
        <v>17</v>
      </c>
      <c r="J200" s="52"/>
      <c r="K200" s="868"/>
      <c r="L200" s="869"/>
      <c r="M200" s="870"/>
      <c r="N200" s="871"/>
      <c r="O200" s="870"/>
      <c r="P200" s="871"/>
    </row>
    <row r="201" spans="1:16" s="2" customFormat="1" hidden="1" x14ac:dyDescent="0.25">
      <c r="A201" s="834" t="s">
        <v>172</v>
      </c>
      <c r="B201" s="835"/>
      <c r="C201" s="835"/>
      <c r="D201" s="836"/>
      <c r="E201" s="47"/>
      <c r="F201" s="25">
        <v>313210</v>
      </c>
      <c r="G201" s="942" t="s">
        <v>17</v>
      </c>
      <c r="H201" s="942"/>
      <c r="I201" s="51" t="s">
        <v>17</v>
      </c>
      <c r="J201" s="52"/>
      <c r="K201" s="868"/>
      <c r="L201" s="869"/>
      <c r="M201" s="870"/>
      <c r="N201" s="871"/>
      <c r="O201" s="870"/>
      <c r="P201" s="871"/>
    </row>
    <row r="202" spans="1:16" s="2" customFormat="1" hidden="1" x14ac:dyDescent="0.25">
      <c r="A202" s="834" t="s">
        <v>173</v>
      </c>
      <c r="B202" s="835"/>
      <c r="C202" s="835"/>
      <c r="D202" s="836"/>
      <c r="E202" s="47"/>
      <c r="F202" s="25">
        <v>314000</v>
      </c>
      <c r="G202" s="942" t="s">
        <v>17</v>
      </c>
      <c r="H202" s="942"/>
      <c r="I202" s="51" t="s">
        <v>17</v>
      </c>
      <c r="J202" s="52"/>
      <c r="K202" s="868"/>
      <c r="L202" s="869"/>
      <c r="M202" s="870"/>
      <c r="N202" s="871"/>
      <c r="O202" s="870"/>
      <c r="P202" s="871"/>
    </row>
    <row r="203" spans="1:16" s="2" customFormat="1" hidden="1" x14ac:dyDescent="0.25">
      <c r="A203" s="834" t="s">
        <v>174</v>
      </c>
      <c r="B203" s="835"/>
      <c r="C203" s="835"/>
      <c r="D203" s="836"/>
      <c r="E203" s="47"/>
      <c r="F203" s="25">
        <v>314110</v>
      </c>
      <c r="G203" s="942" t="s">
        <v>17</v>
      </c>
      <c r="H203" s="942"/>
      <c r="I203" s="51" t="s">
        <v>17</v>
      </c>
      <c r="J203" s="52"/>
      <c r="K203" s="868"/>
      <c r="L203" s="869"/>
      <c r="M203" s="870"/>
      <c r="N203" s="871"/>
      <c r="O203" s="870"/>
      <c r="P203" s="871"/>
    </row>
    <row r="204" spans="1:16" s="2" customFormat="1" hidden="1" x14ac:dyDescent="0.25">
      <c r="A204" s="834" t="s">
        <v>175</v>
      </c>
      <c r="B204" s="835"/>
      <c r="C204" s="835"/>
      <c r="D204" s="836"/>
      <c r="E204" s="47"/>
      <c r="F204" s="25">
        <v>314120</v>
      </c>
      <c r="G204" s="942" t="s">
        <v>17</v>
      </c>
      <c r="H204" s="942"/>
      <c r="I204" s="51" t="s">
        <v>17</v>
      </c>
      <c r="J204" s="52"/>
      <c r="K204" s="868"/>
      <c r="L204" s="869"/>
      <c r="M204" s="870"/>
      <c r="N204" s="871"/>
      <c r="O204" s="870"/>
      <c r="P204" s="871"/>
    </row>
    <row r="205" spans="1:16" s="2" customFormat="1" hidden="1" x14ac:dyDescent="0.25">
      <c r="A205" s="834" t="s">
        <v>176</v>
      </c>
      <c r="B205" s="835"/>
      <c r="C205" s="835"/>
      <c r="D205" s="836"/>
      <c r="E205" s="47"/>
      <c r="F205" s="25">
        <v>314200</v>
      </c>
      <c r="G205" s="942" t="s">
        <v>17</v>
      </c>
      <c r="H205" s="942"/>
      <c r="I205" s="51" t="s">
        <v>17</v>
      </c>
      <c r="J205" s="52"/>
      <c r="K205" s="868"/>
      <c r="L205" s="869"/>
      <c r="M205" s="870"/>
      <c r="N205" s="871"/>
      <c r="O205" s="870"/>
      <c r="P205" s="871"/>
    </row>
    <row r="206" spans="1:16" s="2" customFormat="1" hidden="1" x14ac:dyDescent="0.25">
      <c r="A206" s="834" t="s">
        <v>177</v>
      </c>
      <c r="B206" s="835"/>
      <c r="C206" s="835"/>
      <c r="D206" s="836"/>
      <c r="E206" s="47"/>
      <c r="F206" s="25">
        <v>315000</v>
      </c>
      <c r="G206" s="942" t="s">
        <v>17</v>
      </c>
      <c r="H206" s="942"/>
      <c r="I206" s="51" t="s">
        <v>17</v>
      </c>
      <c r="J206" s="52"/>
      <c r="K206" s="868"/>
      <c r="L206" s="869"/>
      <c r="M206" s="870"/>
      <c r="N206" s="871"/>
      <c r="O206" s="870"/>
      <c r="P206" s="871"/>
    </row>
    <row r="207" spans="1:16" s="2" customFormat="1" hidden="1" x14ac:dyDescent="0.25">
      <c r="A207" s="834" t="s">
        <v>178</v>
      </c>
      <c r="B207" s="835"/>
      <c r="C207" s="835"/>
      <c r="D207" s="836"/>
      <c r="E207" s="47"/>
      <c r="F207" s="43">
        <v>315110</v>
      </c>
      <c r="G207" s="942" t="s">
        <v>17</v>
      </c>
      <c r="H207" s="942"/>
      <c r="I207" s="51" t="s">
        <v>17</v>
      </c>
      <c r="J207" s="52"/>
      <c r="K207" s="868"/>
      <c r="L207" s="869"/>
      <c r="M207" s="870"/>
      <c r="N207" s="871"/>
      <c r="O207" s="870"/>
      <c r="P207" s="871"/>
    </row>
    <row r="208" spans="1:16" s="2" customFormat="1" hidden="1" x14ac:dyDescent="0.25">
      <c r="A208" s="834" t="s">
        <v>179</v>
      </c>
      <c r="B208" s="835"/>
      <c r="C208" s="835"/>
      <c r="D208" s="836"/>
      <c r="E208" s="47"/>
      <c r="F208" s="43">
        <v>315120</v>
      </c>
      <c r="G208" s="942" t="s">
        <v>17</v>
      </c>
      <c r="H208" s="942"/>
      <c r="I208" s="51" t="s">
        <v>17</v>
      </c>
      <c r="J208" s="52"/>
      <c r="K208" s="868"/>
      <c r="L208" s="869"/>
      <c r="M208" s="870"/>
      <c r="N208" s="871"/>
      <c r="O208" s="870"/>
      <c r="P208" s="871"/>
    </row>
    <row r="209" spans="1:16" s="2" customFormat="1" hidden="1" x14ac:dyDescent="0.25">
      <c r="A209" s="834" t="s">
        <v>180</v>
      </c>
      <c r="B209" s="835"/>
      <c r="C209" s="835"/>
      <c r="D209" s="836"/>
      <c r="E209" s="47"/>
      <c r="F209" s="43">
        <v>316000</v>
      </c>
      <c r="G209" s="942" t="s">
        <v>17</v>
      </c>
      <c r="H209" s="942"/>
      <c r="I209" s="51" t="s">
        <v>17</v>
      </c>
      <c r="J209" s="52"/>
      <c r="K209" s="868"/>
      <c r="L209" s="869"/>
      <c r="M209" s="870"/>
      <c r="N209" s="871"/>
      <c r="O209" s="870"/>
      <c r="P209" s="871"/>
    </row>
    <row r="210" spans="1:16" s="2" customFormat="1" hidden="1" x14ac:dyDescent="0.25">
      <c r="A210" s="834" t="s">
        <v>181</v>
      </c>
      <c r="B210" s="835"/>
      <c r="C210" s="835"/>
      <c r="D210" s="836"/>
      <c r="E210" s="47"/>
      <c r="F210" s="25">
        <v>316110</v>
      </c>
      <c r="G210" s="942" t="s">
        <v>17</v>
      </c>
      <c r="H210" s="942"/>
      <c r="I210" s="51" t="s">
        <v>17</v>
      </c>
      <c r="J210" s="52"/>
      <c r="K210" s="868"/>
      <c r="L210" s="869"/>
      <c r="M210" s="870"/>
      <c r="N210" s="871"/>
      <c r="O210" s="870"/>
      <c r="P210" s="871"/>
    </row>
    <row r="211" spans="1:16" s="2" customFormat="1" hidden="1" x14ac:dyDescent="0.25">
      <c r="A211" s="834" t="s">
        <v>182</v>
      </c>
      <c r="B211" s="835"/>
      <c r="C211" s="835"/>
      <c r="D211" s="836"/>
      <c r="E211" s="47"/>
      <c r="F211" s="43">
        <v>316120</v>
      </c>
      <c r="G211" s="942" t="s">
        <v>17</v>
      </c>
      <c r="H211" s="942"/>
      <c r="I211" s="51" t="s">
        <v>17</v>
      </c>
      <c r="J211" s="52"/>
      <c r="K211" s="868"/>
      <c r="L211" s="869"/>
      <c r="M211" s="870"/>
      <c r="N211" s="871"/>
      <c r="O211" s="870"/>
      <c r="P211" s="871"/>
    </row>
    <row r="212" spans="1:16" s="2" customFormat="1" hidden="1" x14ac:dyDescent="0.25">
      <c r="A212" s="834" t="s">
        <v>183</v>
      </c>
      <c r="B212" s="835"/>
      <c r="C212" s="835"/>
      <c r="D212" s="836"/>
      <c r="E212" s="47"/>
      <c r="F212" s="25">
        <v>316210</v>
      </c>
      <c r="G212" s="942" t="s">
        <v>17</v>
      </c>
      <c r="H212" s="942"/>
      <c r="I212" s="51" t="s">
        <v>17</v>
      </c>
      <c r="J212" s="52"/>
      <c r="K212" s="868"/>
      <c r="L212" s="869"/>
      <c r="M212" s="870"/>
      <c r="N212" s="871"/>
      <c r="O212" s="870"/>
      <c r="P212" s="871"/>
    </row>
    <row r="213" spans="1:16" s="2" customFormat="1" hidden="1" x14ac:dyDescent="0.25">
      <c r="A213" s="834" t="s">
        <v>184</v>
      </c>
      <c r="B213" s="835"/>
      <c r="C213" s="835"/>
      <c r="D213" s="836"/>
      <c r="E213" s="47"/>
      <c r="F213" s="25">
        <v>317000</v>
      </c>
      <c r="G213" s="942" t="s">
        <v>17</v>
      </c>
      <c r="H213" s="942"/>
      <c r="I213" s="51" t="s">
        <v>17</v>
      </c>
      <c r="J213" s="52"/>
      <c r="K213" s="868"/>
      <c r="L213" s="869"/>
      <c r="M213" s="870"/>
      <c r="N213" s="871"/>
      <c r="O213" s="870"/>
      <c r="P213" s="871"/>
    </row>
    <row r="214" spans="1:16" s="2" customFormat="1" hidden="1" x14ac:dyDescent="0.25">
      <c r="A214" s="834" t="s">
        <v>185</v>
      </c>
      <c r="B214" s="835"/>
      <c r="C214" s="835"/>
      <c r="D214" s="836"/>
      <c r="E214" s="47"/>
      <c r="F214" s="25">
        <v>318000</v>
      </c>
      <c r="G214" s="942" t="s">
        <v>17</v>
      </c>
      <c r="H214" s="942"/>
      <c r="I214" s="51" t="s">
        <v>17</v>
      </c>
      <c r="J214" s="52"/>
      <c r="K214" s="868"/>
      <c r="L214" s="869"/>
      <c r="M214" s="870"/>
      <c r="N214" s="871"/>
      <c r="O214" s="870"/>
      <c r="P214" s="871"/>
    </row>
    <row r="215" spans="1:16" s="2" customFormat="1" hidden="1" x14ac:dyDescent="0.25">
      <c r="A215" s="834" t="s">
        <v>186</v>
      </c>
      <c r="B215" s="835"/>
      <c r="C215" s="835"/>
      <c r="D215" s="836"/>
      <c r="E215" s="47"/>
      <c r="F215" s="43">
        <v>318110</v>
      </c>
      <c r="G215" s="942" t="s">
        <v>17</v>
      </c>
      <c r="H215" s="942"/>
      <c r="I215" s="51" t="s">
        <v>17</v>
      </c>
      <c r="J215" s="52"/>
      <c r="K215" s="868"/>
      <c r="L215" s="869"/>
      <c r="M215" s="870"/>
      <c r="N215" s="871"/>
      <c r="O215" s="870"/>
      <c r="P215" s="871"/>
    </row>
    <row r="216" spans="1:16" s="2" customFormat="1" hidden="1" x14ac:dyDescent="0.25">
      <c r="A216" s="834" t="s">
        <v>187</v>
      </c>
      <c r="B216" s="835"/>
      <c r="C216" s="835"/>
      <c r="D216" s="836"/>
      <c r="E216" s="47"/>
      <c r="F216" s="25">
        <v>318120</v>
      </c>
      <c r="G216" s="942" t="s">
        <v>17</v>
      </c>
      <c r="H216" s="942"/>
      <c r="I216" s="51" t="s">
        <v>17</v>
      </c>
      <c r="J216" s="52"/>
      <c r="K216" s="868"/>
      <c r="L216" s="869"/>
      <c r="M216" s="870"/>
      <c r="N216" s="871"/>
      <c r="O216" s="870"/>
      <c r="P216" s="871"/>
    </row>
    <row r="217" spans="1:16" s="2" customFormat="1" hidden="1" x14ac:dyDescent="0.25">
      <c r="A217" s="834" t="s">
        <v>188</v>
      </c>
      <c r="B217" s="835"/>
      <c r="C217" s="835"/>
      <c r="D217" s="836"/>
      <c r="E217" s="47"/>
      <c r="F217" s="25">
        <v>319000</v>
      </c>
      <c r="G217" s="942" t="s">
        <v>17</v>
      </c>
      <c r="H217" s="942"/>
      <c r="I217" s="51" t="s">
        <v>17</v>
      </c>
      <c r="J217" s="52"/>
      <c r="K217" s="868"/>
      <c r="L217" s="869"/>
      <c r="M217" s="870"/>
      <c r="N217" s="871"/>
      <c r="O217" s="870"/>
      <c r="P217" s="871"/>
    </row>
    <row r="218" spans="1:16" s="2" customFormat="1" hidden="1" x14ac:dyDescent="0.25">
      <c r="A218" s="834" t="s">
        <v>189</v>
      </c>
      <c r="B218" s="835"/>
      <c r="C218" s="835"/>
      <c r="D218" s="836"/>
      <c r="E218" s="47"/>
      <c r="F218" s="25">
        <v>319100</v>
      </c>
      <c r="G218" s="942" t="s">
        <v>17</v>
      </c>
      <c r="H218" s="942"/>
      <c r="I218" s="51" t="s">
        <v>17</v>
      </c>
      <c r="J218" s="52"/>
      <c r="K218" s="868"/>
      <c r="L218" s="869"/>
      <c r="M218" s="870"/>
      <c r="N218" s="871"/>
      <c r="O218" s="870"/>
      <c r="P218" s="871"/>
    </row>
    <row r="219" spans="1:16" s="2" customFormat="1" hidden="1" x14ac:dyDescent="0.25">
      <c r="A219" s="834" t="s">
        <v>190</v>
      </c>
      <c r="B219" s="835"/>
      <c r="C219" s="835"/>
      <c r="D219" s="836"/>
      <c r="E219" s="47"/>
      <c r="F219" s="25">
        <v>319200</v>
      </c>
      <c r="G219" s="942" t="s">
        <v>17</v>
      </c>
      <c r="H219" s="942"/>
      <c r="I219" s="51" t="s">
        <v>17</v>
      </c>
      <c r="J219" s="52"/>
      <c r="K219" s="868"/>
      <c r="L219" s="869"/>
      <c r="M219" s="870"/>
      <c r="N219" s="871"/>
      <c r="O219" s="870"/>
      <c r="P219" s="871"/>
    </row>
    <row r="220" spans="1:16" s="2" customFormat="1" hidden="1" x14ac:dyDescent="0.25">
      <c r="A220" s="846" t="s">
        <v>191</v>
      </c>
      <c r="B220" s="847"/>
      <c r="C220" s="847"/>
      <c r="D220" s="848"/>
      <c r="E220" s="18"/>
      <c r="F220" s="45">
        <v>330000</v>
      </c>
      <c r="G220" s="943" t="s">
        <v>17</v>
      </c>
      <c r="H220" s="943"/>
      <c r="I220" s="57" t="s">
        <v>17</v>
      </c>
      <c r="J220" s="58">
        <f>SUM(J221:J240)</f>
        <v>0</v>
      </c>
      <c r="K220" s="876">
        <f>SUM(K221:L240)</f>
        <v>0</v>
      </c>
      <c r="L220" s="877"/>
      <c r="M220" s="876">
        <f>SUM(M221:N240)</f>
        <v>0</v>
      </c>
      <c r="N220" s="877"/>
      <c r="O220" s="876">
        <f t="shared" ref="O220" si="103">SUM(O221:P240)</f>
        <v>0</v>
      </c>
      <c r="P220" s="877"/>
    </row>
    <row r="221" spans="1:16" s="2" customFormat="1" hidden="1" x14ac:dyDescent="0.25">
      <c r="A221" s="834" t="s">
        <v>192</v>
      </c>
      <c r="B221" s="835"/>
      <c r="C221" s="835"/>
      <c r="D221" s="836"/>
      <c r="E221" s="47"/>
      <c r="F221" s="25">
        <v>331000</v>
      </c>
      <c r="G221" s="942" t="s">
        <v>17</v>
      </c>
      <c r="H221" s="942"/>
      <c r="I221" s="51" t="s">
        <v>17</v>
      </c>
      <c r="J221" s="52"/>
      <c r="K221" s="868"/>
      <c r="L221" s="869"/>
      <c r="M221" s="870"/>
      <c r="N221" s="871"/>
      <c r="O221" s="870"/>
      <c r="P221" s="871"/>
    </row>
    <row r="222" spans="1:16" s="2" customFormat="1" hidden="1" x14ac:dyDescent="0.25">
      <c r="A222" s="834" t="s">
        <v>193</v>
      </c>
      <c r="B222" s="835"/>
      <c r="C222" s="835"/>
      <c r="D222" s="836"/>
      <c r="E222" s="47"/>
      <c r="F222" s="25">
        <v>331110</v>
      </c>
      <c r="G222" s="942" t="s">
        <v>17</v>
      </c>
      <c r="H222" s="942"/>
      <c r="I222" s="51" t="s">
        <v>17</v>
      </c>
      <c r="J222" s="52"/>
      <c r="K222" s="868"/>
      <c r="L222" s="869"/>
      <c r="M222" s="870"/>
      <c r="N222" s="871"/>
      <c r="O222" s="870"/>
      <c r="P222" s="871"/>
    </row>
    <row r="223" spans="1:16" s="2" customFormat="1" hidden="1" x14ac:dyDescent="0.25">
      <c r="A223" s="834" t="s">
        <v>194</v>
      </c>
      <c r="B223" s="835"/>
      <c r="C223" s="835"/>
      <c r="D223" s="836"/>
      <c r="E223" s="47"/>
      <c r="F223" s="43">
        <v>331210</v>
      </c>
      <c r="G223" s="942" t="s">
        <v>17</v>
      </c>
      <c r="H223" s="942"/>
      <c r="I223" s="51" t="s">
        <v>17</v>
      </c>
      <c r="J223" s="52"/>
      <c r="K223" s="868"/>
      <c r="L223" s="869"/>
      <c r="M223" s="870"/>
      <c r="N223" s="871"/>
      <c r="O223" s="870"/>
      <c r="P223" s="871"/>
    </row>
    <row r="224" spans="1:16" s="2" customFormat="1" hidden="1" x14ac:dyDescent="0.25">
      <c r="A224" s="834" t="s">
        <v>195</v>
      </c>
      <c r="B224" s="835"/>
      <c r="C224" s="835"/>
      <c r="D224" s="836"/>
      <c r="E224" s="47"/>
      <c r="F224" s="43">
        <v>332000</v>
      </c>
      <c r="G224" s="942" t="s">
        <v>17</v>
      </c>
      <c r="H224" s="942"/>
      <c r="I224" s="51" t="s">
        <v>17</v>
      </c>
      <c r="J224" s="52"/>
      <c r="K224" s="868"/>
      <c r="L224" s="869"/>
      <c r="M224" s="870"/>
      <c r="N224" s="871"/>
      <c r="O224" s="870"/>
      <c r="P224" s="871"/>
    </row>
    <row r="225" spans="1:16" s="2" customFormat="1" hidden="1" x14ac:dyDescent="0.25">
      <c r="A225" s="834" t="s">
        <v>196</v>
      </c>
      <c r="B225" s="835"/>
      <c r="C225" s="835"/>
      <c r="D225" s="836"/>
      <c r="E225" s="47"/>
      <c r="F225" s="43">
        <v>332110</v>
      </c>
      <c r="G225" s="942" t="s">
        <v>17</v>
      </c>
      <c r="H225" s="942"/>
      <c r="I225" s="51" t="s">
        <v>17</v>
      </c>
      <c r="J225" s="52"/>
      <c r="K225" s="868"/>
      <c r="L225" s="869"/>
      <c r="M225" s="870"/>
      <c r="N225" s="871"/>
      <c r="O225" s="870"/>
      <c r="P225" s="871"/>
    </row>
    <row r="226" spans="1:16" s="2" customFormat="1" hidden="1" x14ac:dyDescent="0.25">
      <c r="A226" s="834" t="s">
        <v>197</v>
      </c>
      <c r="B226" s="835"/>
      <c r="C226" s="835"/>
      <c r="D226" s="836"/>
      <c r="E226" s="47"/>
      <c r="F226" s="25">
        <v>332210</v>
      </c>
      <c r="G226" s="942" t="s">
        <v>17</v>
      </c>
      <c r="H226" s="942"/>
      <c r="I226" s="51" t="s">
        <v>17</v>
      </c>
      <c r="J226" s="52"/>
      <c r="K226" s="868"/>
      <c r="L226" s="869"/>
      <c r="M226" s="870"/>
      <c r="N226" s="871"/>
      <c r="O226" s="870"/>
      <c r="P226" s="871"/>
    </row>
    <row r="227" spans="1:16" s="2" customFormat="1" hidden="1" x14ac:dyDescent="0.25">
      <c r="A227" s="834" t="s">
        <v>198</v>
      </c>
      <c r="B227" s="835"/>
      <c r="C227" s="835"/>
      <c r="D227" s="836"/>
      <c r="E227" s="47"/>
      <c r="F227" s="25">
        <v>333000</v>
      </c>
      <c r="G227" s="942" t="s">
        <v>17</v>
      </c>
      <c r="H227" s="942"/>
      <c r="I227" s="51" t="s">
        <v>17</v>
      </c>
      <c r="J227" s="52"/>
      <c r="K227" s="868"/>
      <c r="L227" s="869"/>
      <c r="M227" s="870"/>
      <c r="N227" s="871"/>
      <c r="O227" s="870"/>
      <c r="P227" s="871"/>
    </row>
    <row r="228" spans="1:16" s="2" customFormat="1" hidden="1" x14ac:dyDescent="0.25">
      <c r="A228" s="834" t="s">
        <v>199</v>
      </c>
      <c r="B228" s="835"/>
      <c r="C228" s="835"/>
      <c r="D228" s="836"/>
      <c r="E228" s="47"/>
      <c r="F228" s="25">
        <v>333100</v>
      </c>
      <c r="G228" s="942" t="s">
        <v>17</v>
      </c>
      <c r="H228" s="942"/>
      <c r="I228" s="51" t="s">
        <v>17</v>
      </c>
      <c r="J228" s="52"/>
      <c r="K228" s="868"/>
      <c r="L228" s="869"/>
      <c r="M228" s="870"/>
      <c r="N228" s="871"/>
      <c r="O228" s="870"/>
      <c r="P228" s="871"/>
    </row>
    <row r="229" spans="1:16" s="2" customFormat="1" hidden="1" x14ac:dyDescent="0.25">
      <c r="A229" s="834" t="s">
        <v>200</v>
      </c>
      <c r="B229" s="835"/>
      <c r="C229" s="835"/>
      <c r="D229" s="836"/>
      <c r="E229" s="47"/>
      <c r="F229" s="25">
        <v>333110</v>
      </c>
      <c r="G229" s="942" t="s">
        <v>17</v>
      </c>
      <c r="H229" s="942"/>
      <c r="I229" s="51" t="s">
        <v>17</v>
      </c>
      <c r="J229" s="52"/>
      <c r="K229" s="868"/>
      <c r="L229" s="869"/>
      <c r="M229" s="870"/>
      <c r="N229" s="871"/>
      <c r="O229" s="870"/>
      <c r="P229" s="871"/>
    </row>
    <row r="230" spans="1:16" s="2" customFormat="1" hidden="1" x14ac:dyDescent="0.25">
      <c r="A230" s="834" t="s">
        <v>201</v>
      </c>
      <c r="B230" s="835"/>
      <c r="C230" s="835"/>
      <c r="D230" s="836"/>
      <c r="E230" s="47"/>
      <c r="F230" s="25">
        <v>334000</v>
      </c>
      <c r="G230" s="942" t="s">
        <v>17</v>
      </c>
      <c r="H230" s="942"/>
      <c r="I230" s="51" t="s">
        <v>17</v>
      </c>
      <c r="J230" s="52"/>
      <c r="K230" s="868"/>
      <c r="L230" s="869"/>
      <c r="M230" s="870"/>
      <c r="N230" s="871"/>
      <c r="O230" s="870"/>
      <c r="P230" s="871"/>
    </row>
    <row r="231" spans="1:16" s="2" customFormat="1" hidden="1" x14ac:dyDescent="0.25">
      <c r="A231" s="834" t="s">
        <v>202</v>
      </c>
      <c r="B231" s="835"/>
      <c r="C231" s="835"/>
      <c r="D231" s="836"/>
      <c r="E231" s="47"/>
      <c r="F231" s="25">
        <v>334110</v>
      </c>
      <c r="G231" s="942" t="s">
        <v>17</v>
      </c>
      <c r="H231" s="942"/>
      <c r="I231" s="51" t="s">
        <v>17</v>
      </c>
      <c r="J231" s="52"/>
      <c r="K231" s="868"/>
      <c r="L231" s="869"/>
      <c r="M231" s="870"/>
      <c r="N231" s="871"/>
      <c r="O231" s="870"/>
      <c r="P231" s="871"/>
    </row>
    <row r="232" spans="1:16" s="2" customFormat="1" hidden="1" x14ac:dyDescent="0.25">
      <c r="A232" s="834" t="s">
        <v>203</v>
      </c>
      <c r="B232" s="835"/>
      <c r="C232" s="835"/>
      <c r="D232" s="836"/>
      <c r="E232" s="47"/>
      <c r="F232" s="25">
        <v>335000</v>
      </c>
      <c r="G232" s="942" t="s">
        <v>17</v>
      </c>
      <c r="H232" s="942"/>
      <c r="I232" s="51" t="s">
        <v>17</v>
      </c>
      <c r="J232" s="52"/>
      <c r="K232" s="868"/>
      <c r="L232" s="869"/>
      <c r="M232" s="870"/>
      <c r="N232" s="871"/>
      <c r="O232" s="870"/>
      <c r="P232" s="871"/>
    </row>
    <row r="233" spans="1:16" s="2" customFormat="1" hidden="1" x14ac:dyDescent="0.25">
      <c r="A233" s="834" t="s">
        <v>204</v>
      </c>
      <c r="B233" s="835"/>
      <c r="C233" s="835"/>
      <c r="D233" s="836"/>
      <c r="E233" s="47"/>
      <c r="F233" s="25">
        <v>335110</v>
      </c>
      <c r="G233" s="942" t="s">
        <v>17</v>
      </c>
      <c r="H233" s="942"/>
      <c r="I233" s="51" t="s">
        <v>17</v>
      </c>
      <c r="J233" s="52"/>
      <c r="K233" s="868"/>
      <c r="L233" s="869"/>
      <c r="M233" s="870"/>
      <c r="N233" s="871"/>
      <c r="O233" s="870"/>
      <c r="P233" s="871"/>
    </row>
    <row r="234" spans="1:16" s="2" customFormat="1" hidden="1" x14ac:dyDescent="0.25">
      <c r="A234" s="834" t="s">
        <v>205</v>
      </c>
      <c r="B234" s="835"/>
      <c r="C234" s="835"/>
      <c r="D234" s="836"/>
      <c r="E234" s="47"/>
      <c r="F234" s="25">
        <v>336000</v>
      </c>
      <c r="G234" s="942" t="s">
        <v>17</v>
      </c>
      <c r="H234" s="942"/>
      <c r="I234" s="51" t="s">
        <v>17</v>
      </c>
      <c r="J234" s="52"/>
      <c r="K234" s="868"/>
      <c r="L234" s="869"/>
      <c r="M234" s="870"/>
      <c r="N234" s="871"/>
      <c r="O234" s="870"/>
      <c r="P234" s="871"/>
    </row>
    <row r="235" spans="1:16" s="2" customFormat="1" hidden="1" x14ac:dyDescent="0.25">
      <c r="A235" s="834" t="s">
        <v>206</v>
      </c>
      <c r="B235" s="835"/>
      <c r="C235" s="835"/>
      <c r="D235" s="836"/>
      <c r="E235" s="47"/>
      <c r="F235" s="25">
        <v>336100</v>
      </c>
      <c r="G235" s="942" t="s">
        <v>17</v>
      </c>
      <c r="H235" s="942"/>
      <c r="I235" s="51" t="s">
        <v>17</v>
      </c>
      <c r="J235" s="52"/>
      <c r="K235" s="868"/>
      <c r="L235" s="869"/>
      <c r="M235" s="870"/>
      <c r="N235" s="871"/>
      <c r="O235" s="870"/>
      <c r="P235" s="871"/>
    </row>
    <row r="236" spans="1:16" s="2" customFormat="1" hidden="1" x14ac:dyDescent="0.25">
      <c r="A236" s="834" t="s">
        <v>207</v>
      </c>
      <c r="B236" s="835"/>
      <c r="C236" s="835"/>
      <c r="D236" s="836"/>
      <c r="E236" s="47"/>
      <c r="F236" s="25">
        <v>336110</v>
      </c>
      <c r="G236" s="942" t="s">
        <v>17</v>
      </c>
      <c r="H236" s="942"/>
      <c r="I236" s="51" t="s">
        <v>17</v>
      </c>
      <c r="J236" s="52"/>
      <c r="K236" s="868"/>
      <c r="L236" s="869"/>
      <c r="M236" s="870"/>
      <c r="N236" s="871"/>
      <c r="O236" s="870"/>
      <c r="P236" s="871"/>
    </row>
    <row r="237" spans="1:16" s="2" customFormat="1" hidden="1" x14ac:dyDescent="0.25">
      <c r="A237" s="834" t="s">
        <v>208</v>
      </c>
      <c r="B237" s="835"/>
      <c r="C237" s="835"/>
      <c r="D237" s="836"/>
      <c r="E237" s="47"/>
      <c r="F237" s="43">
        <v>337000</v>
      </c>
      <c r="G237" s="942" t="s">
        <v>17</v>
      </c>
      <c r="H237" s="942"/>
      <c r="I237" s="51" t="s">
        <v>17</v>
      </c>
      <c r="J237" s="52"/>
      <c r="K237" s="868"/>
      <c r="L237" s="869"/>
      <c r="M237" s="870"/>
      <c r="N237" s="871"/>
      <c r="O237" s="870"/>
      <c r="P237" s="871"/>
    </row>
    <row r="238" spans="1:16" s="2" customFormat="1" hidden="1" x14ac:dyDescent="0.25">
      <c r="A238" s="834" t="s">
        <v>209</v>
      </c>
      <c r="B238" s="835"/>
      <c r="C238" s="835"/>
      <c r="D238" s="836"/>
      <c r="E238" s="47"/>
      <c r="F238" s="25">
        <v>337110</v>
      </c>
      <c r="G238" s="942" t="s">
        <v>17</v>
      </c>
      <c r="H238" s="942"/>
      <c r="I238" s="51" t="s">
        <v>17</v>
      </c>
      <c r="J238" s="52"/>
      <c r="K238" s="868"/>
      <c r="L238" s="869"/>
      <c r="M238" s="870"/>
      <c r="N238" s="871"/>
      <c r="O238" s="870"/>
      <c r="P238" s="871"/>
    </row>
    <row r="239" spans="1:16" s="2" customFormat="1" hidden="1" x14ac:dyDescent="0.25">
      <c r="A239" s="834" t="s">
        <v>210</v>
      </c>
      <c r="B239" s="835"/>
      <c r="C239" s="835"/>
      <c r="D239" s="836"/>
      <c r="E239" s="47"/>
      <c r="F239" s="43">
        <v>338000</v>
      </c>
      <c r="G239" s="942" t="s">
        <v>17</v>
      </c>
      <c r="H239" s="942"/>
      <c r="I239" s="51" t="s">
        <v>17</v>
      </c>
      <c r="J239" s="52"/>
      <c r="K239" s="868"/>
      <c r="L239" s="869"/>
      <c r="M239" s="870"/>
      <c r="N239" s="871"/>
      <c r="O239" s="870"/>
      <c r="P239" s="871"/>
    </row>
    <row r="240" spans="1:16" s="2" customFormat="1" hidden="1" x14ac:dyDescent="0.25">
      <c r="A240" s="834" t="s">
        <v>211</v>
      </c>
      <c r="B240" s="835"/>
      <c r="C240" s="835"/>
      <c r="D240" s="836"/>
      <c r="E240" s="47"/>
      <c r="F240" s="25">
        <v>338110</v>
      </c>
      <c r="G240" s="942" t="s">
        <v>17</v>
      </c>
      <c r="H240" s="942"/>
      <c r="I240" s="51" t="s">
        <v>17</v>
      </c>
      <c r="J240" s="52"/>
      <c r="K240" s="868"/>
      <c r="L240" s="869"/>
      <c r="M240" s="870"/>
      <c r="N240" s="871"/>
      <c r="O240" s="870"/>
      <c r="P240" s="871"/>
    </row>
    <row r="241" spans="1:16" s="2" customFormat="1" hidden="1" x14ac:dyDescent="0.25">
      <c r="A241" s="878"/>
      <c r="B241" s="879"/>
      <c r="C241" s="879"/>
      <c r="D241" s="880"/>
      <c r="E241" s="59"/>
      <c r="F241" s="60"/>
      <c r="G241" s="944" t="s">
        <v>17</v>
      </c>
      <c r="H241" s="944"/>
      <c r="I241" s="62" t="s">
        <v>17</v>
      </c>
      <c r="J241" s="63">
        <f>J242</f>
        <v>0</v>
      </c>
      <c r="K241" s="883">
        <f>K242</f>
        <v>0</v>
      </c>
      <c r="L241" s="884"/>
      <c r="M241" s="885">
        <f>M242</f>
        <v>0</v>
      </c>
      <c r="N241" s="886"/>
      <c r="O241" s="885">
        <f>O242</f>
        <v>0</v>
      </c>
      <c r="P241" s="886"/>
    </row>
    <row r="242" spans="1:16" s="2" customFormat="1" hidden="1" x14ac:dyDescent="0.25">
      <c r="A242" s="846" t="s">
        <v>88</v>
      </c>
      <c r="B242" s="847"/>
      <c r="C242" s="847"/>
      <c r="D242" s="848"/>
      <c r="E242" s="18"/>
      <c r="F242" s="19">
        <v>200000</v>
      </c>
      <c r="G242" s="943" t="s">
        <v>17</v>
      </c>
      <c r="H242" s="943"/>
      <c r="I242" s="57" t="s">
        <v>17</v>
      </c>
      <c r="J242" s="58">
        <f>J243+J264+J295+J298+J312+J318+J349</f>
        <v>0</v>
      </c>
      <c r="K242" s="876">
        <f>K243+K264+K295+K298+K312+K318+K349</f>
        <v>0</v>
      </c>
      <c r="L242" s="877"/>
      <c r="M242" s="876">
        <f t="shared" ref="M242" si="104">M243+M264+M295+M298+M312+M318+M349</f>
        <v>0</v>
      </c>
      <c r="N242" s="877"/>
      <c r="O242" s="876">
        <f t="shared" ref="O242" si="105">O243+O264+O295+O298+O312+O318+O349</f>
        <v>0</v>
      </c>
      <c r="P242" s="877"/>
    </row>
    <row r="243" spans="1:16" s="2" customFormat="1" hidden="1" x14ac:dyDescent="0.25">
      <c r="A243" s="846" t="s">
        <v>89</v>
      </c>
      <c r="B243" s="847"/>
      <c r="C243" s="847"/>
      <c r="D243" s="848"/>
      <c r="E243" s="18"/>
      <c r="F243" s="19">
        <v>210000</v>
      </c>
      <c r="G243" s="943" t="s">
        <v>17</v>
      </c>
      <c r="H243" s="943"/>
      <c r="I243" s="57" t="s">
        <v>17</v>
      </c>
      <c r="J243" s="58">
        <f>J244+J260</f>
        <v>0</v>
      </c>
      <c r="K243" s="876">
        <f>K244+K260</f>
        <v>0</v>
      </c>
      <c r="L243" s="877"/>
      <c r="M243" s="876">
        <f t="shared" ref="M243" si="106">M244+M260</f>
        <v>0</v>
      </c>
      <c r="N243" s="877"/>
      <c r="O243" s="876">
        <f t="shared" ref="O243" si="107">O244+O260</f>
        <v>0</v>
      </c>
      <c r="P243" s="877"/>
    </row>
    <row r="244" spans="1:16" s="2" customFormat="1" hidden="1" x14ac:dyDescent="0.25">
      <c r="A244" s="846" t="s">
        <v>90</v>
      </c>
      <c r="B244" s="847"/>
      <c r="C244" s="847"/>
      <c r="D244" s="848"/>
      <c r="E244" s="18"/>
      <c r="F244" s="61">
        <v>211000</v>
      </c>
      <c r="G244" s="943" t="s">
        <v>17</v>
      </c>
      <c r="H244" s="943"/>
      <c r="I244" s="57" t="s">
        <v>17</v>
      </c>
      <c r="J244" s="58">
        <f>J245</f>
        <v>0</v>
      </c>
      <c r="K244" s="876">
        <f>K245</f>
        <v>0</v>
      </c>
      <c r="L244" s="877"/>
      <c r="M244" s="876">
        <f t="shared" ref="M244" si="108">M245</f>
        <v>0</v>
      </c>
      <c r="N244" s="877"/>
      <c r="O244" s="876">
        <f t="shared" ref="O244" si="109">O245</f>
        <v>0</v>
      </c>
      <c r="P244" s="877"/>
    </row>
    <row r="245" spans="1:16" s="2" customFormat="1" hidden="1" x14ac:dyDescent="0.25">
      <c r="A245" s="834" t="s">
        <v>91</v>
      </c>
      <c r="B245" s="835"/>
      <c r="C245" s="835"/>
      <c r="D245" s="836"/>
      <c r="E245" s="47"/>
      <c r="F245" s="26">
        <v>211100</v>
      </c>
      <c r="G245" s="942" t="s">
        <v>17</v>
      </c>
      <c r="H245" s="942"/>
      <c r="I245" s="51" t="s">
        <v>17</v>
      </c>
      <c r="J245" s="52"/>
      <c r="K245" s="868"/>
      <c r="L245" s="869"/>
      <c r="M245" s="868"/>
      <c r="N245" s="869"/>
      <c r="O245" s="868"/>
      <c r="P245" s="869"/>
    </row>
    <row r="246" spans="1:16" s="2" customFormat="1" hidden="1" x14ac:dyDescent="0.25">
      <c r="A246" s="834" t="s">
        <v>92</v>
      </c>
      <c r="B246" s="835"/>
      <c r="C246" s="835"/>
      <c r="D246" s="836"/>
      <c r="E246" s="47"/>
      <c r="F246" s="26">
        <v>211110</v>
      </c>
      <c r="G246" s="942" t="s">
        <v>17</v>
      </c>
      <c r="H246" s="942"/>
      <c r="I246" s="51" t="s">
        <v>17</v>
      </c>
      <c r="J246" s="52"/>
      <c r="K246" s="868"/>
      <c r="L246" s="869"/>
      <c r="M246" s="870"/>
      <c r="N246" s="871"/>
      <c r="O246" s="870"/>
      <c r="P246" s="871"/>
    </row>
    <row r="247" spans="1:16" s="2" customFormat="1" hidden="1" x14ac:dyDescent="0.25">
      <c r="A247" s="834" t="s">
        <v>93</v>
      </c>
      <c r="B247" s="835"/>
      <c r="C247" s="835"/>
      <c r="D247" s="836"/>
      <c r="E247" s="47"/>
      <c r="F247" s="26">
        <v>211120</v>
      </c>
      <c r="G247" s="942" t="s">
        <v>17</v>
      </c>
      <c r="H247" s="942"/>
      <c r="I247" s="51" t="s">
        <v>17</v>
      </c>
      <c r="J247" s="52"/>
      <c r="K247" s="868"/>
      <c r="L247" s="869"/>
      <c r="M247" s="870"/>
      <c r="N247" s="871"/>
      <c r="O247" s="870"/>
      <c r="P247" s="871"/>
    </row>
    <row r="248" spans="1:16" s="2" customFormat="1" hidden="1" x14ac:dyDescent="0.25">
      <c r="A248" s="834" t="s">
        <v>94</v>
      </c>
      <c r="B248" s="835"/>
      <c r="C248" s="835"/>
      <c r="D248" s="836"/>
      <c r="E248" s="47"/>
      <c r="F248" s="26">
        <v>211130</v>
      </c>
      <c r="G248" s="942" t="s">
        <v>17</v>
      </c>
      <c r="H248" s="942"/>
      <c r="I248" s="51" t="s">
        <v>17</v>
      </c>
      <c r="J248" s="52"/>
      <c r="K248" s="868"/>
      <c r="L248" s="869"/>
      <c r="M248" s="870"/>
      <c r="N248" s="871"/>
      <c r="O248" s="870"/>
      <c r="P248" s="871"/>
    </row>
    <row r="249" spans="1:16" s="2" customFormat="1" hidden="1" x14ac:dyDescent="0.25">
      <c r="A249" s="834" t="s">
        <v>95</v>
      </c>
      <c r="B249" s="835"/>
      <c r="C249" s="835"/>
      <c r="D249" s="836"/>
      <c r="E249" s="47"/>
      <c r="F249" s="26">
        <v>211140</v>
      </c>
      <c r="G249" s="942" t="s">
        <v>17</v>
      </c>
      <c r="H249" s="942"/>
      <c r="I249" s="51" t="s">
        <v>17</v>
      </c>
      <c r="J249" s="52"/>
      <c r="K249" s="868"/>
      <c r="L249" s="869"/>
      <c r="M249" s="870"/>
      <c r="N249" s="871"/>
      <c r="O249" s="870"/>
      <c r="P249" s="871"/>
    </row>
    <row r="250" spans="1:16" s="2" customFormat="1" hidden="1" x14ac:dyDescent="0.25">
      <c r="A250" s="834" t="s">
        <v>96</v>
      </c>
      <c r="B250" s="835"/>
      <c r="C250" s="835"/>
      <c r="D250" s="836"/>
      <c r="E250" s="47"/>
      <c r="F250" s="25">
        <v>211150</v>
      </c>
      <c r="G250" s="942" t="s">
        <v>17</v>
      </c>
      <c r="H250" s="942"/>
      <c r="I250" s="51" t="s">
        <v>17</v>
      </c>
      <c r="J250" s="52"/>
      <c r="K250" s="868"/>
      <c r="L250" s="869"/>
      <c r="M250" s="870"/>
      <c r="N250" s="871"/>
      <c r="O250" s="870"/>
      <c r="P250" s="871"/>
    </row>
    <row r="251" spans="1:16" s="2" customFormat="1" hidden="1" x14ac:dyDescent="0.25">
      <c r="A251" s="834" t="s">
        <v>97</v>
      </c>
      <c r="B251" s="835"/>
      <c r="C251" s="835"/>
      <c r="D251" s="836"/>
      <c r="E251" s="47"/>
      <c r="F251" s="25">
        <v>211190</v>
      </c>
      <c r="G251" s="942" t="s">
        <v>17</v>
      </c>
      <c r="H251" s="942"/>
      <c r="I251" s="51" t="s">
        <v>17</v>
      </c>
      <c r="J251" s="52"/>
      <c r="K251" s="868"/>
      <c r="L251" s="869"/>
      <c r="M251" s="870"/>
      <c r="N251" s="871"/>
      <c r="O251" s="870"/>
      <c r="P251" s="871"/>
    </row>
    <row r="252" spans="1:16" s="2" customFormat="1" hidden="1" x14ac:dyDescent="0.25">
      <c r="A252" s="834" t="s">
        <v>98</v>
      </c>
      <c r="B252" s="835"/>
      <c r="C252" s="835"/>
      <c r="D252" s="836"/>
      <c r="E252" s="47"/>
      <c r="F252" s="25">
        <v>211200</v>
      </c>
      <c r="G252" s="942" t="s">
        <v>17</v>
      </c>
      <c r="H252" s="942"/>
      <c r="I252" s="51" t="s">
        <v>17</v>
      </c>
      <c r="J252" s="52"/>
      <c r="K252" s="868"/>
      <c r="L252" s="869"/>
      <c r="M252" s="870"/>
      <c r="N252" s="871"/>
      <c r="O252" s="870"/>
      <c r="P252" s="871"/>
    </row>
    <row r="253" spans="1:16" s="2" customFormat="1" hidden="1" x14ac:dyDescent="0.25">
      <c r="A253" s="834" t="s">
        <v>99</v>
      </c>
      <c r="B253" s="835"/>
      <c r="C253" s="835"/>
      <c r="D253" s="836"/>
      <c r="E253" s="47"/>
      <c r="F253" s="25">
        <v>211300</v>
      </c>
      <c r="G253" s="942" t="s">
        <v>17</v>
      </c>
      <c r="H253" s="942"/>
      <c r="I253" s="51" t="s">
        <v>17</v>
      </c>
      <c r="J253" s="52"/>
      <c r="K253" s="868"/>
      <c r="L253" s="869"/>
      <c r="M253" s="870"/>
      <c r="N253" s="871"/>
      <c r="O253" s="870"/>
      <c r="P253" s="871"/>
    </row>
    <row r="254" spans="1:16" s="2" customFormat="1" hidden="1" x14ac:dyDescent="0.25">
      <c r="A254" s="834" t="s">
        <v>215</v>
      </c>
      <c r="B254" s="835"/>
      <c r="C254" s="835"/>
      <c r="D254" s="836"/>
      <c r="E254" s="47"/>
      <c r="F254" s="25">
        <v>211310</v>
      </c>
      <c r="G254" s="942" t="s">
        <v>17</v>
      </c>
      <c r="H254" s="942"/>
      <c r="I254" s="51" t="s">
        <v>17</v>
      </c>
      <c r="J254" s="52"/>
      <c r="K254" s="868"/>
      <c r="L254" s="869"/>
      <c r="M254" s="870"/>
      <c r="N254" s="871"/>
      <c r="O254" s="870"/>
      <c r="P254" s="871"/>
    </row>
    <row r="255" spans="1:16" s="2" customFormat="1" hidden="1" x14ac:dyDescent="0.25">
      <c r="A255" s="834" t="s">
        <v>216</v>
      </c>
      <c r="B255" s="835"/>
      <c r="C255" s="835"/>
      <c r="D255" s="836"/>
      <c r="E255" s="47"/>
      <c r="F255" s="25">
        <v>211320</v>
      </c>
      <c r="G255" s="942" t="s">
        <v>17</v>
      </c>
      <c r="H255" s="942"/>
      <c r="I255" s="51" t="s">
        <v>17</v>
      </c>
      <c r="J255" s="52"/>
      <c r="K255" s="868"/>
      <c r="L255" s="869"/>
      <c r="M255" s="870"/>
      <c r="N255" s="871"/>
      <c r="O255" s="870"/>
      <c r="P255" s="871"/>
    </row>
    <row r="256" spans="1:16" s="2" customFormat="1" hidden="1" x14ac:dyDescent="0.25">
      <c r="A256" s="834" t="s">
        <v>100</v>
      </c>
      <c r="B256" s="835"/>
      <c r="C256" s="835"/>
      <c r="D256" s="836"/>
      <c r="E256" s="47"/>
      <c r="F256" s="25">
        <v>211330</v>
      </c>
      <c r="G256" s="942" t="s">
        <v>17</v>
      </c>
      <c r="H256" s="942"/>
      <c r="I256" s="51" t="s">
        <v>17</v>
      </c>
      <c r="J256" s="52"/>
      <c r="K256" s="868"/>
      <c r="L256" s="869"/>
      <c r="M256" s="870"/>
      <c r="N256" s="871"/>
      <c r="O256" s="870"/>
      <c r="P256" s="871"/>
    </row>
    <row r="257" spans="1:16" s="2" customFormat="1" hidden="1" x14ac:dyDescent="0.25">
      <c r="A257" s="834" t="s">
        <v>101</v>
      </c>
      <c r="B257" s="835"/>
      <c r="C257" s="835"/>
      <c r="D257" s="836"/>
      <c r="E257" s="47"/>
      <c r="F257" s="25">
        <v>211340</v>
      </c>
      <c r="G257" s="942" t="s">
        <v>17</v>
      </c>
      <c r="H257" s="942"/>
      <c r="I257" s="51" t="s">
        <v>17</v>
      </c>
      <c r="J257" s="52"/>
      <c r="K257" s="868"/>
      <c r="L257" s="869"/>
      <c r="M257" s="870"/>
      <c r="N257" s="871"/>
      <c r="O257" s="870"/>
      <c r="P257" s="871"/>
    </row>
    <row r="258" spans="1:16" s="2" customFormat="1" hidden="1" x14ac:dyDescent="0.25">
      <c r="A258" s="834" t="s">
        <v>217</v>
      </c>
      <c r="B258" s="835"/>
      <c r="C258" s="835"/>
      <c r="D258" s="836"/>
      <c r="E258" s="47"/>
      <c r="F258" s="25">
        <v>211350</v>
      </c>
      <c r="G258" s="942" t="s">
        <v>17</v>
      </c>
      <c r="H258" s="942"/>
      <c r="I258" s="51" t="s">
        <v>17</v>
      </c>
      <c r="J258" s="52"/>
      <c r="K258" s="868"/>
      <c r="L258" s="869"/>
      <c r="M258" s="870"/>
      <c r="N258" s="871"/>
      <c r="O258" s="870"/>
      <c r="P258" s="871"/>
    </row>
    <row r="259" spans="1:16" s="2" customFormat="1" hidden="1" x14ac:dyDescent="0.25">
      <c r="A259" s="834" t="s">
        <v>102</v>
      </c>
      <c r="B259" s="835"/>
      <c r="C259" s="835"/>
      <c r="D259" s="836"/>
      <c r="E259" s="47"/>
      <c r="F259" s="25">
        <v>211390</v>
      </c>
      <c r="G259" s="942" t="s">
        <v>17</v>
      </c>
      <c r="H259" s="942"/>
      <c r="I259" s="51" t="s">
        <v>17</v>
      </c>
      <c r="J259" s="52"/>
      <c r="K259" s="868"/>
      <c r="L259" s="869"/>
      <c r="M259" s="870"/>
      <c r="N259" s="871"/>
      <c r="O259" s="870"/>
      <c r="P259" s="871"/>
    </row>
    <row r="260" spans="1:16" s="2" customFormat="1" hidden="1" x14ac:dyDescent="0.25">
      <c r="A260" s="834" t="s">
        <v>103</v>
      </c>
      <c r="B260" s="835"/>
      <c r="C260" s="835"/>
      <c r="D260" s="836"/>
      <c r="E260" s="47"/>
      <c r="F260" s="25">
        <v>212000</v>
      </c>
      <c r="G260" s="942" t="s">
        <v>17</v>
      </c>
      <c r="H260" s="942"/>
      <c r="I260" s="51" t="s">
        <v>17</v>
      </c>
      <c r="J260" s="52"/>
      <c r="K260" s="868"/>
      <c r="L260" s="869"/>
      <c r="M260" s="868"/>
      <c r="N260" s="869"/>
      <c r="O260" s="868"/>
      <c r="P260" s="869"/>
    </row>
    <row r="261" spans="1:16" s="2" customFormat="1" hidden="1" x14ac:dyDescent="0.25">
      <c r="A261" s="834" t="s">
        <v>104</v>
      </c>
      <c r="B261" s="835"/>
      <c r="C261" s="835"/>
      <c r="D261" s="836"/>
      <c r="E261" s="47"/>
      <c r="F261" s="25">
        <v>212100</v>
      </c>
      <c r="G261" s="942" t="s">
        <v>17</v>
      </c>
      <c r="H261" s="942"/>
      <c r="I261" s="51" t="s">
        <v>17</v>
      </c>
      <c r="J261" s="52"/>
      <c r="K261" s="868"/>
      <c r="L261" s="869"/>
      <c r="M261" s="870"/>
      <c r="N261" s="871"/>
      <c r="O261" s="870"/>
      <c r="P261" s="871"/>
    </row>
    <row r="262" spans="1:16" s="2" customFormat="1" hidden="1" x14ac:dyDescent="0.25">
      <c r="A262" s="834" t="s">
        <v>105</v>
      </c>
      <c r="B262" s="835"/>
      <c r="C262" s="835"/>
      <c r="D262" s="836"/>
      <c r="E262" s="47"/>
      <c r="F262" s="25">
        <v>212200</v>
      </c>
      <c r="G262" s="942" t="s">
        <v>17</v>
      </c>
      <c r="H262" s="942"/>
      <c r="I262" s="51" t="s">
        <v>17</v>
      </c>
      <c r="J262" s="52"/>
      <c r="K262" s="868"/>
      <c r="L262" s="869"/>
      <c r="M262" s="870"/>
      <c r="N262" s="871"/>
      <c r="O262" s="870"/>
      <c r="P262" s="871"/>
    </row>
    <row r="263" spans="1:16" s="2" customFormat="1" hidden="1" x14ac:dyDescent="0.25">
      <c r="A263" s="834" t="s">
        <v>106</v>
      </c>
      <c r="B263" s="835"/>
      <c r="C263" s="835"/>
      <c r="D263" s="836"/>
      <c r="E263" s="47"/>
      <c r="F263" s="25">
        <v>212210</v>
      </c>
      <c r="G263" s="942" t="s">
        <v>17</v>
      </c>
      <c r="H263" s="942"/>
      <c r="I263" s="51" t="s">
        <v>17</v>
      </c>
      <c r="J263" s="52"/>
      <c r="K263" s="868"/>
      <c r="L263" s="869"/>
      <c r="M263" s="870"/>
      <c r="N263" s="871"/>
      <c r="O263" s="870"/>
      <c r="P263" s="871"/>
    </row>
    <row r="264" spans="1:16" s="2" customFormat="1" hidden="1" x14ac:dyDescent="0.25">
      <c r="A264" s="846" t="s">
        <v>107</v>
      </c>
      <c r="B264" s="847"/>
      <c r="C264" s="847"/>
      <c r="D264" s="848"/>
      <c r="E264" s="18"/>
      <c r="F264" s="19">
        <v>220000</v>
      </c>
      <c r="G264" s="943" t="s">
        <v>17</v>
      </c>
      <c r="H264" s="943"/>
      <c r="I264" s="57" t="s">
        <v>17</v>
      </c>
      <c r="J264" s="58">
        <f>SUM(J265:J294)</f>
        <v>0</v>
      </c>
      <c r="K264" s="876">
        <f>SUM(K265:L294)</f>
        <v>0</v>
      </c>
      <c r="L264" s="877"/>
      <c r="M264" s="876">
        <f>SUM(M265:N294)</f>
        <v>0</v>
      </c>
      <c r="N264" s="877"/>
      <c r="O264" s="876">
        <f t="shared" ref="O264" si="110">SUM(O265:P294)</f>
        <v>0</v>
      </c>
      <c r="P264" s="877"/>
    </row>
    <row r="265" spans="1:16" s="2" customFormat="1" hidden="1" x14ac:dyDescent="0.25">
      <c r="A265" s="834" t="s">
        <v>108</v>
      </c>
      <c r="B265" s="835"/>
      <c r="C265" s="835"/>
      <c r="D265" s="836"/>
      <c r="E265" s="47"/>
      <c r="F265" s="25">
        <v>222000</v>
      </c>
      <c r="G265" s="942" t="s">
        <v>17</v>
      </c>
      <c r="H265" s="942"/>
      <c r="I265" s="51" t="s">
        <v>17</v>
      </c>
      <c r="J265" s="52"/>
      <c r="K265" s="868"/>
      <c r="L265" s="869"/>
      <c r="M265" s="870"/>
      <c r="N265" s="871"/>
      <c r="O265" s="870"/>
      <c r="P265" s="871"/>
    </row>
    <row r="266" spans="1:16" s="2" customFormat="1" hidden="1" x14ac:dyDescent="0.25">
      <c r="A266" s="834" t="s">
        <v>109</v>
      </c>
      <c r="B266" s="835"/>
      <c r="C266" s="835"/>
      <c r="D266" s="836"/>
      <c r="E266" s="47"/>
      <c r="F266" s="25">
        <v>222100</v>
      </c>
      <c r="G266" s="942" t="s">
        <v>17</v>
      </c>
      <c r="H266" s="942"/>
      <c r="I266" s="51" t="s">
        <v>17</v>
      </c>
      <c r="J266" s="52"/>
      <c r="K266" s="868"/>
      <c r="L266" s="869"/>
      <c r="M266" s="870"/>
      <c r="N266" s="871"/>
      <c r="O266" s="870"/>
      <c r="P266" s="871"/>
    </row>
    <row r="267" spans="1:16" s="2" customFormat="1" hidden="1" x14ac:dyDescent="0.25">
      <c r="A267" s="834" t="s">
        <v>110</v>
      </c>
      <c r="B267" s="835"/>
      <c r="C267" s="835"/>
      <c r="D267" s="836"/>
      <c r="E267" s="47"/>
      <c r="F267" s="25">
        <v>222110</v>
      </c>
      <c r="G267" s="942" t="s">
        <v>17</v>
      </c>
      <c r="H267" s="942"/>
      <c r="I267" s="51" t="s">
        <v>17</v>
      </c>
      <c r="J267" s="52"/>
      <c r="K267" s="868"/>
      <c r="L267" s="869"/>
      <c r="M267" s="870"/>
      <c r="N267" s="871"/>
      <c r="O267" s="870"/>
      <c r="P267" s="871"/>
    </row>
    <row r="268" spans="1:16" s="2" customFormat="1" hidden="1" x14ac:dyDescent="0.25">
      <c r="A268" s="834" t="s">
        <v>111</v>
      </c>
      <c r="B268" s="835"/>
      <c r="C268" s="835"/>
      <c r="D268" s="836"/>
      <c r="E268" s="47"/>
      <c r="F268" s="25">
        <v>222120</v>
      </c>
      <c r="G268" s="942" t="s">
        <v>17</v>
      </c>
      <c r="H268" s="942"/>
      <c r="I268" s="51" t="s">
        <v>17</v>
      </c>
      <c r="J268" s="52"/>
      <c r="K268" s="868"/>
      <c r="L268" s="869"/>
      <c r="M268" s="870"/>
      <c r="N268" s="871"/>
      <c r="O268" s="870"/>
      <c r="P268" s="871"/>
    </row>
    <row r="269" spans="1:16" s="2" customFormat="1" hidden="1" x14ac:dyDescent="0.25">
      <c r="A269" s="834" t="s">
        <v>112</v>
      </c>
      <c r="B269" s="835"/>
      <c r="C269" s="835"/>
      <c r="D269" s="836"/>
      <c r="E269" s="47"/>
      <c r="F269" s="25">
        <v>222130</v>
      </c>
      <c r="G269" s="942" t="s">
        <v>17</v>
      </c>
      <c r="H269" s="942"/>
      <c r="I269" s="51" t="s">
        <v>17</v>
      </c>
      <c r="J269" s="52"/>
      <c r="K269" s="868"/>
      <c r="L269" s="869"/>
      <c r="M269" s="870"/>
      <c r="N269" s="871"/>
      <c r="O269" s="870"/>
      <c r="P269" s="871"/>
    </row>
    <row r="270" spans="1:16" s="2" customFormat="1" hidden="1" x14ac:dyDescent="0.25">
      <c r="A270" s="834" t="s">
        <v>113</v>
      </c>
      <c r="B270" s="835"/>
      <c r="C270" s="835"/>
      <c r="D270" s="836"/>
      <c r="E270" s="47"/>
      <c r="F270" s="25">
        <v>222140</v>
      </c>
      <c r="G270" s="942" t="s">
        <v>17</v>
      </c>
      <c r="H270" s="942"/>
      <c r="I270" s="51" t="s">
        <v>17</v>
      </c>
      <c r="J270" s="52"/>
      <c r="K270" s="868"/>
      <c r="L270" s="869"/>
      <c r="M270" s="870"/>
      <c r="N270" s="871"/>
      <c r="O270" s="870"/>
      <c r="P270" s="871"/>
    </row>
    <row r="271" spans="1:16" s="2" customFormat="1" hidden="1" x14ac:dyDescent="0.25">
      <c r="A271" s="834" t="s">
        <v>114</v>
      </c>
      <c r="B271" s="835"/>
      <c r="C271" s="835"/>
      <c r="D271" s="836"/>
      <c r="E271" s="47"/>
      <c r="F271" s="25">
        <v>222190</v>
      </c>
      <c r="G271" s="942" t="s">
        <v>17</v>
      </c>
      <c r="H271" s="942"/>
      <c r="I271" s="51" t="s">
        <v>17</v>
      </c>
      <c r="J271" s="52"/>
      <c r="K271" s="868"/>
      <c r="L271" s="869"/>
      <c r="M271" s="870"/>
      <c r="N271" s="871"/>
      <c r="O271" s="870"/>
      <c r="P271" s="871"/>
    </row>
    <row r="272" spans="1:16" s="2" customFormat="1" hidden="1" x14ac:dyDescent="0.25">
      <c r="A272" s="834" t="s">
        <v>115</v>
      </c>
      <c r="B272" s="835"/>
      <c r="C272" s="835"/>
      <c r="D272" s="836"/>
      <c r="E272" s="47"/>
      <c r="F272" s="25">
        <v>222200</v>
      </c>
      <c r="G272" s="942" t="s">
        <v>17</v>
      </c>
      <c r="H272" s="942"/>
      <c r="I272" s="51" t="s">
        <v>17</v>
      </c>
      <c r="J272" s="52"/>
      <c r="K272" s="868"/>
      <c r="L272" s="869"/>
      <c r="M272" s="870"/>
      <c r="N272" s="871"/>
      <c r="O272" s="870"/>
      <c r="P272" s="871"/>
    </row>
    <row r="273" spans="1:16" s="2" customFormat="1" hidden="1" x14ac:dyDescent="0.25">
      <c r="A273" s="834" t="s">
        <v>116</v>
      </c>
      <c r="B273" s="835"/>
      <c r="C273" s="835"/>
      <c r="D273" s="836"/>
      <c r="E273" s="47"/>
      <c r="F273" s="25">
        <v>222210</v>
      </c>
      <c r="G273" s="942" t="s">
        <v>17</v>
      </c>
      <c r="H273" s="942"/>
      <c r="I273" s="51" t="s">
        <v>17</v>
      </c>
      <c r="J273" s="52"/>
      <c r="K273" s="868"/>
      <c r="L273" s="869"/>
      <c r="M273" s="870"/>
      <c r="N273" s="871"/>
      <c r="O273" s="870"/>
      <c r="P273" s="871"/>
    </row>
    <row r="274" spans="1:16" s="2" customFormat="1" hidden="1" x14ac:dyDescent="0.25">
      <c r="A274" s="834" t="s">
        <v>117</v>
      </c>
      <c r="B274" s="835"/>
      <c r="C274" s="835"/>
      <c r="D274" s="836"/>
      <c r="E274" s="47"/>
      <c r="F274" s="25">
        <v>222220</v>
      </c>
      <c r="G274" s="942" t="s">
        <v>17</v>
      </c>
      <c r="H274" s="942"/>
      <c r="I274" s="51" t="s">
        <v>17</v>
      </c>
      <c r="J274" s="52"/>
      <c r="K274" s="868"/>
      <c r="L274" s="869"/>
      <c r="M274" s="870"/>
      <c r="N274" s="871"/>
      <c r="O274" s="870"/>
      <c r="P274" s="871"/>
    </row>
    <row r="275" spans="1:16" s="2" customFormat="1" hidden="1" x14ac:dyDescent="0.25">
      <c r="A275" s="834" t="s">
        <v>118</v>
      </c>
      <c r="B275" s="835"/>
      <c r="C275" s="835"/>
      <c r="D275" s="836"/>
      <c r="E275" s="47"/>
      <c r="F275" s="25">
        <v>222300</v>
      </c>
      <c r="G275" s="942" t="s">
        <v>17</v>
      </c>
      <c r="H275" s="942"/>
      <c r="I275" s="51" t="s">
        <v>17</v>
      </c>
      <c r="J275" s="52"/>
      <c r="K275" s="868"/>
      <c r="L275" s="869"/>
      <c r="M275" s="870"/>
      <c r="N275" s="871"/>
      <c r="O275" s="870"/>
      <c r="P275" s="871"/>
    </row>
    <row r="276" spans="1:16" s="2" customFormat="1" hidden="1" x14ac:dyDescent="0.25">
      <c r="A276" s="834" t="s">
        <v>119</v>
      </c>
      <c r="B276" s="835"/>
      <c r="C276" s="835"/>
      <c r="D276" s="836"/>
      <c r="E276" s="47"/>
      <c r="F276" s="25">
        <v>222400</v>
      </c>
      <c r="G276" s="942" t="s">
        <v>17</v>
      </c>
      <c r="H276" s="942"/>
      <c r="I276" s="51" t="s">
        <v>17</v>
      </c>
      <c r="J276" s="52"/>
      <c r="K276" s="868"/>
      <c r="L276" s="869"/>
      <c r="M276" s="870"/>
      <c r="N276" s="871"/>
      <c r="O276" s="870"/>
      <c r="P276" s="871"/>
    </row>
    <row r="277" spans="1:16" s="2" customFormat="1" hidden="1" x14ac:dyDescent="0.25">
      <c r="A277" s="834" t="s">
        <v>120</v>
      </c>
      <c r="B277" s="835"/>
      <c r="C277" s="835"/>
      <c r="D277" s="836"/>
      <c r="E277" s="47"/>
      <c r="F277" s="25">
        <v>222500</v>
      </c>
      <c r="G277" s="942" t="s">
        <v>17</v>
      </c>
      <c r="H277" s="942"/>
      <c r="I277" s="51" t="s">
        <v>17</v>
      </c>
      <c r="J277" s="52"/>
      <c r="K277" s="868"/>
      <c r="L277" s="869"/>
      <c r="M277" s="870"/>
      <c r="N277" s="871"/>
      <c r="O277" s="870"/>
      <c r="P277" s="871"/>
    </row>
    <row r="278" spans="1:16" s="2" customFormat="1" hidden="1" x14ac:dyDescent="0.25">
      <c r="A278" s="834" t="s">
        <v>121</v>
      </c>
      <c r="B278" s="835"/>
      <c r="C278" s="835"/>
      <c r="D278" s="836"/>
      <c r="E278" s="47"/>
      <c r="F278" s="25">
        <v>222600</v>
      </c>
      <c r="G278" s="942" t="s">
        <v>17</v>
      </c>
      <c r="H278" s="942"/>
      <c r="I278" s="51" t="s">
        <v>17</v>
      </c>
      <c r="J278" s="52"/>
      <c r="K278" s="868"/>
      <c r="L278" s="869"/>
      <c r="M278" s="870"/>
      <c r="N278" s="871"/>
      <c r="O278" s="870"/>
      <c r="P278" s="871"/>
    </row>
    <row r="279" spans="1:16" s="2" customFormat="1" hidden="1" x14ac:dyDescent="0.25">
      <c r="A279" s="834" t="s">
        <v>122</v>
      </c>
      <c r="B279" s="835"/>
      <c r="C279" s="835"/>
      <c r="D279" s="836"/>
      <c r="E279" s="47"/>
      <c r="F279" s="25">
        <v>222700</v>
      </c>
      <c r="G279" s="942" t="s">
        <v>17</v>
      </c>
      <c r="H279" s="942"/>
      <c r="I279" s="51" t="s">
        <v>17</v>
      </c>
      <c r="J279" s="52"/>
      <c r="K279" s="868"/>
      <c r="L279" s="869"/>
      <c r="M279" s="870"/>
      <c r="N279" s="871"/>
      <c r="O279" s="870"/>
      <c r="P279" s="871"/>
    </row>
    <row r="280" spans="1:16" s="2" customFormat="1" hidden="1" x14ac:dyDescent="0.25">
      <c r="A280" s="834" t="s">
        <v>123</v>
      </c>
      <c r="B280" s="835"/>
      <c r="C280" s="835"/>
      <c r="D280" s="836"/>
      <c r="E280" s="47"/>
      <c r="F280" s="25">
        <v>222710</v>
      </c>
      <c r="G280" s="942" t="s">
        <v>17</v>
      </c>
      <c r="H280" s="942"/>
      <c r="I280" s="51" t="s">
        <v>17</v>
      </c>
      <c r="J280" s="52"/>
      <c r="K280" s="868"/>
      <c r="L280" s="869"/>
      <c r="M280" s="870"/>
      <c r="N280" s="871"/>
      <c r="O280" s="870"/>
      <c r="P280" s="871"/>
    </row>
    <row r="281" spans="1:16" s="2" customFormat="1" hidden="1" x14ac:dyDescent="0.25">
      <c r="A281" s="834" t="s">
        <v>124</v>
      </c>
      <c r="B281" s="835"/>
      <c r="C281" s="835"/>
      <c r="D281" s="836"/>
      <c r="E281" s="47"/>
      <c r="F281" s="25">
        <v>222720</v>
      </c>
      <c r="G281" s="942" t="s">
        <v>17</v>
      </c>
      <c r="H281" s="942"/>
      <c r="I281" s="51" t="s">
        <v>17</v>
      </c>
      <c r="J281" s="52"/>
      <c r="K281" s="868"/>
      <c r="L281" s="869"/>
      <c r="M281" s="870"/>
      <c r="N281" s="871"/>
      <c r="O281" s="870"/>
      <c r="P281" s="871"/>
    </row>
    <row r="282" spans="1:16" s="2" customFormat="1" hidden="1" x14ac:dyDescent="0.25">
      <c r="A282" s="834" t="s">
        <v>125</v>
      </c>
      <c r="B282" s="835"/>
      <c r="C282" s="835"/>
      <c r="D282" s="836"/>
      <c r="E282" s="47"/>
      <c r="F282" s="25">
        <v>222800</v>
      </c>
      <c r="G282" s="942" t="s">
        <v>17</v>
      </c>
      <c r="H282" s="942"/>
      <c r="I282" s="51" t="s">
        <v>17</v>
      </c>
      <c r="J282" s="52"/>
      <c r="K282" s="868"/>
      <c r="L282" s="869"/>
      <c r="M282" s="870"/>
      <c r="N282" s="871"/>
      <c r="O282" s="870"/>
      <c r="P282" s="871"/>
    </row>
    <row r="283" spans="1:16" s="2" customFormat="1" hidden="1" x14ac:dyDescent="0.25">
      <c r="A283" s="834" t="s">
        <v>125</v>
      </c>
      <c r="B283" s="835"/>
      <c r="C283" s="835"/>
      <c r="D283" s="836"/>
      <c r="E283" s="47"/>
      <c r="F283" s="25">
        <v>222810</v>
      </c>
      <c r="G283" s="942" t="s">
        <v>17</v>
      </c>
      <c r="H283" s="942"/>
      <c r="I283" s="51" t="s">
        <v>17</v>
      </c>
      <c r="J283" s="52"/>
      <c r="K283" s="868"/>
      <c r="L283" s="869"/>
      <c r="M283" s="870"/>
      <c r="N283" s="871"/>
      <c r="O283" s="870"/>
      <c r="P283" s="871"/>
    </row>
    <row r="284" spans="1:16" s="2" customFormat="1" hidden="1" x14ac:dyDescent="0.25">
      <c r="A284" s="834" t="s">
        <v>126</v>
      </c>
      <c r="B284" s="835"/>
      <c r="C284" s="835"/>
      <c r="D284" s="836"/>
      <c r="E284" s="47"/>
      <c r="F284" s="25">
        <v>222820</v>
      </c>
      <c r="G284" s="942" t="s">
        <v>17</v>
      </c>
      <c r="H284" s="942"/>
      <c r="I284" s="51" t="s">
        <v>17</v>
      </c>
      <c r="J284" s="52"/>
      <c r="K284" s="868"/>
      <c r="L284" s="869"/>
      <c r="M284" s="870"/>
      <c r="N284" s="871"/>
      <c r="O284" s="870"/>
      <c r="P284" s="871"/>
    </row>
    <row r="285" spans="1:16" s="2" customFormat="1" hidden="1" x14ac:dyDescent="0.25">
      <c r="A285" s="834" t="s">
        <v>127</v>
      </c>
      <c r="B285" s="835"/>
      <c r="C285" s="835"/>
      <c r="D285" s="836"/>
      <c r="E285" s="47"/>
      <c r="F285" s="25">
        <v>222900</v>
      </c>
      <c r="G285" s="942" t="s">
        <v>17</v>
      </c>
      <c r="H285" s="942"/>
      <c r="I285" s="51" t="s">
        <v>17</v>
      </c>
      <c r="J285" s="52"/>
      <c r="K285" s="868"/>
      <c r="L285" s="869"/>
      <c r="M285" s="870"/>
      <c r="N285" s="871"/>
      <c r="O285" s="870"/>
      <c r="P285" s="871"/>
    </row>
    <row r="286" spans="1:16" s="2" customFormat="1" hidden="1" x14ac:dyDescent="0.25">
      <c r="A286" s="834" t="s">
        <v>128</v>
      </c>
      <c r="B286" s="835"/>
      <c r="C286" s="835"/>
      <c r="D286" s="836"/>
      <c r="E286" s="47"/>
      <c r="F286" s="25">
        <v>222910</v>
      </c>
      <c r="G286" s="942" t="s">
        <v>17</v>
      </c>
      <c r="H286" s="942"/>
      <c r="I286" s="51" t="s">
        <v>17</v>
      </c>
      <c r="J286" s="52"/>
      <c r="K286" s="868"/>
      <c r="L286" s="869"/>
      <c r="M286" s="870"/>
      <c r="N286" s="871"/>
      <c r="O286" s="870"/>
      <c r="P286" s="871"/>
    </row>
    <row r="287" spans="1:16" s="2" customFormat="1" hidden="1" x14ac:dyDescent="0.25">
      <c r="A287" s="834" t="s">
        <v>129</v>
      </c>
      <c r="B287" s="835"/>
      <c r="C287" s="835"/>
      <c r="D287" s="836"/>
      <c r="E287" s="47"/>
      <c r="F287" s="25">
        <v>222920</v>
      </c>
      <c r="G287" s="942" t="s">
        <v>17</v>
      </c>
      <c r="H287" s="942"/>
      <c r="I287" s="51" t="s">
        <v>17</v>
      </c>
      <c r="J287" s="52"/>
      <c r="K287" s="868"/>
      <c r="L287" s="869"/>
      <c r="M287" s="870"/>
      <c r="N287" s="871"/>
      <c r="O287" s="870"/>
      <c r="P287" s="871"/>
    </row>
    <row r="288" spans="1:16" s="2" customFormat="1" hidden="1" x14ac:dyDescent="0.25">
      <c r="A288" s="834" t="s">
        <v>130</v>
      </c>
      <c r="B288" s="835"/>
      <c r="C288" s="835"/>
      <c r="D288" s="836"/>
      <c r="E288" s="47"/>
      <c r="F288" s="25">
        <v>222930</v>
      </c>
      <c r="G288" s="942" t="s">
        <v>17</v>
      </c>
      <c r="H288" s="942"/>
      <c r="I288" s="51" t="s">
        <v>17</v>
      </c>
      <c r="J288" s="52"/>
      <c r="K288" s="868"/>
      <c r="L288" s="869"/>
      <c r="M288" s="870"/>
      <c r="N288" s="871"/>
      <c r="O288" s="870"/>
      <c r="P288" s="871"/>
    </row>
    <row r="289" spans="1:16" s="2" customFormat="1" hidden="1" x14ac:dyDescent="0.25">
      <c r="A289" s="834" t="s">
        <v>131</v>
      </c>
      <c r="B289" s="835"/>
      <c r="C289" s="835"/>
      <c r="D289" s="836"/>
      <c r="E289" s="47"/>
      <c r="F289" s="25">
        <v>222940</v>
      </c>
      <c r="G289" s="942" t="s">
        <v>17</v>
      </c>
      <c r="H289" s="942"/>
      <c r="I289" s="51" t="s">
        <v>17</v>
      </c>
      <c r="J289" s="52"/>
      <c r="K289" s="868"/>
      <c r="L289" s="869"/>
      <c r="M289" s="870"/>
      <c r="N289" s="871"/>
      <c r="O289" s="870"/>
      <c r="P289" s="871"/>
    </row>
    <row r="290" spans="1:16" s="2" customFormat="1" hidden="1" x14ac:dyDescent="0.25">
      <c r="A290" s="834" t="s">
        <v>132</v>
      </c>
      <c r="B290" s="835"/>
      <c r="C290" s="835"/>
      <c r="D290" s="836"/>
      <c r="E290" s="47" t="s">
        <v>219</v>
      </c>
      <c r="F290" s="25">
        <v>222950</v>
      </c>
      <c r="G290" s="942" t="s">
        <v>17</v>
      </c>
      <c r="H290" s="942"/>
      <c r="I290" s="51" t="s">
        <v>17</v>
      </c>
      <c r="J290" s="52"/>
      <c r="K290" s="868"/>
      <c r="L290" s="869"/>
      <c r="M290" s="870"/>
      <c r="N290" s="871"/>
      <c r="O290" s="870"/>
      <c r="P290" s="871"/>
    </row>
    <row r="291" spans="1:16" s="2" customFormat="1" hidden="1" x14ac:dyDescent="0.25">
      <c r="A291" s="834" t="s">
        <v>133</v>
      </c>
      <c r="B291" s="835"/>
      <c r="C291" s="835"/>
      <c r="D291" s="836"/>
      <c r="E291" s="47" t="s">
        <v>219</v>
      </c>
      <c r="F291" s="25">
        <v>222960</v>
      </c>
      <c r="G291" s="942" t="s">
        <v>17</v>
      </c>
      <c r="H291" s="942"/>
      <c r="I291" s="51" t="s">
        <v>17</v>
      </c>
      <c r="J291" s="52"/>
      <c r="K291" s="868"/>
      <c r="L291" s="869"/>
      <c r="M291" s="870"/>
      <c r="N291" s="871"/>
      <c r="O291" s="870"/>
      <c r="P291" s="871"/>
    </row>
    <row r="292" spans="1:16" s="2" customFormat="1" hidden="1" x14ac:dyDescent="0.25">
      <c r="A292" s="834" t="s">
        <v>134</v>
      </c>
      <c r="B292" s="835"/>
      <c r="C292" s="835"/>
      <c r="D292" s="836"/>
      <c r="E292" s="47" t="s">
        <v>219</v>
      </c>
      <c r="F292" s="25">
        <v>222970</v>
      </c>
      <c r="G292" s="942" t="s">
        <v>17</v>
      </c>
      <c r="H292" s="942"/>
      <c r="I292" s="51" t="s">
        <v>17</v>
      </c>
      <c r="J292" s="52"/>
      <c r="K292" s="868"/>
      <c r="L292" s="869"/>
      <c r="M292" s="870"/>
      <c r="N292" s="871"/>
      <c r="O292" s="870"/>
      <c r="P292" s="871"/>
    </row>
    <row r="293" spans="1:16" s="2" customFormat="1" hidden="1" x14ac:dyDescent="0.25">
      <c r="A293" s="834" t="s">
        <v>135</v>
      </c>
      <c r="B293" s="835"/>
      <c r="C293" s="835"/>
      <c r="D293" s="836"/>
      <c r="E293" s="47" t="s">
        <v>219</v>
      </c>
      <c r="F293" s="25">
        <v>222980</v>
      </c>
      <c r="G293" s="942" t="s">
        <v>17</v>
      </c>
      <c r="H293" s="942"/>
      <c r="I293" s="51" t="s">
        <v>17</v>
      </c>
      <c r="J293" s="52"/>
      <c r="K293" s="868"/>
      <c r="L293" s="869"/>
      <c r="M293" s="870"/>
      <c r="N293" s="871"/>
      <c r="O293" s="870"/>
      <c r="P293" s="871"/>
    </row>
    <row r="294" spans="1:16" s="2" customFormat="1" hidden="1" x14ac:dyDescent="0.25">
      <c r="A294" s="834" t="s">
        <v>136</v>
      </c>
      <c r="B294" s="835"/>
      <c r="C294" s="835"/>
      <c r="D294" s="836"/>
      <c r="E294" s="47"/>
      <c r="F294" s="25">
        <v>222990</v>
      </c>
      <c r="G294" s="942" t="s">
        <v>17</v>
      </c>
      <c r="H294" s="942"/>
      <c r="I294" s="51" t="s">
        <v>17</v>
      </c>
      <c r="J294" s="52"/>
      <c r="K294" s="868"/>
      <c r="L294" s="869"/>
      <c r="M294" s="870"/>
      <c r="N294" s="871"/>
      <c r="O294" s="870"/>
      <c r="P294" s="871"/>
    </row>
    <row r="295" spans="1:16" s="2" customFormat="1" hidden="1" x14ac:dyDescent="0.25">
      <c r="A295" s="846" t="s">
        <v>137</v>
      </c>
      <c r="B295" s="847"/>
      <c r="C295" s="847"/>
      <c r="D295" s="848"/>
      <c r="E295" s="18"/>
      <c r="F295" s="19">
        <v>270000</v>
      </c>
      <c r="G295" s="943" t="s">
        <v>17</v>
      </c>
      <c r="H295" s="943"/>
      <c r="I295" s="57" t="s">
        <v>17</v>
      </c>
      <c r="J295" s="58">
        <f>SUM(J296:J297)</f>
        <v>0</v>
      </c>
      <c r="K295" s="876">
        <f>SUM(K296:L297)</f>
        <v>0</v>
      </c>
      <c r="L295" s="877"/>
      <c r="M295" s="876">
        <f>SUM(M296:N297)</f>
        <v>0</v>
      </c>
      <c r="N295" s="877"/>
      <c r="O295" s="876">
        <f t="shared" ref="O295" si="111">SUM(O296:P297)</f>
        <v>0</v>
      </c>
      <c r="P295" s="877"/>
    </row>
    <row r="296" spans="1:16" s="2" customFormat="1" hidden="1" x14ac:dyDescent="0.25">
      <c r="A296" s="834" t="s">
        <v>138</v>
      </c>
      <c r="B296" s="835"/>
      <c r="C296" s="835"/>
      <c r="D296" s="836"/>
      <c r="E296" s="47"/>
      <c r="F296" s="25">
        <v>271000</v>
      </c>
      <c r="G296" s="942" t="s">
        <v>17</v>
      </c>
      <c r="H296" s="942"/>
      <c r="I296" s="51" t="s">
        <v>17</v>
      </c>
      <c r="J296" s="52"/>
      <c r="K296" s="868"/>
      <c r="L296" s="869"/>
      <c r="M296" s="870"/>
      <c r="N296" s="871"/>
      <c r="O296" s="870"/>
      <c r="P296" s="871"/>
    </row>
    <row r="297" spans="1:16" s="2" customFormat="1" hidden="1" x14ac:dyDescent="0.25">
      <c r="A297" s="834" t="s">
        <v>139</v>
      </c>
      <c r="B297" s="835"/>
      <c r="C297" s="835"/>
      <c r="D297" s="836"/>
      <c r="E297" s="47"/>
      <c r="F297" s="43">
        <v>273500</v>
      </c>
      <c r="G297" s="942" t="s">
        <v>17</v>
      </c>
      <c r="H297" s="942"/>
      <c r="I297" s="51" t="s">
        <v>17</v>
      </c>
      <c r="J297" s="64"/>
      <c r="K297" s="868"/>
      <c r="L297" s="869"/>
      <c r="M297" s="870"/>
      <c r="N297" s="871"/>
      <c r="O297" s="870"/>
      <c r="P297" s="871"/>
    </row>
    <row r="298" spans="1:16" s="2" customFormat="1" hidden="1" x14ac:dyDescent="0.25">
      <c r="A298" s="846" t="s">
        <v>140</v>
      </c>
      <c r="B298" s="847"/>
      <c r="C298" s="847"/>
      <c r="D298" s="848"/>
      <c r="E298" s="18"/>
      <c r="F298" s="45">
        <v>280000</v>
      </c>
      <c r="G298" s="943" t="s">
        <v>17</v>
      </c>
      <c r="H298" s="943"/>
      <c r="I298" s="57" t="s">
        <v>17</v>
      </c>
      <c r="J298" s="65"/>
      <c r="K298" s="876"/>
      <c r="L298" s="877"/>
      <c r="M298" s="876"/>
      <c r="N298" s="877"/>
      <c r="O298" s="876"/>
      <c r="P298" s="877"/>
    </row>
    <row r="299" spans="1:16" s="2" customFormat="1" hidden="1" x14ac:dyDescent="0.25">
      <c r="A299" s="834" t="s">
        <v>141</v>
      </c>
      <c r="B299" s="835"/>
      <c r="C299" s="835"/>
      <c r="D299" s="836"/>
      <c r="E299" s="47"/>
      <c r="F299" s="25">
        <v>281000</v>
      </c>
      <c r="G299" s="942" t="s">
        <v>17</v>
      </c>
      <c r="H299" s="942"/>
      <c r="I299" s="51" t="s">
        <v>17</v>
      </c>
      <c r="J299" s="52"/>
      <c r="K299" s="868"/>
      <c r="L299" s="869"/>
      <c r="M299" s="870"/>
      <c r="N299" s="871"/>
      <c r="O299" s="870"/>
      <c r="P299" s="871"/>
    </row>
    <row r="300" spans="1:16" s="2" customFormat="1" hidden="1" x14ac:dyDescent="0.25">
      <c r="A300" s="834" t="s">
        <v>142</v>
      </c>
      <c r="B300" s="835"/>
      <c r="C300" s="835"/>
      <c r="D300" s="836"/>
      <c r="E300" s="47"/>
      <c r="F300" s="25">
        <v>281200</v>
      </c>
      <c r="G300" s="942" t="s">
        <v>17</v>
      </c>
      <c r="H300" s="942"/>
      <c r="I300" s="51" t="s">
        <v>17</v>
      </c>
      <c r="J300" s="52"/>
      <c r="K300" s="868"/>
      <c r="L300" s="869"/>
      <c r="M300" s="870"/>
      <c r="N300" s="871"/>
      <c r="O300" s="870"/>
      <c r="P300" s="871"/>
    </row>
    <row r="301" spans="1:16" s="2" customFormat="1" hidden="1" x14ac:dyDescent="0.25">
      <c r="A301" s="834" t="s">
        <v>143</v>
      </c>
      <c r="B301" s="835"/>
      <c r="C301" s="835"/>
      <c r="D301" s="836"/>
      <c r="E301" s="47"/>
      <c r="F301" s="25">
        <v>281210</v>
      </c>
      <c r="G301" s="942" t="s">
        <v>17</v>
      </c>
      <c r="H301" s="942"/>
      <c r="I301" s="51" t="s">
        <v>17</v>
      </c>
      <c r="J301" s="52"/>
      <c r="K301" s="868"/>
      <c r="L301" s="869"/>
      <c r="M301" s="870"/>
      <c r="N301" s="871"/>
      <c r="O301" s="870"/>
      <c r="P301" s="871"/>
    </row>
    <row r="302" spans="1:16" s="2" customFormat="1" hidden="1" x14ac:dyDescent="0.25">
      <c r="A302" s="834" t="s">
        <v>144</v>
      </c>
      <c r="B302" s="835"/>
      <c r="C302" s="835"/>
      <c r="D302" s="836"/>
      <c r="E302" s="47"/>
      <c r="F302" s="25">
        <v>281211</v>
      </c>
      <c r="G302" s="942" t="s">
        <v>17</v>
      </c>
      <c r="H302" s="942"/>
      <c r="I302" s="51" t="s">
        <v>17</v>
      </c>
      <c r="J302" s="52"/>
      <c r="K302" s="868"/>
      <c r="L302" s="869"/>
      <c r="M302" s="870"/>
      <c r="N302" s="871"/>
      <c r="O302" s="870"/>
      <c r="P302" s="871"/>
    </row>
    <row r="303" spans="1:16" s="2" customFormat="1" hidden="1" x14ac:dyDescent="0.25">
      <c r="A303" s="834" t="s">
        <v>145</v>
      </c>
      <c r="B303" s="835"/>
      <c r="C303" s="835"/>
      <c r="D303" s="836"/>
      <c r="E303" s="47"/>
      <c r="F303" s="25">
        <v>281212</v>
      </c>
      <c r="G303" s="942" t="s">
        <v>17</v>
      </c>
      <c r="H303" s="942"/>
      <c r="I303" s="51" t="s">
        <v>17</v>
      </c>
      <c r="J303" s="52"/>
      <c r="K303" s="868"/>
      <c r="L303" s="869"/>
      <c r="M303" s="870"/>
      <c r="N303" s="871"/>
      <c r="O303" s="870"/>
      <c r="P303" s="871"/>
    </row>
    <row r="304" spans="1:16" s="2" customFormat="1" hidden="1" x14ac:dyDescent="0.25">
      <c r="A304" s="834" t="s">
        <v>146</v>
      </c>
      <c r="B304" s="835"/>
      <c r="C304" s="835"/>
      <c r="D304" s="836"/>
      <c r="E304" s="47"/>
      <c r="F304" s="25">
        <v>281220</v>
      </c>
      <c r="G304" s="942" t="s">
        <v>17</v>
      </c>
      <c r="H304" s="942"/>
      <c r="I304" s="51" t="s">
        <v>17</v>
      </c>
      <c r="J304" s="52"/>
      <c r="K304" s="868"/>
      <c r="L304" s="869"/>
      <c r="M304" s="870"/>
      <c r="N304" s="871"/>
      <c r="O304" s="870"/>
      <c r="P304" s="871"/>
    </row>
    <row r="305" spans="1:16" s="2" customFormat="1" hidden="1" x14ac:dyDescent="0.25">
      <c r="A305" s="834" t="s">
        <v>147</v>
      </c>
      <c r="B305" s="835"/>
      <c r="C305" s="835"/>
      <c r="D305" s="836"/>
      <c r="E305" s="47"/>
      <c r="F305" s="25">
        <v>281221</v>
      </c>
      <c r="G305" s="942" t="s">
        <v>17</v>
      </c>
      <c r="H305" s="942"/>
      <c r="I305" s="51" t="s">
        <v>17</v>
      </c>
      <c r="J305" s="52"/>
      <c r="K305" s="868"/>
      <c r="L305" s="869"/>
      <c r="M305" s="870"/>
      <c r="N305" s="871"/>
      <c r="O305" s="870"/>
      <c r="P305" s="871"/>
    </row>
    <row r="306" spans="1:16" s="2" customFormat="1" hidden="1" x14ac:dyDescent="0.25">
      <c r="A306" s="834" t="s">
        <v>148</v>
      </c>
      <c r="B306" s="835"/>
      <c r="C306" s="835"/>
      <c r="D306" s="836"/>
      <c r="E306" s="47"/>
      <c r="F306" s="25">
        <v>281222</v>
      </c>
      <c r="G306" s="942" t="s">
        <v>17</v>
      </c>
      <c r="H306" s="942"/>
      <c r="I306" s="51" t="s">
        <v>17</v>
      </c>
      <c r="J306" s="52"/>
      <c r="K306" s="868"/>
      <c r="L306" s="869"/>
      <c r="M306" s="870"/>
      <c r="N306" s="871"/>
      <c r="O306" s="870"/>
      <c r="P306" s="871"/>
    </row>
    <row r="307" spans="1:16" s="2" customFormat="1" hidden="1" x14ac:dyDescent="0.25">
      <c r="A307" s="834" t="s">
        <v>149</v>
      </c>
      <c r="B307" s="835"/>
      <c r="C307" s="835"/>
      <c r="D307" s="836"/>
      <c r="E307" s="47"/>
      <c r="F307" s="25">
        <v>281230</v>
      </c>
      <c r="G307" s="942" t="s">
        <v>17</v>
      </c>
      <c r="H307" s="942"/>
      <c r="I307" s="51" t="s">
        <v>17</v>
      </c>
      <c r="J307" s="52"/>
      <c r="K307" s="868"/>
      <c r="L307" s="869"/>
      <c r="M307" s="870"/>
      <c r="N307" s="871"/>
      <c r="O307" s="870"/>
      <c r="P307" s="871"/>
    </row>
    <row r="308" spans="1:16" s="2" customFormat="1" hidden="1" x14ac:dyDescent="0.25">
      <c r="A308" s="834" t="s">
        <v>150</v>
      </c>
      <c r="B308" s="835"/>
      <c r="C308" s="835"/>
      <c r="D308" s="836"/>
      <c r="E308" s="47"/>
      <c r="F308" s="25">
        <v>281800</v>
      </c>
      <c r="G308" s="942" t="s">
        <v>17</v>
      </c>
      <c r="H308" s="942"/>
      <c r="I308" s="51" t="s">
        <v>17</v>
      </c>
      <c r="J308" s="52"/>
      <c r="K308" s="868"/>
      <c r="L308" s="869"/>
      <c r="M308" s="870"/>
      <c r="N308" s="871"/>
      <c r="O308" s="870"/>
      <c r="P308" s="871"/>
    </row>
    <row r="309" spans="1:16" s="2" customFormat="1" hidden="1" x14ac:dyDescent="0.25">
      <c r="A309" s="834" t="s">
        <v>151</v>
      </c>
      <c r="B309" s="835"/>
      <c r="C309" s="835"/>
      <c r="D309" s="836"/>
      <c r="E309" s="47"/>
      <c r="F309" s="25">
        <v>281900</v>
      </c>
      <c r="G309" s="942" t="s">
        <v>17</v>
      </c>
      <c r="H309" s="942"/>
      <c r="I309" s="51" t="s">
        <v>17</v>
      </c>
      <c r="J309" s="52"/>
      <c r="K309" s="868"/>
      <c r="L309" s="869"/>
      <c r="M309" s="870"/>
      <c r="N309" s="871"/>
      <c r="O309" s="870"/>
      <c r="P309" s="871"/>
    </row>
    <row r="310" spans="1:16" s="2" customFormat="1" hidden="1" x14ac:dyDescent="0.25">
      <c r="A310" s="834" t="s">
        <v>152</v>
      </c>
      <c r="B310" s="835"/>
      <c r="C310" s="835"/>
      <c r="D310" s="836"/>
      <c r="E310" s="47"/>
      <c r="F310" s="25">
        <v>282000</v>
      </c>
      <c r="G310" s="942" t="s">
        <v>17</v>
      </c>
      <c r="H310" s="942"/>
      <c r="I310" s="51" t="s">
        <v>17</v>
      </c>
      <c r="J310" s="52"/>
      <c r="K310" s="868"/>
      <c r="L310" s="869"/>
      <c r="M310" s="870"/>
      <c r="N310" s="871"/>
      <c r="O310" s="870"/>
      <c r="P310" s="871"/>
    </row>
    <row r="311" spans="1:16" s="2" customFormat="1" hidden="1" x14ac:dyDescent="0.25">
      <c r="A311" s="834" t="s">
        <v>153</v>
      </c>
      <c r="B311" s="835"/>
      <c r="C311" s="835"/>
      <c r="D311" s="836"/>
      <c r="E311" s="47"/>
      <c r="F311" s="25">
        <v>282100</v>
      </c>
      <c r="G311" s="942" t="s">
        <v>17</v>
      </c>
      <c r="H311" s="942"/>
      <c r="I311" s="51" t="s">
        <v>17</v>
      </c>
      <c r="J311" s="52"/>
      <c r="K311" s="868"/>
      <c r="L311" s="869"/>
      <c r="M311" s="870"/>
      <c r="N311" s="871"/>
      <c r="O311" s="870"/>
      <c r="P311" s="871"/>
    </row>
    <row r="312" spans="1:16" s="2" customFormat="1" hidden="1" x14ac:dyDescent="0.25">
      <c r="A312" s="846" t="s">
        <v>154</v>
      </c>
      <c r="B312" s="847"/>
      <c r="C312" s="847"/>
      <c r="D312" s="848"/>
      <c r="E312" s="18"/>
      <c r="F312" s="19">
        <v>290000</v>
      </c>
      <c r="G312" s="943" t="s">
        <v>17</v>
      </c>
      <c r="H312" s="943"/>
      <c r="I312" s="57" t="s">
        <v>17</v>
      </c>
      <c r="J312" s="58"/>
      <c r="K312" s="876"/>
      <c r="L312" s="877"/>
      <c r="M312" s="874"/>
      <c r="N312" s="875"/>
      <c r="O312" s="874"/>
      <c r="P312" s="875"/>
    </row>
    <row r="313" spans="1:16" s="2" customFormat="1" hidden="1" x14ac:dyDescent="0.25">
      <c r="A313" s="834" t="s">
        <v>155</v>
      </c>
      <c r="B313" s="835"/>
      <c r="C313" s="835"/>
      <c r="D313" s="836"/>
      <c r="E313" s="47"/>
      <c r="F313" s="25">
        <v>292220</v>
      </c>
      <c r="G313" s="942" t="s">
        <v>17</v>
      </c>
      <c r="H313" s="942"/>
      <c r="I313" s="51" t="s">
        <v>17</v>
      </c>
      <c r="J313" s="52"/>
      <c r="K313" s="868"/>
      <c r="L313" s="869"/>
      <c r="M313" s="870"/>
      <c r="N313" s="871"/>
      <c r="O313" s="870"/>
      <c r="P313" s="871"/>
    </row>
    <row r="314" spans="1:16" s="2" customFormat="1" hidden="1" x14ac:dyDescent="0.25">
      <c r="A314" s="834" t="s">
        <v>156</v>
      </c>
      <c r="B314" s="835"/>
      <c r="C314" s="835"/>
      <c r="D314" s="836"/>
      <c r="E314" s="47"/>
      <c r="F314" s="25">
        <v>300000</v>
      </c>
      <c r="G314" s="942" t="s">
        <v>17</v>
      </c>
      <c r="H314" s="942"/>
      <c r="I314" s="51" t="s">
        <v>17</v>
      </c>
      <c r="J314" s="52"/>
      <c r="K314" s="868"/>
      <c r="L314" s="869"/>
      <c r="M314" s="870"/>
      <c r="N314" s="871"/>
      <c r="O314" s="870"/>
      <c r="P314" s="871"/>
    </row>
    <row r="315" spans="1:16" s="2" customFormat="1" hidden="1" x14ac:dyDescent="0.25">
      <c r="A315" s="834" t="s">
        <v>157</v>
      </c>
      <c r="B315" s="835"/>
      <c r="C315" s="835"/>
      <c r="D315" s="836"/>
      <c r="E315" s="47"/>
      <c r="F315" s="25">
        <v>300000</v>
      </c>
      <c r="G315" s="942" t="s">
        <v>17</v>
      </c>
      <c r="H315" s="942"/>
      <c r="I315" s="51" t="s">
        <v>17</v>
      </c>
      <c r="J315" s="52"/>
      <c r="K315" s="868"/>
      <c r="L315" s="869"/>
      <c r="M315" s="870"/>
      <c r="N315" s="871"/>
      <c r="O315" s="870"/>
      <c r="P315" s="871"/>
    </row>
    <row r="316" spans="1:16" s="2" customFormat="1" hidden="1" x14ac:dyDescent="0.25">
      <c r="A316" s="834" t="s">
        <v>158</v>
      </c>
      <c r="B316" s="835"/>
      <c r="C316" s="835"/>
      <c r="D316" s="836"/>
      <c r="E316" s="47"/>
      <c r="F316" s="25">
        <v>319000</v>
      </c>
      <c r="G316" s="942" t="s">
        <v>17</v>
      </c>
      <c r="H316" s="942"/>
      <c r="I316" s="51" t="s">
        <v>17</v>
      </c>
      <c r="J316" s="52"/>
      <c r="K316" s="868"/>
      <c r="L316" s="869"/>
      <c r="M316" s="870"/>
      <c r="N316" s="871"/>
      <c r="O316" s="870"/>
      <c r="P316" s="871"/>
    </row>
    <row r="317" spans="1:16" s="2" customFormat="1" hidden="1" x14ac:dyDescent="0.25">
      <c r="A317" s="834" t="s">
        <v>159</v>
      </c>
      <c r="B317" s="835"/>
      <c r="C317" s="835"/>
      <c r="D317" s="836"/>
      <c r="E317" s="47"/>
      <c r="F317" s="25">
        <v>350000</v>
      </c>
      <c r="G317" s="942" t="s">
        <v>17</v>
      </c>
      <c r="H317" s="942"/>
      <c r="I317" s="51" t="s">
        <v>17</v>
      </c>
      <c r="J317" s="52"/>
      <c r="K317" s="868"/>
      <c r="L317" s="869"/>
      <c r="M317" s="870"/>
      <c r="N317" s="871"/>
      <c r="O317" s="870"/>
      <c r="P317" s="871"/>
    </row>
    <row r="318" spans="1:16" s="2" customFormat="1" hidden="1" x14ac:dyDescent="0.25">
      <c r="A318" s="846" t="s">
        <v>218</v>
      </c>
      <c r="B318" s="847"/>
      <c r="C318" s="847"/>
      <c r="D318" s="848"/>
      <c r="E318" s="18"/>
      <c r="F318" s="19">
        <v>310000</v>
      </c>
      <c r="G318" s="943" t="s">
        <v>17</v>
      </c>
      <c r="H318" s="943"/>
      <c r="I318" s="57" t="s">
        <v>17</v>
      </c>
      <c r="J318" s="58"/>
      <c r="K318" s="876"/>
      <c r="L318" s="877"/>
      <c r="M318" s="876"/>
      <c r="N318" s="877"/>
      <c r="O318" s="876"/>
      <c r="P318" s="877"/>
    </row>
    <row r="319" spans="1:16" s="2" customFormat="1" hidden="1" x14ac:dyDescent="0.25">
      <c r="A319" s="834" t="s">
        <v>161</v>
      </c>
      <c r="B319" s="835"/>
      <c r="C319" s="835"/>
      <c r="D319" s="836"/>
      <c r="E319" s="47"/>
      <c r="F319" s="25">
        <v>311000</v>
      </c>
      <c r="G319" s="942" t="s">
        <v>17</v>
      </c>
      <c r="H319" s="942"/>
      <c r="I319" s="51" t="s">
        <v>17</v>
      </c>
      <c r="J319" s="52"/>
      <c r="K319" s="868"/>
      <c r="L319" s="869"/>
      <c r="M319" s="870"/>
      <c r="N319" s="871"/>
      <c r="O319" s="870"/>
      <c r="P319" s="871"/>
    </row>
    <row r="320" spans="1:16" s="2" customFormat="1" hidden="1" x14ac:dyDescent="0.25">
      <c r="A320" s="834" t="s">
        <v>162</v>
      </c>
      <c r="B320" s="835"/>
      <c r="C320" s="835"/>
      <c r="D320" s="836"/>
      <c r="E320" s="47"/>
      <c r="F320" s="25">
        <v>311100</v>
      </c>
      <c r="G320" s="942" t="s">
        <v>17</v>
      </c>
      <c r="H320" s="942"/>
      <c r="I320" s="51" t="s">
        <v>17</v>
      </c>
      <c r="J320" s="52"/>
      <c r="K320" s="868"/>
      <c r="L320" s="869"/>
      <c r="M320" s="870"/>
      <c r="N320" s="871"/>
      <c r="O320" s="870"/>
      <c r="P320" s="871"/>
    </row>
    <row r="321" spans="1:16" s="2" customFormat="1" hidden="1" x14ac:dyDescent="0.25">
      <c r="A321" s="834" t="s">
        <v>163</v>
      </c>
      <c r="B321" s="835"/>
      <c r="C321" s="835"/>
      <c r="D321" s="836"/>
      <c r="E321" s="47"/>
      <c r="F321" s="25">
        <v>311110</v>
      </c>
      <c r="G321" s="942" t="s">
        <v>17</v>
      </c>
      <c r="H321" s="942"/>
      <c r="I321" s="51" t="s">
        <v>17</v>
      </c>
      <c r="J321" s="52"/>
      <c r="K321" s="868"/>
      <c r="L321" s="869"/>
      <c r="M321" s="870"/>
      <c r="N321" s="871"/>
      <c r="O321" s="870"/>
      <c r="P321" s="871"/>
    </row>
    <row r="322" spans="1:16" s="2" customFormat="1" hidden="1" x14ac:dyDescent="0.25">
      <c r="A322" s="834" t="s">
        <v>164</v>
      </c>
      <c r="B322" s="835"/>
      <c r="C322" s="835"/>
      <c r="D322" s="836"/>
      <c r="E322" s="47"/>
      <c r="F322" s="25">
        <v>311120</v>
      </c>
      <c r="G322" s="942" t="s">
        <v>17</v>
      </c>
      <c r="H322" s="942"/>
      <c r="I322" s="51" t="s">
        <v>17</v>
      </c>
      <c r="J322" s="52"/>
      <c r="K322" s="868"/>
      <c r="L322" s="869"/>
      <c r="M322" s="870"/>
      <c r="N322" s="871"/>
      <c r="O322" s="870"/>
      <c r="P322" s="871"/>
    </row>
    <row r="323" spans="1:16" s="2" customFormat="1" hidden="1" x14ac:dyDescent="0.25">
      <c r="A323" s="834" t="s">
        <v>165</v>
      </c>
      <c r="B323" s="835"/>
      <c r="C323" s="835"/>
      <c r="D323" s="836"/>
      <c r="E323" s="47"/>
      <c r="F323" s="25">
        <v>311210</v>
      </c>
      <c r="G323" s="942" t="s">
        <v>17</v>
      </c>
      <c r="H323" s="942"/>
      <c r="I323" s="51" t="s">
        <v>17</v>
      </c>
      <c r="J323" s="52"/>
      <c r="K323" s="868"/>
      <c r="L323" s="869"/>
      <c r="M323" s="870"/>
      <c r="N323" s="871"/>
      <c r="O323" s="870"/>
      <c r="P323" s="871"/>
    </row>
    <row r="324" spans="1:16" s="2" customFormat="1" hidden="1" x14ac:dyDescent="0.25">
      <c r="A324" s="834" t="s">
        <v>166</v>
      </c>
      <c r="B324" s="835"/>
      <c r="C324" s="835"/>
      <c r="D324" s="836"/>
      <c r="E324" s="47"/>
      <c r="F324" s="25">
        <v>312120</v>
      </c>
      <c r="G324" s="942" t="s">
        <v>17</v>
      </c>
      <c r="H324" s="942"/>
      <c r="I324" s="51" t="s">
        <v>17</v>
      </c>
      <c r="J324" s="52"/>
      <c r="K324" s="868"/>
      <c r="L324" s="869"/>
      <c r="M324" s="870"/>
      <c r="N324" s="871"/>
      <c r="O324" s="870"/>
      <c r="P324" s="871"/>
    </row>
    <row r="325" spans="1:16" s="2" customFormat="1" hidden="1" x14ac:dyDescent="0.25">
      <c r="A325" s="834" t="s">
        <v>167</v>
      </c>
      <c r="B325" s="835"/>
      <c r="C325" s="835"/>
      <c r="D325" s="836"/>
      <c r="E325" s="47"/>
      <c r="F325" s="25">
        <v>313000</v>
      </c>
      <c r="G325" s="942" t="s">
        <v>17</v>
      </c>
      <c r="H325" s="942"/>
      <c r="I325" s="51" t="s">
        <v>17</v>
      </c>
      <c r="J325" s="52"/>
      <c r="K325" s="868"/>
      <c r="L325" s="869"/>
      <c r="M325" s="870"/>
      <c r="N325" s="871"/>
      <c r="O325" s="870"/>
      <c r="P325" s="871"/>
    </row>
    <row r="326" spans="1:16" s="2" customFormat="1" hidden="1" x14ac:dyDescent="0.25">
      <c r="A326" s="834" t="s">
        <v>168</v>
      </c>
      <c r="B326" s="835"/>
      <c r="C326" s="835"/>
      <c r="D326" s="836"/>
      <c r="E326" s="47"/>
      <c r="F326" s="25">
        <v>313100</v>
      </c>
      <c r="G326" s="942" t="s">
        <v>17</v>
      </c>
      <c r="H326" s="942"/>
      <c r="I326" s="51" t="s">
        <v>17</v>
      </c>
      <c r="J326" s="52"/>
      <c r="K326" s="868"/>
      <c r="L326" s="869"/>
      <c r="M326" s="870"/>
      <c r="N326" s="871"/>
      <c r="O326" s="870"/>
      <c r="P326" s="871"/>
    </row>
    <row r="327" spans="1:16" s="2" customFormat="1" hidden="1" x14ac:dyDescent="0.25">
      <c r="A327" s="834" t="s">
        <v>169</v>
      </c>
      <c r="B327" s="835"/>
      <c r="C327" s="835"/>
      <c r="D327" s="836"/>
      <c r="E327" s="47"/>
      <c r="F327" s="25">
        <v>313110</v>
      </c>
      <c r="G327" s="942" t="s">
        <v>17</v>
      </c>
      <c r="H327" s="942"/>
      <c r="I327" s="51" t="s">
        <v>17</v>
      </c>
      <c r="J327" s="52"/>
      <c r="K327" s="868"/>
      <c r="L327" s="869"/>
      <c r="M327" s="870"/>
      <c r="N327" s="871"/>
      <c r="O327" s="870"/>
      <c r="P327" s="871"/>
    </row>
    <row r="328" spans="1:16" s="2" customFormat="1" hidden="1" x14ac:dyDescent="0.25">
      <c r="A328" s="834" t="s">
        <v>170</v>
      </c>
      <c r="B328" s="835"/>
      <c r="C328" s="835"/>
      <c r="D328" s="836"/>
      <c r="E328" s="47"/>
      <c r="F328" s="25">
        <v>313120</v>
      </c>
      <c r="G328" s="942" t="s">
        <v>17</v>
      </c>
      <c r="H328" s="942"/>
      <c r="I328" s="51" t="s">
        <v>17</v>
      </c>
      <c r="J328" s="52"/>
      <c r="K328" s="868"/>
      <c r="L328" s="869"/>
      <c r="M328" s="870"/>
      <c r="N328" s="871"/>
      <c r="O328" s="870"/>
      <c r="P328" s="871"/>
    </row>
    <row r="329" spans="1:16" s="2" customFormat="1" hidden="1" x14ac:dyDescent="0.25">
      <c r="A329" s="834" t="s">
        <v>171</v>
      </c>
      <c r="B329" s="835"/>
      <c r="C329" s="835"/>
      <c r="D329" s="836"/>
      <c r="E329" s="47"/>
      <c r="F329" s="25">
        <v>313200</v>
      </c>
      <c r="G329" s="942" t="s">
        <v>17</v>
      </c>
      <c r="H329" s="942"/>
      <c r="I329" s="51" t="s">
        <v>17</v>
      </c>
      <c r="J329" s="52"/>
      <c r="K329" s="868"/>
      <c r="L329" s="869"/>
      <c r="M329" s="870"/>
      <c r="N329" s="871"/>
      <c r="O329" s="870"/>
      <c r="P329" s="871"/>
    </row>
    <row r="330" spans="1:16" s="2" customFormat="1" hidden="1" x14ac:dyDescent="0.25">
      <c r="A330" s="834" t="s">
        <v>172</v>
      </c>
      <c r="B330" s="835"/>
      <c r="C330" s="835"/>
      <c r="D330" s="836"/>
      <c r="E330" s="47"/>
      <c r="F330" s="25">
        <v>313210</v>
      </c>
      <c r="G330" s="942" t="s">
        <v>17</v>
      </c>
      <c r="H330" s="942"/>
      <c r="I330" s="51" t="s">
        <v>17</v>
      </c>
      <c r="J330" s="52"/>
      <c r="K330" s="868"/>
      <c r="L330" s="869"/>
      <c r="M330" s="870"/>
      <c r="N330" s="871"/>
      <c r="O330" s="870"/>
      <c r="P330" s="871"/>
    </row>
    <row r="331" spans="1:16" s="2" customFormat="1" hidden="1" x14ac:dyDescent="0.25">
      <c r="A331" s="834" t="s">
        <v>173</v>
      </c>
      <c r="B331" s="835"/>
      <c r="C331" s="835"/>
      <c r="D331" s="836"/>
      <c r="E331" s="47"/>
      <c r="F331" s="25">
        <v>314000</v>
      </c>
      <c r="G331" s="942" t="s">
        <v>17</v>
      </c>
      <c r="H331" s="942"/>
      <c r="I331" s="51" t="s">
        <v>17</v>
      </c>
      <c r="J331" s="52"/>
      <c r="K331" s="868"/>
      <c r="L331" s="869"/>
      <c r="M331" s="870"/>
      <c r="N331" s="871"/>
      <c r="O331" s="870"/>
      <c r="P331" s="871"/>
    </row>
    <row r="332" spans="1:16" s="2" customFormat="1" hidden="1" x14ac:dyDescent="0.25">
      <c r="A332" s="834" t="s">
        <v>174</v>
      </c>
      <c r="B332" s="835"/>
      <c r="C332" s="835"/>
      <c r="D332" s="836"/>
      <c r="E332" s="47"/>
      <c r="F332" s="25">
        <v>314110</v>
      </c>
      <c r="G332" s="942" t="s">
        <v>17</v>
      </c>
      <c r="H332" s="942"/>
      <c r="I332" s="51" t="s">
        <v>17</v>
      </c>
      <c r="J332" s="52"/>
      <c r="K332" s="868"/>
      <c r="L332" s="869"/>
      <c r="M332" s="870"/>
      <c r="N332" s="871"/>
      <c r="O332" s="870"/>
      <c r="P332" s="871"/>
    </row>
    <row r="333" spans="1:16" s="2" customFormat="1" hidden="1" x14ac:dyDescent="0.25">
      <c r="A333" s="834" t="s">
        <v>175</v>
      </c>
      <c r="B333" s="835"/>
      <c r="C333" s="835"/>
      <c r="D333" s="836"/>
      <c r="E333" s="47"/>
      <c r="F333" s="25">
        <v>314120</v>
      </c>
      <c r="G333" s="942" t="s">
        <v>17</v>
      </c>
      <c r="H333" s="942"/>
      <c r="I333" s="51" t="s">
        <v>17</v>
      </c>
      <c r="J333" s="52"/>
      <c r="K333" s="868"/>
      <c r="L333" s="869"/>
      <c r="M333" s="870"/>
      <c r="N333" s="871"/>
      <c r="O333" s="870"/>
      <c r="P333" s="871"/>
    </row>
    <row r="334" spans="1:16" s="2" customFormat="1" hidden="1" x14ac:dyDescent="0.25">
      <c r="A334" s="834" t="s">
        <v>176</v>
      </c>
      <c r="B334" s="835"/>
      <c r="C334" s="835"/>
      <c r="D334" s="836"/>
      <c r="E334" s="47"/>
      <c r="F334" s="25">
        <v>314200</v>
      </c>
      <c r="G334" s="942" t="s">
        <v>17</v>
      </c>
      <c r="H334" s="942"/>
      <c r="I334" s="51" t="s">
        <v>17</v>
      </c>
      <c r="J334" s="52"/>
      <c r="K334" s="868"/>
      <c r="L334" s="869"/>
      <c r="M334" s="870"/>
      <c r="N334" s="871"/>
      <c r="O334" s="870"/>
      <c r="P334" s="871"/>
    </row>
    <row r="335" spans="1:16" s="2" customFormat="1" hidden="1" x14ac:dyDescent="0.25">
      <c r="A335" s="834" t="s">
        <v>177</v>
      </c>
      <c r="B335" s="835"/>
      <c r="C335" s="835"/>
      <c r="D335" s="836"/>
      <c r="E335" s="47"/>
      <c r="F335" s="25">
        <v>315000</v>
      </c>
      <c r="G335" s="942" t="s">
        <v>17</v>
      </c>
      <c r="H335" s="942"/>
      <c r="I335" s="51" t="s">
        <v>17</v>
      </c>
      <c r="J335" s="52"/>
      <c r="K335" s="868"/>
      <c r="L335" s="869"/>
      <c r="M335" s="870"/>
      <c r="N335" s="871"/>
      <c r="O335" s="870"/>
      <c r="P335" s="871"/>
    </row>
    <row r="336" spans="1:16" s="2" customFormat="1" hidden="1" x14ac:dyDescent="0.25">
      <c r="A336" s="834" t="s">
        <v>178</v>
      </c>
      <c r="B336" s="835"/>
      <c r="C336" s="835"/>
      <c r="D336" s="836"/>
      <c r="E336" s="47"/>
      <c r="F336" s="43">
        <v>315110</v>
      </c>
      <c r="G336" s="942" t="s">
        <v>17</v>
      </c>
      <c r="H336" s="942"/>
      <c r="I336" s="51" t="s">
        <v>17</v>
      </c>
      <c r="J336" s="64"/>
      <c r="K336" s="868"/>
      <c r="L336" s="869"/>
      <c r="M336" s="870"/>
      <c r="N336" s="871"/>
      <c r="O336" s="870"/>
      <c r="P336" s="871"/>
    </row>
    <row r="337" spans="1:16" s="2" customFormat="1" hidden="1" x14ac:dyDescent="0.25">
      <c r="A337" s="834" t="s">
        <v>179</v>
      </c>
      <c r="B337" s="835"/>
      <c r="C337" s="835"/>
      <c r="D337" s="836"/>
      <c r="E337" s="47"/>
      <c r="F337" s="43">
        <v>315120</v>
      </c>
      <c r="G337" s="942" t="s">
        <v>17</v>
      </c>
      <c r="H337" s="942"/>
      <c r="I337" s="51" t="s">
        <v>17</v>
      </c>
      <c r="J337" s="64"/>
      <c r="K337" s="868"/>
      <c r="L337" s="869"/>
      <c r="M337" s="870"/>
      <c r="N337" s="871"/>
      <c r="O337" s="870"/>
      <c r="P337" s="871"/>
    </row>
    <row r="338" spans="1:16" s="2" customFormat="1" hidden="1" x14ac:dyDescent="0.25">
      <c r="A338" s="834" t="s">
        <v>180</v>
      </c>
      <c r="B338" s="835"/>
      <c r="C338" s="835"/>
      <c r="D338" s="836"/>
      <c r="E338" s="47"/>
      <c r="F338" s="43">
        <v>316000</v>
      </c>
      <c r="G338" s="942" t="s">
        <v>17</v>
      </c>
      <c r="H338" s="942"/>
      <c r="I338" s="51" t="s">
        <v>17</v>
      </c>
      <c r="J338" s="64"/>
      <c r="K338" s="868"/>
      <c r="L338" s="869"/>
      <c r="M338" s="870"/>
      <c r="N338" s="871"/>
      <c r="O338" s="870"/>
      <c r="P338" s="871"/>
    </row>
    <row r="339" spans="1:16" s="2" customFormat="1" hidden="1" x14ac:dyDescent="0.25">
      <c r="A339" s="834" t="s">
        <v>181</v>
      </c>
      <c r="B339" s="835"/>
      <c r="C339" s="835"/>
      <c r="D339" s="836"/>
      <c r="E339" s="47"/>
      <c r="F339" s="25">
        <v>316110</v>
      </c>
      <c r="G339" s="942" t="s">
        <v>17</v>
      </c>
      <c r="H339" s="942"/>
      <c r="I339" s="51" t="s">
        <v>17</v>
      </c>
      <c r="J339" s="52"/>
      <c r="K339" s="868"/>
      <c r="L339" s="869"/>
      <c r="M339" s="870"/>
      <c r="N339" s="871"/>
      <c r="O339" s="870"/>
      <c r="P339" s="871"/>
    </row>
    <row r="340" spans="1:16" s="2" customFormat="1" hidden="1" x14ac:dyDescent="0.25">
      <c r="A340" s="834" t="s">
        <v>182</v>
      </c>
      <c r="B340" s="835"/>
      <c r="C340" s="835"/>
      <c r="D340" s="836"/>
      <c r="E340" s="47"/>
      <c r="F340" s="43">
        <v>316120</v>
      </c>
      <c r="G340" s="942" t="s">
        <v>17</v>
      </c>
      <c r="H340" s="942"/>
      <c r="I340" s="51" t="s">
        <v>17</v>
      </c>
      <c r="J340" s="64"/>
      <c r="K340" s="868"/>
      <c r="L340" s="869"/>
      <c r="M340" s="870"/>
      <c r="N340" s="871"/>
      <c r="O340" s="870"/>
      <c r="P340" s="871"/>
    </row>
    <row r="341" spans="1:16" s="2" customFormat="1" hidden="1" x14ac:dyDescent="0.25">
      <c r="A341" s="834" t="s">
        <v>183</v>
      </c>
      <c r="B341" s="835"/>
      <c r="C341" s="835"/>
      <c r="D341" s="836"/>
      <c r="E341" s="47"/>
      <c r="F341" s="25">
        <v>316210</v>
      </c>
      <c r="G341" s="942" t="s">
        <v>17</v>
      </c>
      <c r="H341" s="942"/>
      <c r="I341" s="51" t="s">
        <v>17</v>
      </c>
      <c r="J341" s="52"/>
      <c r="K341" s="868"/>
      <c r="L341" s="869"/>
      <c r="M341" s="870"/>
      <c r="N341" s="871"/>
      <c r="O341" s="870"/>
      <c r="P341" s="871"/>
    </row>
    <row r="342" spans="1:16" s="2" customFormat="1" hidden="1" x14ac:dyDescent="0.25">
      <c r="A342" s="834" t="s">
        <v>184</v>
      </c>
      <c r="B342" s="835"/>
      <c r="C342" s="835"/>
      <c r="D342" s="836"/>
      <c r="E342" s="47"/>
      <c r="F342" s="25">
        <v>317000</v>
      </c>
      <c r="G342" s="942" t="s">
        <v>17</v>
      </c>
      <c r="H342" s="942"/>
      <c r="I342" s="51" t="s">
        <v>17</v>
      </c>
      <c r="J342" s="52"/>
      <c r="K342" s="868"/>
      <c r="L342" s="869"/>
      <c r="M342" s="870"/>
      <c r="N342" s="871"/>
      <c r="O342" s="870"/>
      <c r="P342" s="871"/>
    </row>
    <row r="343" spans="1:16" s="2" customFormat="1" hidden="1" x14ac:dyDescent="0.25">
      <c r="A343" s="834" t="s">
        <v>185</v>
      </c>
      <c r="B343" s="835"/>
      <c r="C343" s="835"/>
      <c r="D343" s="836"/>
      <c r="E343" s="47"/>
      <c r="F343" s="25">
        <v>318000</v>
      </c>
      <c r="G343" s="942" t="s">
        <v>17</v>
      </c>
      <c r="H343" s="942"/>
      <c r="I343" s="51" t="s">
        <v>17</v>
      </c>
      <c r="J343" s="52"/>
      <c r="K343" s="868"/>
      <c r="L343" s="869"/>
      <c r="M343" s="870"/>
      <c r="N343" s="871"/>
      <c r="O343" s="870"/>
      <c r="P343" s="871"/>
    </row>
    <row r="344" spans="1:16" s="2" customFormat="1" hidden="1" x14ac:dyDescent="0.25">
      <c r="A344" s="834" t="s">
        <v>186</v>
      </c>
      <c r="B344" s="835"/>
      <c r="C344" s="835"/>
      <c r="D344" s="836"/>
      <c r="E344" s="47"/>
      <c r="F344" s="43">
        <v>318110</v>
      </c>
      <c r="G344" s="942" t="s">
        <v>17</v>
      </c>
      <c r="H344" s="942"/>
      <c r="I344" s="51" t="s">
        <v>17</v>
      </c>
      <c r="J344" s="64"/>
      <c r="K344" s="868"/>
      <c r="L344" s="869"/>
      <c r="M344" s="870"/>
      <c r="N344" s="871"/>
      <c r="O344" s="870"/>
      <c r="P344" s="871"/>
    </row>
    <row r="345" spans="1:16" s="2" customFormat="1" hidden="1" x14ac:dyDescent="0.25">
      <c r="A345" s="834" t="s">
        <v>187</v>
      </c>
      <c r="B345" s="835"/>
      <c r="C345" s="835"/>
      <c r="D345" s="836"/>
      <c r="E345" s="47"/>
      <c r="F345" s="25">
        <v>318120</v>
      </c>
      <c r="G345" s="942" t="s">
        <v>17</v>
      </c>
      <c r="H345" s="942"/>
      <c r="I345" s="51" t="s">
        <v>17</v>
      </c>
      <c r="J345" s="52"/>
      <c r="K345" s="868"/>
      <c r="L345" s="869"/>
      <c r="M345" s="870"/>
      <c r="N345" s="871"/>
      <c r="O345" s="870"/>
      <c r="P345" s="871"/>
    </row>
    <row r="346" spans="1:16" s="2" customFormat="1" hidden="1" x14ac:dyDescent="0.25">
      <c r="A346" s="834" t="s">
        <v>188</v>
      </c>
      <c r="B346" s="835"/>
      <c r="C346" s="835"/>
      <c r="D346" s="836"/>
      <c r="E346" s="47"/>
      <c r="F346" s="25">
        <v>319000</v>
      </c>
      <c r="G346" s="942" t="s">
        <v>17</v>
      </c>
      <c r="H346" s="942"/>
      <c r="I346" s="51" t="s">
        <v>17</v>
      </c>
      <c r="J346" s="52"/>
      <c r="K346" s="868"/>
      <c r="L346" s="869"/>
      <c r="M346" s="870"/>
      <c r="N346" s="871"/>
      <c r="O346" s="870"/>
      <c r="P346" s="871"/>
    </row>
    <row r="347" spans="1:16" s="2" customFormat="1" hidden="1" x14ac:dyDescent="0.25">
      <c r="A347" s="834" t="s">
        <v>189</v>
      </c>
      <c r="B347" s="835"/>
      <c r="C347" s="835"/>
      <c r="D347" s="836"/>
      <c r="E347" s="47"/>
      <c r="F347" s="25">
        <v>319100</v>
      </c>
      <c r="G347" s="942" t="s">
        <v>17</v>
      </c>
      <c r="H347" s="942"/>
      <c r="I347" s="51" t="s">
        <v>17</v>
      </c>
      <c r="J347" s="52"/>
      <c r="K347" s="868"/>
      <c r="L347" s="869"/>
      <c r="M347" s="870"/>
      <c r="N347" s="871"/>
      <c r="O347" s="870"/>
      <c r="P347" s="871"/>
    </row>
    <row r="348" spans="1:16" s="2" customFormat="1" hidden="1" x14ac:dyDescent="0.25">
      <c r="A348" s="834" t="s">
        <v>190</v>
      </c>
      <c r="B348" s="835"/>
      <c r="C348" s="835"/>
      <c r="D348" s="836"/>
      <c r="E348" s="47"/>
      <c r="F348" s="25">
        <v>319200</v>
      </c>
      <c r="G348" s="942" t="s">
        <v>17</v>
      </c>
      <c r="H348" s="942"/>
      <c r="I348" s="51" t="s">
        <v>17</v>
      </c>
      <c r="J348" s="52"/>
      <c r="K348" s="868"/>
      <c r="L348" s="869"/>
      <c r="M348" s="870"/>
      <c r="N348" s="871"/>
      <c r="O348" s="870"/>
      <c r="P348" s="871"/>
    </row>
    <row r="349" spans="1:16" s="2" customFormat="1" hidden="1" x14ac:dyDescent="0.25">
      <c r="A349" s="846" t="s">
        <v>191</v>
      </c>
      <c r="B349" s="847"/>
      <c r="C349" s="847"/>
      <c r="D349" s="848"/>
      <c r="E349" s="18"/>
      <c r="F349" s="45">
        <v>330000</v>
      </c>
      <c r="G349" s="943" t="s">
        <v>17</v>
      </c>
      <c r="H349" s="943"/>
      <c r="I349" s="57" t="s">
        <v>17</v>
      </c>
      <c r="J349" s="65">
        <f>SUM(J350:J369)</f>
        <v>0</v>
      </c>
      <c r="K349" s="876">
        <f>SUM(K350:L369)</f>
        <v>0</v>
      </c>
      <c r="L349" s="877"/>
      <c r="M349" s="876">
        <f>SUM(M350:N369)</f>
        <v>0</v>
      </c>
      <c r="N349" s="877"/>
      <c r="O349" s="876">
        <f t="shared" ref="O349" si="112">SUM(O350:P369)</f>
        <v>0</v>
      </c>
      <c r="P349" s="877"/>
    </row>
    <row r="350" spans="1:16" s="2" customFormat="1" hidden="1" x14ac:dyDescent="0.25">
      <c r="A350" s="834" t="s">
        <v>192</v>
      </c>
      <c r="B350" s="835"/>
      <c r="C350" s="835"/>
      <c r="D350" s="836"/>
      <c r="E350" s="47"/>
      <c r="F350" s="25">
        <v>331000</v>
      </c>
      <c r="G350" s="942" t="s">
        <v>17</v>
      </c>
      <c r="H350" s="942"/>
      <c r="I350" s="51" t="s">
        <v>17</v>
      </c>
      <c r="J350" s="52"/>
      <c r="K350" s="868"/>
      <c r="L350" s="869"/>
      <c r="M350" s="870"/>
      <c r="N350" s="871"/>
      <c r="O350" s="870"/>
      <c r="P350" s="871"/>
    </row>
    <row r="351" spans="1:16" s="2" customFormat="1" hidden="1" x14ac:dyDescent="0.25">
      <c r="A351" s="834" t="s">
        <v>193</v>
      </c>
      <c r="B351" s="835"/>
      <c r="C351" s="835"/>
      <c r="D351" s="836"/>
      <c r="E351" s="47"/>
      <c r="F351" s="25">
        <v>331110</v>
      </c>
      <c r="G351" s="942" t="s">
        <v>17</v>
      </c>
      <c r="H351" s="942"/>
      <c r="I351" s="51" t="s">
        <v>17</v>
      </c>
      <c r="J351" s="52"/>
      <c r="K351" s="868"/>
      <c r="L351" s="869"/>
      <c r="M351" s="870"/>
      <c r="N351" s="871"/>
      <c r="O351" s="870"/>
      <c r="P351" s="871"/>
    </row>
    <row r="352" spans="1:16" s="2" customFormat="1" hidden="1" x14ac:dyDescent="0.25">
      <c r="A352" s="834" t="s">
        <v>194</v>
      </c>
      <c r="B352" s="835"/>
      <c r="C352" s="835"/>
      <c r="D352" s="836"/>
      <c r="E352" s="47"/>
      <c r="F352" s="43">
        <v>331210</v>
      </c>
      <c r="G352" s="942" t="s">
        <v>17</v>
      </c>
      <c r="H352" s="942"/>
      <c r="I352" s="51" t="s">
        <v>17</v>
      </c>
      <c r="J352" s="64"/>
      <c r="K352" s="868"/>
      <c r="L352" s="869"/>
      <c r="M352" s="870"/>
      <c r="N352" s="871"/>
      <c r="O352" s="870"/>
      <c r="P352" s="871"/>
    </row>
    <row r="353" spans="1:16" s="2" customFormat="1" hidden="1" x14ac:dyDescent="0.25">
      <c r="A353" s="834" t="s">
        <v>195</v>
      </c>
      <c r="B353" s="835"/>
      <c r="C353" s="835"/>
      <c r="D353" s="836"/>
      <c r="E353" s="47"/>
      <c r="F353" s="43">
        <v>332000</v>
      </c>
      <c r="G353" s="942" t="s">
        <v>17</v>
      </c>
      <c r="H353" s="942"/>
      <c r="I353" s="51" t="s">
        <v>17</v>
      </c>
      <c r="J353" s="64"/>
      <c r="K353" s="868"/>
      <c r="L353" s="869"/>
      <c r="M353" s="870"/>
      <c r="N353" s="871"/>
      <c r="O353" s="870"/>
      <c r="P353" s="871"/>
    </row>
    <row r="354" spans="1:16" s="2" customFormat="1" hidden="1" x14ac:dyDescent="0.25">
      <c r="A354" s="834" t="s">
        <v>196</v>
      </c>
      <c r="B354" s="835"/>
      <c r="C354" s="835"/>
      <c r="D354" s="836"/>
      <c r="E354" s="47"/>
      <c r="F354" s="43">
        <v>332110</v>
      </c>
      <c r="G354" s="942" t="s">
        <v>17</v>
      </c>
      <c r="H354" s="942"/>
      <c r="I354" s="51" t="s">
        <v>17</v>
      </c>
      <c r="J354" s="64"/>
      <c r="K354" s="868"/>
      <c r="L354" s="869"/>
      <c r="M354" s="870"/>
      <c r="N354" s="871"/>
      <c r="O354" s="870"/>
      <c r="P354" s="871"/>
    </row>
    <row r="355" spans="1:16" s="2" customFormat="1" hidden="1" x14ac:dyDescent="0.25">
      <c r="A355" s="834" t="s">
        <v>197</v>
      </c>
      <c r="B355" s="835"/>
      <c r="C355" s="835"/>
      <c r="D355" s="836"/>
      <c r="E355" s="47"/>
      <c r="F355" s="25">
        <v>332210</v>
      </c>
      <c r="G355" s="942" t="s">
        <v>17</v>
      </c>
      <c r="H355" s="942"/>
      <c r="I355" s="51" t="s">
        <v>17</v>
      </c>
      <c r="J355" s="52"/>
      <c r="K355" s="868"/>
      <c r="L355" s="869"/>
      <c r="M355" s="870"/>
      <c r="N355" s="871"/>
      <c r="O355" s="870"/>
      <c r="P355" s="871"/>
    </row>
    <row r="356" spans="1:16" s="2" customFormat="1" hidden="1" x14ac:dyDescent="0.25">
      <c r="A356" s="834" t="s">
        <v>198</v>
      </c>
      <c r="B356" s="835"/>
      <c r="C356" s="835"/>
      <c r="D356" s="836"/>
      <c r="E356" s="47"/>
      <c r="F356" s="25">
        <v>333000</v>
      </c>
      <c r="G356" s="942" t="s">
        <v>17</v>
      </c>
      <c r="H356" s="942"/>
      <c r="I356" s="51" t="s">
        <v>17</v>
      </c>
      <c r="J356" s="52"/>
      <c r="K356" s="868"/>
      <c r="L356" s="869"/>
      <c r="M356" s="870"/>
      <c r="N356" s="871"/>
      <c r="O356" s="870"/>
      <c r="P356" s="871"/>
    </row>
    <row r="357" spans="1:16" s="2" customFormat="1" hidden="1" x14ac:dyDescent="0.25">
      <c r="A357" s="834" t="s">
        <v>199</v>
      </c>
      <c r="B357" s="835"/>
      <c r="C357" s="835"/>
      <c r="D357" s="836"/>
      <c r="E357" s="47"/>
      <c r="F357" s="25">
        <v>333100</v>
      </c>
      <c r="G357" s="942" t="s">
        <v>17</v>
      </c>
      <c r="H357" s="942"/>
      <c r="I357" s="51" t="s">
        <v>17</v>
      </c>
      <c r="J357" s="52"/>
      <c r="K357" s="868"/>
      <c r="L357" s="869"/>
      <c r="M357" s="870"/>
      <c r="N357" s="871"/>
      <c r="O357" s="870"/>
      <c r="P357" s="871"/>
    </row>
    <row r="358" spans="1:16" s="2" customFormat="1" hidden="1" x14ac:dyDescent="0.25">
      <c r="A358" s="834" t="s">
        <v>200</v>
      </c>
      <c r="B358" s="835"/>
      <c r="C358" s="835"/>
      <c r="D358" s="836"/>
      <c r="E358" s="47"/>
      <c r="F358" s="25">
        <v>333110</v>
      </c>
      <c r="G358" s="942" t="s">
        <v>17</v>
      </c>
      <c r="H358" s="942"/>
      <c r="I358" s="51" t="s">
        <v>17</v>
      </c>
      <c r="J358" s="52"/>
      <c r="K358" s="868"/>
      <c r="L358" s="869"/>
      <c r="M358" s="870"/>
      <c r="N358" s="871"/>
      <c r="O358" s="870"/>
      <c r="P358" s="871"/>
    </row>
    <row r="359" spans="1:16" s="2" customFormat="1" hidden="1" x14ac:dyDescent="0.25">
      <c r="A359" s="834" t="s">
        <v>201</v>
      </c>
      <c r="B359" s="835"/>
      <c r="C359" s="835"/>
      <c r="D359" s="836"/>
      <c r="E359" s="47"/>
      <c r="F359" s="25">
        <v>334000</v>
      </c>
      <c r="G359" s="942" t="s">
        <v>17</v>
      </c>
      <c r="H359" s="942"/>
      <c r="I359" s="51" t="s">
        <v>17</v>
      </c>
      <c r="J359" s="52"/>
      <c r="K359" s="868"/>
      <c r="L359" s="869"/>
      <c r="M359" s="870"/>
      <c r="N359" s="871"/>
      <c r="O359" s="870"/>
      <c r="P359" s="871"/>
    </row>
    <row r="360" spans="1:16" s="2" customFormat="1" hidden="1" x14ac:dyDescent="0.25">
      <c r="A360" s="834" t="s">
        <v>202</v>
      </c>
      <c r="B360" s="835"/>
      <c r="C360" s="835"/>
      <c r="D360" s="836"/>
      <c r="E360" s="47"/>
      <c r="F360" s="25">
        <v>334110</v>
      </c>
      <c r="G360" s="942" t="s">
        <v>17</v>
      </c>
      <c r="H360" s="942"/>
      <c r="I360" s="51" t="s">
        <v>17</v>
      </c>
      <c r="J360" s="52"/>
      <c r="K360" s="868"/>
      <c r="L360" s="869"/>
      <c r="M360" s="870"/>
      <c r="N360" s="871"/>
      <c r="O360" s="870"/>
      <c r="P360" s="871"/>
    </row>
    <row r="361" spans="1:16" s="2" customFormat="1" hidden="1" x14ac:dyDescent="0.25">
      <c r="A361" s="834" t="s">
        <v>203</v>
      </c>
      <c r="B361" s="835"/>
      <c r="C361" s="835"/>
      <c r="D361" s="836"/>
      <c r="E361" s="47"/>
      <c r="F361" s="25">
        <v>335000</v>
      </c>
      <c r="G361" s="942" t="s">
        <v>17</v>
      </c>
      <c r="H361" s="942"/>
      <c r="I361" s="51" t="s">
        <v>17</v>
      </c>
      <c r="J361" s="52"/>
      <c r="K361" s="868"/>
      <c r="L361" s="869"/>
      <c r="M361" s="870"/>
      <c r="N361" s="871"/>
      <c r="O361" s="870"/>
      <c r="P361" s="871"/>
    </row>
    <row r="362" spans="1:16" s="2" customFormat="1" hidden="1" x14ac:dyDescent="0.25">
      <c r="A362" s="834" t="s">
        <v>204</v>
      </c>
      <c r="B362" s="835"/>
      <c r="C362" s="835"/>
      <c r="D362" s="836"/>
      <c r="E362" s="47"/>
      <c r="F362" s="25">
        <v>335110</v>
      </c>
      <c r="G362" s="942" t="s">
        <v>17</v>
      </c>
      <c r="H362" s="942"/>
      <c r="I362" s="51" t="s">
        <v>17</v>
      </c>
      <c r="J362" s="52"/>
      <c r="K362" s="868"/>
      <c r="L362" s="869"/>
      <c r="M362" s="870"/>
      <c r="N362" s="871"/>
      <c r="O362" s="870"/>
      <c r="P362" s="871"/>
    </row>
    <row r="363" spans="1:16" s="2" customFormat="1" hidden="1" x14ac:dyDescent="0.25">
      <c r="A363" s="834" t="s">
        <v>205</v>
      </c>
      <c r="B363" s="835"/>
      <c r="C363" s="835"/>
      <c r="D363" s="836"/>
      <c r="E363" s="47"/>
      <c r="F363" s="25">
        <v>336000</v>
      </c>
      <c r="G363" s="942" t="s">
        <v>17</v>
      </c>
      <c r="H363" s="942"/>
      <c r="I363" s="51" t="s">
        <v>17</v>
      </c>
      <c r="J363" s="52"/>
      <c r="K363" s="868"/>
      <c r="L363" s="869"/>
      <c r="M363" s="870"/>
      <c r="N363" s="871"/>
      <c r="O363" s="870"/>
      <c r="P363" s="871"/>
    </row>
    <row r="364" spans="1:16" s="2" customFormat="1" hidden="1" x14ac:dyDescent="0.25">
      <c r="A364" s="834" t="s">
        <v>206</v>
      </c>
      <c r="B364" s="835"/>
      <c r="C364" s="835"/>
      <c r="D364" s="836"/>
      <c r="E364" s="47"/>
      <c r="F364" s="25">
        <v>336100</v>
      </c>
      <c r="G364" s="942" t="s">
        <v>17</v>
      </c>
      <c r="H364" s="942"/>
      <c r="I364" s="51" t="s">
        <v>17</v>
      </c>
      <c r="J364" s="52"/>
      <c r="K364" s="868"/>
      <c r="L364" s="869"/>
      <c r="M364" s="870"/>
      <c r="N364" s="871"/>
      <c r="O364" s="870"/>
      <c r="P364" s="871"/>
    </row>
    <row r="365" spans="1:16" s="2" customFormat="1" hidden="1" x14ac:dyDescent="0.25">
      <c r="A365" s="834" t="s">
        <v>207</v>
      </c>
      <c r="B365" s="835"/>
      <c r="C365" s="835"/>
      <c r="D365" s="836"/>
      <c r="E365" s="47"/>
      <c r="F365" s="25">
        <v>336110</v>
      </c>
      <c r="G365" s="942" t="s">
        <v>17</v>
      </c>
      <c r="H365" s="942"/>
      <c r="I365" s="51" t="s">
        <v>17</v>
      </c>
      <c r="J365" s="52"/>
      <c r="K365" s="868"/>
      <c r="L365" s="869"/>
      <c r="M365" s="870"/>
      <c r="N365" s="871"/>
      <c r="O365" s="870"/>
      <c r="P365" s="871"/>
    </row>
    <row r="366" spans="1:16" s="2" customFormat="1" hidden="1" x14ac:dyDescent="0.25">
      <c r="A366" s="834" t="s">
        <v>208</v>
      </c>
      <c r="B366" s="835"/>
      <c r="C366" s="835"/>
      <c r="D366" s="836"/>
      <c r="E366" s="47"/>
      <c r="F366" s="43">
        <v>337000</v>
      </c>
      <c r="G366" s="942" t="s">
        <v>17</v>
      </c>
      <c r="H366" s="942"/>
      <c r="I366" s="51" t="s">
        <v>17</v>
      </c>
      <c r="J366" s="64"/>
      <c r="K366" s="868"/>
      <c r="L366" s="869"/>
      <c r="M366" s="870"/>
      <c r="N366" s="871"/>
      <c r="O366" s="870"/>
      <c r="P366" s="871"/>
    </row>
    <row r="367" spans="1:16" s="2" customFormat="1" hidden="1" x14ac:dyDescent="0.25">
      <c r="A367" s="834" t="s">
        <v>209</v>
      </c>
      <c r="B367" s="835"/>
      <c r="C367" s="835"/>
      <c r="D367" s="836"/>
      <c r="E367" s="47"/>
      <c r="F367" s="25">
        <v>337110</v>
      </c>
      <c r="G367" s="942" t="s">
        <v>17</v>
      </c>
      <c r="H367" s="942"/>
      <c r="I367" s="51" t="s">
        <v>17</v>
      </c>
      <c r="J367" s="52"/>
      <c r="K367" s="868"/>
      <c r="L367" s="869"/>
      <c r="M367" s="870"/>
      <c r="N367" s="871"/>
      <c r="O367" s="870"/>
      <c r="P367" s="871"/>
    </row>
    <row r="368" spans="1:16" s="2" customFormat="1" hidden="1" x14ac:dyDescent="0.25">
      <c r="A368" s="834" t="s">
        <v>210</v>
      </c>
      <c r="B368" s="835"/>
      <c r="C368" s="835"/>
      <c r="D368" s="836"/>
      <c r="E368" s="47"/>
      <c r="F368" s="43">
        <v>338000</v>
      </c>
      <c r="G368" s="942" t="s">
        <v>17</v>
      </c>
      <c r="H368" s="942"/>
      <c r="I368" s="51" t="s">
        <v>17</v>
      </c>
      <c r="J368" s="64"/>
      <c r="K368" s="868"/>
      <c r="L368" s="869"/>
      <c r="M368" s="870"/>
      <c r="N368" s="871"/>
      <c r="O368" s="870"/>
      <c r="P368" s="871"/>
    </row>
    <row r="369" spans="1:16" s="2" customFormat="1" ht="4.5" hidden="1" customHeight="1" x14ac:dyDescent="0.25">
      <c r="A369" s="834" t="s">
        <v>211</v>
      </c>
      <c r="B369" s="835"/>
      <c r="C369" s="835"/>
      <c r="D369" s="836"/>
      <c r="E369" s="47"/>
      <c r="F369" s="25">
        <v>338110</v>
      </c>
      <c r="G369" s="942" t="s">
        <v>17</v>
      </c>
      <c r="H369" s="942"/>
      <c r="I369" s="51" t="s">
        <v>17</v>
      </c>
      <c r="J369" s="52"/>
      <c r="K369" s="868"/>
      <c r="L369" s="869"/>
      <c r="M369" s="870"/>
      <c r="N369" s="871"/>
      <c r="O369" s="870"/>
      <c r="P369" s="871"/>
    </row>
    <row r="370" spans="1:16" s="2" customFormat="1" hidden="1" x14ac:dyDescent="0.25">
      <c r="A370" s="22"/>
      <c r="B370" s="23"/>
      <c r="C370" s="23"/>
      <c r="D370" s="24"/>
      <c r="E370" s="28"/>
      <c r="F370" s="26"/>
      <c r="G370" s="866"/>
      <c r="H370" s="867"/>
      <c r="I370" s="51"/>
      <c r="J370" s="52"/>
      <c r="K370" s="53"/>
      <c r="L370" s="54"/>
      <c r="M370" s="55"/>
      <c r="N370" s="56"/>
      <c r="O370" s="55"/>
      <c r="P370" s="56"/>
    </row>
    <row r="371" spans="1:16" s="2" customFormat="1" hidden="1" x14ac:dyDescent="0.25">
      <c r="A371" s="793" t="s">
        <v>220</v>
      </c>
      <c r="B371" s="793"/>
      <c r="C371" s="793"/>
      <c r="D371" s="793"/>
      <c r="E371" s="793"/>
      <c r="F371" s="793"/>
      <c r="G371" s="793"/>
      <c r="H371" s="793"/>
      <c r="I371" s="793"/>
      <c r="J371" s="793"/>
      <c r="K371" s="793"/>
      <c r="L371" s="793"/>
      <c r="M371" s="793"/>
      <c r="N371" s="793"/>
      <c r="O371" s="793"/>
      <c r="P371" s="793"/>
    </row>
    <row r="372" spans="1:16" s="2" customFormat="1" ht="15.75" hidden="1" customHeight="1" x14ac:dyDescent="0.25">
      <c r="A372" s="794" t="s">
        <v>9</v>
      </c>
      <c r="B372" s="794"/>
      <c r="C372" s="794"/>
      <c r="D372" s="794"/>
      <c r="E372" s="794" t="s">
        <v>2</v>
      </c>
      <c r="F372" s="794"/>
      <c r="G372" s="794"/>
      <c r="H372" s="794"/>
      <c r="I372" s="953" t="s">
        <v>221</v>
      </c>
      <c r="J372" s="953" t="s">
        <v>222</v>
      </c>
      <c r="K372" s="953" t="s">
        <v>223</v>
      </c>
      <c r="L372" s="31">
        <v>2015</v>
      </c>
      <c r="M372" s="953" t="s">
        <v>224</v>
      </c>
      <c r="N372" s="66">
        <v>2016</v>
      </c>
      <c r="O372" s="66">
        <v>2017</v>
      </c>
      <c r="P372" s="66">
        <v>2018</v>
      </c>
    </row>
    <row r="373" spans="1:16" s="2" customFormat="1" ht="50.25" hidden="1" x14ac:dyDescent="0.25">
      <c r="A373" s="794"/>
      <c r="B373" s="794"/>
      <c r="C373" s="794"/>
      <c r="D373" s="794"/>
      <c r="E373" s="66" t="s">
        <v>225</v>
      </c>
      <c r="F373" s="66" t="s">
        <v>86</v>
      </c>
      <c r="G373" s="67" t="s">
        <v>14</v>
      </c>
      <c r="H373" s="68" t="s">
        <v>87</v>
      </c>
      <c r="I373" s="953"/>
      <c r="J373" s="953"/>
      <c r="K373" s="953"/>
      <c r="L373" s="74" t="s">
        <v>226</v>
      </c>
      <c r="M373" s="953"/>
      <c r="N373" s="67" t="s">
        <v>14</v>
      </c>
      <c r="O373" s="67" t="s">
        <v>15</v>
      </c>
      <c r="P373" s="67" t="s">
        <v>15</v>
      </c>
    </row>
    <row r="374" spans="1:16" s="2" customFormat="1" hidden="1" x14ac:dyDescent="0.25">
      <c r="A374" s="909">
        <v>1</v>
      </c>
      <c r="B374" s="910"/>
      <c r="C374" s="910"/>
      <c r="D374" s="911"/>
      <c r="E374" s="66">
        <v>2</v>
      </c>
      <c r="F374" s="66">
        <v>3</v>
      </c>
      <c r="G374" s="66">
        <v>4</v>
      </c>
      <c r="H374" s="66">
        <v>5</v>
      </c>
      <c r="I374" s="66">
        <v>6</v>
      </c>
      <c r="J374" s="66">
        <v>7</v>
      </c>
      <c r="K374" s="66">
        <v>8</v>
      </c>
      <c r="L374" s="66">
        <v>9</v>
      </c>
      <c r="M374" s="66" t="s">
        <v>227</v>
      </c>
      <c r="N374" s="66">
        <v>11</v>
      </c>
      <c r="O374" s="66">
        <v>12</v>
      </c>
      <c r="P374" s="66">
        <v>13</v>
      </c>
    </row>
    <row r="375" spans="1:16" s="2" customFormat="1" hidden="1" x14ac:dyDescent="0.25">
      <c r="A375" s="887"/>
      <c r="B375" s="888"/>
      <c r="C375" s="888"/>
      <c r="D375" s="889"/>
      <c r="E375" s="69"/>
      <c r="F375" s="69"/>
      <c r="G375" s="69"/>
      <c r="H375" s="69"/>
      <c r="I375" s="69"/>
      <c r="J375" s="69"/>
      <c r="K375" s="69"/>
      <c r="L375" s="69"/>
      <c r="M375" s="69"/>
      <c r="N375" s="69"/>
      <c r="O375" s="69"/>
      <c r="P375" s="69"/>
    </row>
    <row r="376" spans="1:16" s="2" customFormat="1" hidden="1" x14ac:dyDescent="0.25">
      <c r="A376" s="887"/>
      <c r="B376" s="888"/>
      <c r="C376" s="888"/>
      <c r="D376" s="889"/>
      <c r="E376" s="69"/>
      <c r="F376" s="69"/>
      <c r="G376" s="69"/>
      <c r="H376" s="69"/>
      <c r="I376" s="69"/>
      <c r="J376" s="69"/>
      <c r="K376" s="69"/>
      <c r="L376" s="69"/>
      <c r="M376" s="69"/>
      <c r="N376" s="69"/>
      <c r="O376" s="69"/>
      <c r="P376" s="69"/>
    </row>
    <row r="377" spans="1:16" s="2" customFormat="1" hidden="1" x14ac:dyDescent="0.25">
      <c r="A377" s="887"/>
      <c r="B377" s="888"/>
      <c r="C377" s="888"/>
      <c r="D377" s="889"/>
      <c r="E377" s="69"/>
      <c r="F377" s="69"/>
      <c r="G377" s="69"/>
      <c r="H377" s="69"/>
      <c r="I377" s="69"/>
      <c r="J377" s="69"/>
      <c r="K377" s="69"/>
      <c r="L377" s="69"/>
      <c r="M377" s="69"/>
      <c r="N377" s="69"/>
      <c r="O377" s="69"/>
      <c r="P377" s="69"/>
    </row>
    <row r="378" spans="1:16" s="2" customFormat="1" hidden="1" x14ac:dyDescent="0.25">
      <c r="A378" s="887"/>
      <c r="B378" s="888"/>
      <c r="C378" s="888"/>
      <c r="D378" s="889"/>
      <c r="E378" s="69"/>
      <c r="F378" s="69"/>
      <c r="G378" s="69"/>
      <c r="H378" s="69"/>
      <c r="I378" s="69"/>
      <c r="J378" s="69"/>
      <c r="K378" s="69"/>
      <c r="L378" s="69"/>
      <c r="M378" s="69"/>
      <c r="N378" s="69"/>
      <c r="O378" s="69"/>
      <c r="P378" s="69"/>
    </row>
    <row r="379" spans="1:16" s="2" customFormat="1" hidden="1" x14ac:dyDescent="0.25">
      <c r="A379" s="887"/>
      <c r="B379" s="888"/>
      <c r="C379" s="888"/>
      <c r="D379" s="889"/>
      <c r="E379" s="69"/>
      <c r="F379" s="69"/>
      <c r="G379" s="69"/>
      <c r="H379" s="69"/>
      <c r="I379" s="69"/>
      <c r="J379" s="69"/>
      <c r="K379" s="69"/>
      <c r="L379" s="69"/>
      <c r="M379" s="69"/>
      <c r="N379" s="69"/>
      <c r="O379" s="69"/>
      <c r="P379" s="69"/>
    </row>
    <row r="380" spans="1:16" s="2" customFormat="1" hidden="1" x14ac:dyDescent="0.25">
      <c r="A380" s="887"/>
      <c r="B380" s="888"/>
      <c r="C380" s="888"/>
      <c r="D380" s="889"/>
      <c r="E380" s="69"/>
      <c r="F380" s="69"/>
      <c r="G380" s="69"/>
      <c r="H380" s="69"/>
      <c r="I380" s="69"/>
      <c r="J380" s="69"/>
      <c r="K380" s="69"/>
      <c r="L380" s="69"/>
      <c r="M380" s="69"/>
      <c r="N380" s="69"/>
      <c r="O380" s="69"/>
      <c r="P380" s="69"/>
    </row>
    <row r="381" spans="1:16" s="2" customFormat="1" hidden="1" x14ac:dyDescent="0.25">
      <c r="A381" s="887"/>
      <c r="B381" s="888"/>
      <c r="C381" s="888"/>
      <c r="D381" s="889"/>
      <c r="E381" s="69"/>
      <c r="F381" s="69"/>
      <c r="G381" s="69"/>
      <c r="H381" s="69"/>
      <c r="I381" s="69"/>
      <c r="J381" s="69"/>
      <c r="K381" s="69"/>
      <c r="L381" s="69"/>
      <c r="M381" s="69"/>
      <c r="N381" s="69"/>
      <c r="O381" s="69"/>
      <c r="P381" s="69"/>
    </row>
    <row r="382" spans="1:16" s="2" customFormat="1" x14ac:dyDescent="0.25">
      <c r="A382" s="1"/>
      <c r="B382" s="1"/>
      <c r="C382" s="1"/>
      <c r="D382" s="1"/>
      <c r="E382" s="1"/>
      <c r="F382" s="1"/>
      <c r="G382" s="1"/>
      <c r="H382" s="1"/>
      <c r="I382" s="1"/>
      <c r="J382" s="1"/>
      <c r="K382" s="1"/>
      <c r="L382" s="1"/>
      <c r="M382" s="1"/>
      <c r="N382" s="1"/>
      <c r="O382" s="1"/>
      <c r="P382" s="1"/>
    </row>
    <row r="383" spans="1:16" ht="35.25" customHeight="1" x14ac:dyDescent="0.25">
      <c r="A383" s="957"/>
      <c r="B383" s="957"/>
      <c r="C383" s="957"/>
      <c r="D383" s="957"/>
      <c r="E383" s="957"/>
      <c r="F383" s="957"/>
      <c r="G383" s="957"/>
      <c r="H383" s="957"/>
      <c r="I383" s="957"/>
      <c r="J383" s="957"/>
      <c r="K383" s="957"/>
      <c r="L383" s="957"/>
      <c r="M383" s="957"/>
      <c r="N383" s="957"/>
      <c r="O383" s="957"/>
      <c r="P383" s="957"/>
    </row>
    <row r="384" spans="1:16" hidden="1" x14ac:dyDescent="0.25">
      <c r="A384" s="70"/>
      <c r="B384" s="70"/>
      <c r="C384" s="70"/>
      <c r="D384" s="70"/>
      <c r="E384" s="70"/>
      <c r="F384" s="70"/>
      <c r="G384" s="70"/>
      <c r="H384" s="70"/>
      <c r="I384" s="70"/>
      <c r="J384" s="70"/>
      <c r="K384" s="70"/>
      <c r="L384" s="70"/>
      <c r="M384" s="70"/>
      <c r="N384" s="70"/>
      <c r="O384" s="70"/>
      <c r="P384" s="70"/>
    </row>
    <row r="385" spans="1:16" hidden="1" x14ac:dyDescent="0.25">
      <c r="A385" s="70"/>
      <c r="B385" s="70"/>
      <c r="C385" s="70"/>
      <c r="D385" s="70"/>
      <c r="E385" s="70"/>
      <c r="F385" s="70"/>
      <c r="G385" s="70"/>
      <c r="H385" s="70"/>
      <c r="I385" s="70"/>
      <c r="J385" s="70"/>
      <c r="K385" s="70"/>
      <c r="L385" s="70"/>
      <c r="M385" s="70"/>
      <c r="N385" s="70"/>
      <c r="O385" s="70"/>
      <c r="P385" s="70"/>
    </row>
    <row r="386" spans="1:16" hidden="1" x14ac:dyDescent="0.25">
      <c r="G386" s="965">
        <v>2015</v>
      </c>
      <c r="H386" s="965"/>
      <c r="I386" s="75">
        <v>2016</v>
      </c>
      <c r="J386" s="75">
        <v>2017</v>
      </c>
      <c r="N386" s="76">
        <v>2019</v>
      </c>
    </row>
    <row r="387" spans="1:16" hidden="1" x14ac:dyDescent="0.25">
      <c r="A387" s="993" t="s">
        <v>293</v>
      </c>
      <c r="B387" s="993"/>
      <c r="C387" s="993"/>
      <c r="D387" s="993"/>
      <c r="E387" s="993"/>
      <c r="F387" s="993"/>
      <c r="G387" s="994">
        <v>49</v>
      </c>
      <c r="H387" s="994"/>
      <c r="I387" s="71">
        <v>43</v>
      </c>
      <c r="J387" s="71">
        <v>46</v>
      </c>
    </row>
    <row r="388" spans="1:16" hidden="1" x14ac:dyDescent="0.25">
      <c r="A388" s="3" t="s">
        <v>294</v>
      </c>
      <c r="G388" s="995" t="s">
        <v>295</v>
      </c>
      <c r="H388" s="995"/>
      <c r="I388" s="71">
        <v>24</v>
      </c>
      <c r="J388" s="72" t="s">
        <v>295</v>
      </c>
      <c r="K388" s="1">
        <v>509</v>
      </c>
    </row>
    <row r="389" spans="1:16" hidden="1" x14ac:dyDescent="0.25"/>
    <row r="390" spans="1:16" hidden="1" x14ac:dyDescent="0.25">
      <c r="A390" s="73" t="s">
        <v>296</v>
      </c>
      <c r="B390" s="73"/>
      <c r="C390" s="73"/>
      <c r="D390" s="73"/>
      <c r="E390" s="69"/>
      <c r="F390" s="69"/>
      <c r="G390" s="69"/>
      <c r="H390" s="69"/>
      <c r="I390" s="69"/>
      <c r="J390" s="69"/>
      <c r="K390" s="69"/>
      <c r="L390" s="69"/>
      <c r="M390" s="69"/>
      <c r="N390" s="69">
        <v>443</v>
      </c>
    </row>
    <row r="391" spans="1:16" hidden="1" x14ac:dyDescent="0.25">
      <c r="A391" s="73" t="s">
        <v>297</v>
      </c>
      <c r="B391" s="73"/>
      <c r="C391" s="73"/>
      <c r="D391" s="73"/>
      <c r="E391" s="69"/>
      <c r="F391" s="69"/>
      <c r="G391" s="69"/>
      <c r="H391" s="69"/>
      <c r="I391" s="69"/>
      <c r="J391" s="69"/>
      <c r="K391" s="69"/>
      <c r="L391" s="69"/>
      <c r="M391" s="69"/>
      <c r="N391" s="69">
        <v>79</v>
      </c>
    </row>
    <row r="392" spans="1:16" hidden="1" x14ac:dyDescent="0.25">
      <c r="A392" s="73" t="s">
        <v>298</v>
      </c>
      <c r="B392" s="73"/>
      <c r="C392" s="73"/>
      <c r="D392" s="73"/>
      <c r="E392" s="69"/>
      <c r="F392" s="69"/>
      <c r="G392" s="69"/>
      <c r="H392" s="69"/>
      <c r="I392" s="69"/>
      <c r="J392" s="69"/>
      <c r="K392" s="69"/>
      <c r="L392" s="69"/>
      <c r="M392" s="69"/>
      <c r="N392" s="69">
        <f>N390-N391</f>
        <v>364</v>
      </c>
    </row>
    <row r="393" spans="1:16" hidden="1" x14ac:dyDescent="0.25">
      <c r="A393" s="73" t="s">
        <v>299</v>
      </c>
      <c r="B393" s="73"/>
      <c r="C393" s="73"/>
      <c r="D393" s="73"/>
      <c r="E393" s="69"/>
      <c r="F393" s="69"/>
      <c r="G393" s="69"/>
      <c r="H393" s="69"/>
      <c r="I393" s="69"/>
      <c r="J393" s="69"/>
      <c r="K393" s="69"/>
      <c r="L393" s="69"/>
      <c r="M393" s="69"/>
      <c r="N393" s="69">
        <v>25</v>
      </c>
    </row>
    <row r="394" spans="1:16" hidden="1" x14ac:dyDescent="0.25">
      <c r="A394" s="73" t="s">
        <v>300</v>
      </c>
      <c r="B394" s="73"/>
      <c r="C394" s="73"/>
      <c r="D394" s="73"/>
      <c r="E394" s="69"/>
      <c r="F394" s="69"/>
      <c r="G394" s="69"/>
      <c r="H394" s="69"/>
      <c r="I394" s="69"/>
      <c r="J394" s="69"/>
      <c r="K394" s="69"/>
      <c r="L394" s="69"/>
      <c r="M394" s="69"/>
      <c r="N394" s="69">
        <v>22</v>
      </c>
    </row>
    <row r="395" spans="1:16" hidden="1" x14ac:dyDescent="0.25">
      <c r="A395" s="73" t="s">
        <v>301</v>
      </c>
      <c r="B395" s="73"/>
      <c r="C395" s="73"/>
      <c r="D395" s="73"/>
      <c r="E395" s="69"/>
      <c r="F395" s="69"/>
      <c r="G395" s="69"/>
      <c r="H395" s="69"/>
      <c r="I395" s="69"/>
      <c r="J395" s="69"/>
      <c r="K395" s="69"/>
      <c r="L395" s="69"/>
      <c r="M395" s="69"/>
      <c r="N395" s="69">
        <f>N393+N394</f>
        <v>47</v>
      </c>
    </row>
    <row r="396" spans="1:16" hidden="1" x14ac:dyDescent="0.25"/>
    <row r="397" spans="1:16" hidden="1" x14ac:dyDescent="0.25"/>
    <row r="398" spans="1:16" hidden="1" x14ac:dyDescent="0.25"/>
  </sheetData>
  <mergeCells count="1702">
    <mergeCell ref="E372:H372"/>
    <mergeCell ref="A374:D374"/>
    <mergeCell ref="A375:D375"/>
    <mergeCell ref="A376:D376"/>
    <mergeCell ref="A377:D377"/>
    <mergeCell ref="A378:D378"/>
    <mergeCell ref="A379:D379"/>
    <mergeCell ref="A380:D380"/>
    <mergeCell ref="A381:D381"/>
    <mergeCell ref="A383:P383"/>
    <mergeCell ref="G386:H386"/>
    <mergeCell ref="A387:F387"/>
    <mergeCell ref="G387:H387"/>
    <mergeCell ref="G388:H388"/>
    <mergeCell ref="A14:A15"/>
    <mergeCell ref="A17:A18"/>
    <mergeCell ref="A19:A20"/>
    <mergeCell ref="B14:B15"/>
    <mergeCell ref="I372:I373"/>
    <mergeCell ref="J14:J15"/>
    <mergeCell ref="J372:J373"/>
    <mergeCell ref="K372:K373"/>
    <mergeCell ref="M372:M373"/>
    <mergeCell ref="A23:D24"/>
    <mergeCell ref="C14:I15"/>
    <mergeCell ref="A372:D373"/>
    <mergeCell ref="A367:D367"/>
    <mergeCell ref="G367:H367"/>
    <mergeCell ref="K367:L367"/>
    <mergeCell ref="M367:N367"/>
    <mergeCell ref="O367:P367"/>
    <mergeCell ref="A368:D368"/>
    <mergeCell ref="G368:H368"/>
    <mergeCell ref="K368:L368"/>
    <mergeCell ref="M368:N368"/>
    <mergeCell ref="O368:P368"/>
    <mergeCell ref="A369:D369"/>
    <mergeCell ref="G369:H369"/>
    <mergeCell ref="K369:L369"/>
    <mergeCell ref="M369:N369"/>
    <mergeCell ref="O369:P369"/>
    <mergeCell ref="G370:H370"/>
    <mergeCell ref="A371:P371"/>
    <mergeCell ref="A363:D363"/>
    <mergeCell ref="G363:H363"/>
    <mergeCell ref="K363:L363"/>
    <mergeCell ref="M363:N363"/>
    <mergeCell ref="O363:P363"/>
    <mergeCell ref="A364:D364"/>
    <mergeCell ref="G364:H364"/>
    <mergeCell ref="K364:L364"/>
    <mergeCell ref="M364:N364"/>
    <mergeCell ref="O364:P364"/>
    <mergeCell ref="A365:D365"/>
    <mergeCell ref="G365:H365"/>
    <mergeCell ref="K365:L365"/>
    <mergeCell ref="M365:N365"/>
    <mergeCell ref="O365:P365"/>
    <mergeCell ref="A366:D366"/>
    <mergeCell ref="G366:H366"/>
    <mergeCell ref="K366:L366"/>
    <mergeCell ref="M366:N366"/>
    <mergeCell ref="O366:P366"/>
    <mergeCell ref="A359:D359"/>
    <mergeCell ref="G359:H359"/>
    <mergeCell ref="K359:L359"/>
    <mergeCell ref="M359:N359"/>
    <mergeCell ref="O359:P359"/>
    <mergeCell ref="A360:D360"/>
    <mergeCell ref="G360:H360"/>
    <mergeCell ref="K360:L360"/>
    <mergeCell ref="M360:N360"/>
    <mergeCell ref="O360:P360"/>
    <mergeCell ref="A361:D361"/>
    <mergeCell ref="G361:H361"/>
    <mergeCell ref="K361:L361"/>
    <mergeCell ref="M361:N361"/>
    <mergeCell ref="O361:P361"/>
    <mergeCell ref="A362:D362"/>
    <mergeCell ref="G362:H362"/>
    <mergeCell ref="K362:L362"/>
    <mergeCell ref="M362:N362"/>
    <mergeCell ref="O362:P362"/>
    <mergeCell ref="A355:D355"/>
    <mergeCell ref="G355:H355"/>
    <mergeCell ref="K355:L355"/>
    <mergeCell ref="M355:N355"/>
    <mergeCell ref="O355:P355"/>
    <mergeCell ref="A356:D356"/>
    <mergeCell ref="G356:H356"/>
    <mergeCell ref="K356:L356"/>
    <mergeCell ref="M356:N356"/>
    <mergeCell ref="O356:P356"/>
    <mergeCell ref="A357:D357"/>
    <mergeCell ref="G357:H357"/>
    <mergeCell ref="K357:L357"/>
    <mergeCell ref="M357:N357"/>
    <mergeCell ref="O357:P357"/>
    <mergeCell ref="A358:D358"/>
    <mergeCell ref="G358:H358"/>
    <mergeCell ref="K358:L358"/>
    <mergeCell ref="M358:N358"/>
    <mergeCell ref="O358:P358"/>
    <mergeCell ref="A351:D351"/>
    <mergeCell ref="G351:H351"/>
    <mergeCell ref="K351:L351"/>
    <mergeCell ref="M351:N351"/>
    <mergeCell ref="O351:P351"/>
    <mergeCell ref="A352:D352"/>
    <mergeCell ref="G352:H352"/>
    <mergeCell ref="K352:L352"/>
    <mergeCell ref="M352:N352"/>
    <mergeCell ref="O352:P352"/>
    <mergeCell ref="A353:D353"/>
    <mergeCell ref="G353:H353"/>
    <mergeCell ref="K353:L353"/>
    <mergeCell ref="M353:N353"/>
    <mergeCell ref="O353:P353"/>
    <mergeCell ref="A354:D354"/>
    <mergeCell ref="G354:H354"/>
    <mergeCell ref="K354:L354"/>
    <mergeCell ref="M354:N354"/>
    <mergeCell ref="O354:P354"/>
    <mergeCell ref="A347:D347"/>
    <mergeCell ref="G347:H347"/>
    <mergeCell ref="K347:L347"/>
    <mergeCell ref="M347:N347"/>
    <mergeCell ref="O347:P347"/>
    <mergeCell ref="A348:D348"/>
    <mergeCell ref="G348:H348"/>
    <mergeCell ref="K348:L348"/>
    <mergeCell ref="M348:N348"/>
    <mergeCell ref="O348:P348"/>
    <mergeCell ref="A349:D349"/>
    <mergeCell ref="G349:H349"/>
    <mergeCell ref="K349:L349"/>
    <mergeCell ref="M349:N349"/>
    <mergeCell ref="O349:P349"/>
    <mergeCell ref="A350:D350"/>
    <mergeCell ref="G350:H350"/>
    <mergeCell ref="K350:L350"/>
    <mergeCell ref="M350:N350"/>
    <mergeCell ref="O350:P350"/>
    <mergeCell ref="A343:D343"/>
    <mergeCell ref="G343:H343"/>
    <mergeCell ref="K343:L343"/>
    <mergeCell ref="M343:N343"/>
    <mergeCell ref="O343:P343"/>
    <mergeCell ref="A344:D344"/>
    <mergeCell ref="G344:H344"/>
    <mergeCell ref="K344:L344"/>
    <mergeCell ref="M344:N344"/>
    <mergeCell ref="O344:P344"/>
    <mergeCell ref="A345:D345"/>
    <mergeCell ref="G345:H345"/>
    <mergeCell ref="K345:L345"/>
    <mergeCell ref="M345:N345"/>
    <mergeCell ref="O345:P345"/>
    <mergeCell ref="A346:D346"/>
    <mergeCell ref="G346:H346"/>
    <mergeCell ref="K346:L346"/>
    <mergeCell ref="M346:N346"/>
    <mergeCell ref="O346:P346"/>
    <mergeCell ref="A339:D339"/>
    <mergeCell ref="G339:H339"/>
    <mergeCell ref="K339:L339"/>
    <mergeCell ref="M339:N339"/>
    <mergeCell ref="O339:P339"/>
    <mergeCell ref="A340:D340"/>
    <mergeCell ref="G340:H340"/>
    <mergeCell ref="K340:L340"/>
    <mergeCell ref="M340:N340"/>
    <mergeCell ref="O340:P340"/>
    <mergeCell ref="A341:D341"/>
    <mergeCell ref="G341:H341"/>
    <mergeCell ref="K341:L341"/>
    <mergeCell ref="M341:N341"/>
    <mergeCell ref="O341:P341"/>
    <mergeCell ref="A342:D342"/>
    <mergeCell ref="G342:H342"/>
    <mergeCell ref="K342:L342"/>
    <mergeCell ref="M342:N342"/>
    <mergeCell ref="O342:P342"/>
    <mergeCell ref="A335:D335"/>
    <mergeCell ref="G335:H335"/>
    <mergeCell ref="K335:L335"/>
    <mergeCell ref="M335:N335"/>
    <mergeCell ref="O335:P335"/>
    <mergeCell ref="A336:D336"/>
    <mergeCell ref="G336:H336"/>
    <mergeCell ref="K336:L336"/>
    <mergeCell ref="M336:N336"/>
    <mergeCell ref="O336:P336"/>
    <mergeCell ref="A337:D337"/>
    <mergeCell ref="G337:H337"/>
    <mergeCell ref="K337:L337"/>
    <mergeCell ref="M337:N337"/>
    <mergeCell ref="O337:P337"/>
    <mergeCell ref="A338:D338"/>
    <mergeCell ref="G338:H338"/>
    <mergeCell ref="K338:L338"/>
    <mergeCell ref="M338:N338"/>
    <mergeCell ref="O338:P338"/>
    <mergeCell ref="A331:D331"/>
    <mergeCell ref="G331:H331"/>
    <mergeCell ref="K331:L331"/>
    <mergeCell ref="M331:N331"/>
    <mergeCell ref="O331:P331"/>
    <mergeCell ref="A332:D332"/>
    <mergeCell ref="G332:H332"/>
    <mergeCell ref="K332:L332"/>
    <mergeCell ref="M332:N332"/>
    <mergeCell ref="O332:P332"/>
    <mergeCell ref="A333:D333"/>
    <mergeCell ref="G333:H333"/>
    <mergeCell ref="K333:L333"/>
    <mergeCell ref="M333:N333"/>
    <mergeCell ref="O333:P333"/>
    <mergeCell ref="A334:D334"/>
    <mergeCell ref="G334:H334"/>
    <mergeCell ref="K334:L334"/>
    <mergeCell ref="M334:N334"/>
    <mergeCell ref="O334:P334"/>
    <mergeCell ref="A327:D327"/>
    <mergeCell ref="G327:H327"/>
    <mergeCell ref="K327:L327"/>
    <mergeCell ref="M327:N327"/>
    <mergeCell ref="O327:P327"/>
    <mergeCell ref="A328:D328"/>
    <mergeCell ref="G328:H328"/>
    <mergeCell ref="K328:L328"/>
    <mergeCell ref="M328:N328"/>
    <mergeCell ref="O328:P328"/>
    <mergeCell ref="A329:D329"/>
    <mergeCell ref="G329:H329"/>
    <mergeCell ref="K329:L329"/>
    <mergeCell ref="M329:N329"/>
    <mergeCell ref="O329:P329"/>
    <mergeCell ref="A330:D330"/>
    <mergeCell ref="G330:H330"/>
    <mergeCell ref="K330:L330"/>
    <mergeCell ref="M330:N330"/>
    <mergeCell ref="O330:P330"/>
    <mergeCell ref="A323:D323"/>
    <mergeCell ref="G323:H323"/>
    <mergeCell ref="K323:L323"/>
    <mergeCell ref="M323:N323"/>
    <mergeCell ref="O323:P323"/>
    <mergeCell ref="A324:D324"/>
    <mergeCell ref="G324:H324"/>
    <mergeCell ref="K324:L324"/>
    <mergeCell ref="M324:N324"/>
    <mergeCell ref="O324:P324"/>
    <mergeCell ref="A325:D325"/>
    <mergeCell ref="G325:H325"/>
    <mergeCell ref="K325:L325"/>
    <mergeCell ref="M325:N325"/>
    <mergeCell ref="O325:P325"/>
    <mergeCell ref="A326:D326"/>
    <mergeCell ref="G326:H326"/>
    <mergeCell ref="K326:L326"/>
    <mergeCell ref="M326:N326"/>
    <mergeCell ref="O326:P326"/>
    <mergeCell ref="A319:D319"/>
    <mergeCell ref="G319:H319"/>
    <mergeCell ref="K319:L319"/>
    <mergeCell ref="M319:N319"/>
    <mergeCell ref="O319:P319"/>
    <mergeCell ref="A320:D320"/>
    <mergeCell ref="G320:H320"/>
    <mergeCell ref="K320:L320"/>
    <mergeCell ref="M320:N320"/>
    <mergeCell ref="O320:P320"/>
    <mergeCell ref="A321:D321"/>
    <mergeCell ref="G321:H321"/>
    <mergeCell ref="K321:L321"/>
    <mergeCell ref="M321:N321"/>
    <mergeCell ref="O321:P321"/>
    <mergeCell ref="A322:D322"/>
    <mergeCell ref="G322:H322"/>
    <mergeCell ref="K322:L322"/>
    <mergeCell ref="M322:N322"/>
    <mergeCell ref="O322:P322"/>
    <mergeCell ref="A315:D315"/>
    <mergeCell ref="G315:H315"/>
    <mergeCell ref="K315:L315"/>
    <mergeCell ref="M315:N315"/>
    <mergeCell ref="O315:P315"/>
    <mergeCell ref="A316:D316"/>
    <mergeCell ref="G316:H316"/>
    <mergeCell ref="K316:L316"/>
    <mergeCell ref="M316:N316"/>
    <mergeCell ref="O316:P316"/>
    <mergeCell ref="A317:D317"/>
    <mergeCell ref="G317:H317"/>
    <mergeCell ref="K317:L317"/>
    <mergeCell ref="M317:N317"/>
    <mergeCell ref="O317:P317"/>
    <mergeCell ref="A318:D318"/>
    <mergeCell ref="G318:H318"/>
    <mergeCell ref="K318:L318"/>
    <mergeCell ref="M318:N318"/>
    <mergeCell ref="O318:P318"/>
    <mergeCell ref="A311:D311"/>
    <mergeCell ref="G311:H311"/>
    <mergeCell ref="K311:L311"/>
    <mergeCell ref="M311:N311"/>
    <mergeCell ref="O311:P311"/>
    <mergeCell ref="A312:D312"/>
    <mergeCell ref="G312:H312"/>
    <mergeCell ref="K312:L312"/>
    <mergeCell ref="M312:N312"/>
    <mergeCell ref="O312:P312"/>
    <mergeCell ref="A313:D313"/>
    <mergeCell ref="G313:H313"/>
    <mergeCell ref="K313:L313"/>
    <mergeCell ref="M313:N313"/>
    <mergeCell ref="O313:P313"/>
    <mergeCell ref="A314:D314"/>
    <mergeCell ref="G314:H314"/>
    <mergeCell ref="K314:L314"/>
    <mergeCell ref="M314:N314"/>
    <mergeCell ref="O314:P314"/>
    <mergeCell ref="A307:D307"/>
    <mergeCell ref="G307:H307"/>
    <mergeCell ref="K307:L307"/>
    <mergeCell ref="M307:N307"/>
    <mergeCell ref="O307:P307"/>
    <mergeCell ref="A308:D308"/>
    <mergeCell ref="G308:H308"/>
    <mergeCell ref="K308:L308"/>
    <mergeCell ref="M308:N308"/>
    <mergeCell ref="O308:P308"/>
    <mergeCell ref="A309:D309"/>
    <mergeCell ref="G309:H309"/>
    <mergeCell ref="K309:L309"/>
    <mergeCell ref="M309:N309"/>
    <mergeCell ref="O309:P309"/>
    <mergeCell ref="A310:D310"/>
    <mergeCell ref="G310:H310"/>
    <mergeCell ref="K310:L310"/>
    <mergeCell ref="M310:N310"/>
    <mergeCell ref="O310:P310"/>
    <mergeCell ref="A303:D303"/>
    <mergeCell ref="G303:H303"/>
    <mergeCell ref="K303:L303"/>
    <mergeCell ref="M303:N303"/>
    <mergeCell ref="O303:P303"/>
    <mergeCell ref="A304:D304"/>
    <mergeCell ref="G304:H304"/>
    <mergeCell ref="K304:L304"/>
    <mergeCell ref="M304:N304"/>
    <mergeCell ref="O304:P304"/>
    <mergeCell ref="A305:D305"/>
    <mergeCell ref="G305:H305"/>
    <mergeCell ref="K305:L305"/>
    <mergeCell ref="M305:N305"/>
    <mergeCell ref="O305:P305"/>
    <mergeCell ref="A306:D306"/>
    <mergeCell ref="G306:H306"/>
    <mergeCell ref="K306:L306"/>
    <mergeCell ref="M306:N306"/>
    <mergeCell ref="O306:P306"/>
    <mergeCell ref="A299:D299"/>
    <mergeCell ref="G299:H299"/>
    <mergeCell ref="K299:L299"/>
    <mergeCell ref="M299:N299"/>
    <mergeCell ref="O299:P299"/>
    <mergeCell ref="A300:D300"/>
    <mergeCell ref="G300:H300"/>
    <mergeCell ref="K300:L300"/>
    <mergeCell ref="M300:N300"/>
    <mergeCell ref="O300:P300"/>
    <mergeCell ref="A301:D301"/>
    <mergeCell ref="G301:H301"/>
    <mergeCell ref="K301:L301"/>
    <mergeCell ref="M301:N301"/>
    <mergeCell ref="O301:P301"/>
    <mergeCell ref="A302:D302"/>
    <mergeCell ref="G302:H302"/>
    <mergeCell ref="K302:L302"/>
    <mergeCell ref="M302:N302"/>
    <mergeCell ref="O302:P302"/>
    <mergeCell ref="A295:D295"/>
    <mergeCell ref="G295:H295"/>
    <mergeCell ref="K295:L295"/>
    <mergeCell ref="M295:N295"/>
    <mergeCell ref="O295:P295"/>
    <mergeCell ref="A296:D296"/>
    <mergeCell ref="G296:H296"/>
    <mergeCell ref="K296:L296"/>
    <mergeCell ref="M296:N296"/>
    <mergeCell ref="O296:P296"/>
    <mergeCell ref="A297:D297"/>
    <mergeCell ref="G297:H297"/>
    <mergeCell ref="K297:L297"/>
    <mergeCell ref="M297:N297"/>
    <mergeCell ref="O297:P297"/>
    <mergeCell ref="A298:D298"/>
    <mergeCell ref="G298:H298"/>
    <mergeCell ref="K298:L298"/>
    <mergeCell ref="M298:N298"/>
    <mergeCell ref="O298:P298"/>
    <mergeCell ref="A291:D291"/>
    <mergeCell ref="G291:H291"/>
    <mergeCell ref="K291:L291"/>
    <mergeCell ref="M291:N291"/>
    <mergeCell ref="O291:P291"/>
    <mergeCell ref="A292:D292"/>
    <mergeCell ref="G292:H292"/>
    <mergeCell ref="K292:L292"/>
    <mergeCell ref="M292:N292"/>
    <mergeCell ref="O292:P292"/>
    <mergeCell ref="A293:D293"/>
    <mergeCell ref="G293:H293"/>
    <mergeCell ref="K293:L293"/>
    <mergeCell ref="M293:N293"/>
    <mergeCell ref="O293:P293"/>
    <mergeCell ref="A294:D294"/>
    <mergeCell ref="G294:H294"/>
    <mergeCell ref="K294:L294"/>
    <mergeCell ref="M294:N294"/>
    <mergeCell ref="O294:P294"/>
    <mergeCell ref="A287:D287"/>
    <mergeCell ref="G287:H287"/>
    <mergeCell ref="K287:L287"/>
    <mergeCell ref="M287:N287"/>
    <mergeCell ref="O287:P287"/>
    <mergeCell ref="A288:D288"/>
    <mergeCell ref="G288:H288"/>
    <mergeCell ref="K288:L288"/>
    <mergeCell ref="M288:N288"/>
    <mergeCell ref="O288:P288"/>
    <mergeCell ref="A289:D289"/>
    <mergeCell ref="G289:H289"/>
    <mergeCell ref="K289:L289"/>
    <mergeCell ref="M289:N289"/>
    <mergeCell ref="O289:P289"/>
    <mergeCell ref="A290:D290"/>
    <mergeCell ref="G290:H290"/>
    <mergeCell ref="K290:L290"/>
    <mergeCell ref="M290:N290"/>
    <mergeCell ref="O290:P290"/>
    <mergeCell ref="A283:D283"/>
    <mergeCell ref="G283:H283"/>
    <mergeCell ref="K283:L283"/>
    <mergeCell ref="M283:N283"/>
    <mergeCell ref="O283:P283"/>
    <mergeCell ref="A284:D284"/>
    <mergeCell ref="G284:H284"/>
    <mergeCell ref="K284:L284"/>
    <mergeCell ref="M284:N284"/>
    <mergeCell ref="O284:P284"/>
    <mergeCell ref="A285:D285"/>
    <mergeCell ref="G285:H285"/>
    <mergeCell ref="K285:L285"/>
    <mergeCell ref="M285:N285"/>
    <mergeCell ref="O285:P285"/>
    <mergeCell ref="A286:D286"/>
    <mergeCell ref="G286:H286"/>
    <mergeCell ref="K286:L286"/>
    <mergeCell ref="M286:N286"/>
    <mergeCell ref="O286:P286"/>
    <mergeCell ref="A279:D279"/>
    <mergeCell ref="G279:H279"/>
    <mergeCell ref="K279:L279"/>
    <mergeCell ref="M279:N279"/>
    <mergeCell ref="O279:P279"/>
    <mergeCell ref="A280:D280"/>
    <mergeCell ref="G280:H280"/>
    <mergeCell ref="K280:L280"/>
    <mergeCell ref="M280:N280"/>
    <mergeCell ref="O280:P280"/>
    <mergeCell ref="A281:D281"/>
    <mergeCell ref="G281:H281"/>
    <mergeCell ref="K281:L281"/>
    <mergeCell ref="M281:N281"/>
    <mergeCell ref="O281:P281"/>
    <mergeCell ref="A282:D282"/>
    <mergeCell ref="G282:H282"/>
    <mergeCell ref="K282:L282"/>
    <mergeCell ref="M282:N282"/>
    <mergeCell ref="O282:P282"/>
    <mergeCell ref="A275:D275"/>
    <mergeCell ref="G275:H275"/>
    <mergeCell ref="K275:L275"/>
    <mergeCell ref="M275:N275"/>
    <mergeCell ref="O275:P275"/>
    <mergeCell ref="A276:D276"/>
    <mergeCell ref="G276:H276"/>
    <mergeCell ref="K276:L276"/>
    <mergeCell ref="M276:N276"/>
    <mergeCell ref="O276:P276"/>
    <mergeCell ref="A277:D277"/>
    <mergeCell ref="G277:H277"/>
    <mergeCell ref="K277:L277"/>
    <mergeCell ref="M277:N277"/>
    <mergeCell ref="O277:P277"/>
    <mergeCell ref="A278:D278"/>
    <mergeCell ref="G278:H278"/>
    <mergeCell ref="K278:L278"/>
    <mergeCell ref="M278:N278"/>
    <mergeCell ref="O278:P278"/>
    <mergeCell ref="A271:D271"/>
    <mergeCell ref="G271:H271"/>
    <mergeCell ref="K271:L271"/>
    <mergeCell ref="M271:N271"/>
    <mergeCell ref="O271:P271"/>
    <mergeCell ref="A272:D272"/>
    <mergeCell ref="G272:H272"/>
    <mergeCell ref="K272:L272"/>
    <mergeCell ref="M272:N272"/>
    <mergeCell ref="O272:P272"/>
    <mergeCell ref="A273:D273"/>
    <mergeCell ref="G273:H273"/>
    <mergeCell ref="K273:L273"/>
    <mergeCell ref="M273:N273"/>
    <mergeCell ref="O273:P273"/>
    <mergeCell ref="A274:D274"/>
    <mergeCell ref="G274:H274"/>
    <mergeCell ref="K274:L274"/>
    <mergeCell ref="M274:N274"/>
    <mergeCell ref="O274:P274"/>
    <mergeCell ref="A267:D267"/>
    <mergeCell ref="G267:H267"/>
    <mergeCell ref="K267:L267"/>
    <mergeCell ref="M267:N267"/>
    <mergeCell ref="O267:P267"/>
    <mergeCell ref="A268:D268"/>
    <mergeCell ref="G268:H268"/>
    <mergeCell ref="K268:L268"/>
    <mergeCell ref="M268:N268"/>
    <mergeCell ref="O268:P268"/>
    <mergeCell ref="A269:D269"/>
    <mergeCell ref="G269:H269"/>
    <mergeCell ref="K269:L269"/>
    <mergeCell ref="M269:N269"/>
    <mergeCell ref="O269:P269"/>
    <mergeCell ref="A270:D270"/>
    <mergeCell ref="G270:H270"/>
    <mergeCell ref="K270:L270"/>
    <mergeCell ref="M270:N270"/>
    <mergeCell ref="O270:P270"/>
    <mergeCell ref="A263:D263"/>
    <mergeCell ref="G263:H263"/>
    <mergeCell ref="K263:L263"/>
    <mergeCell ref="M263:N263"/>
    <mergeCell ref="O263:P263"/>
    <mergeCell ref="A264:D264"/>
    <mergeCell ref="G264:H264"/>
    <mergeCell ref="K264:L264"/>
    <mergeCell ref="M264:N264"/>
    <mergeCell ref="O264:P264"/>
    <mergeCell ref="A265:D265"/>
    <mergeCell ref="G265:H265"/>
    <mergeCell ref="K265:L265"/>
    <mergeCell ref="M265:N265"/>
    <mergeCell ref="O265:P265"/>
    <mergeCell ref="A266:D266"/>
    <mergeCell ref="G266:H266"/>
    <mergeCell ref="K266:L266"/>
    <mergeCell ref="M266:N266"/>
    <mergeCell ref="O266:P266"/>
    <mergeCell ref="A259:D259"/>
    <mergeCell ref="G259:H259"/>
    <mergeCell ref="K259:L259"/>
    <mergeCell ref="M259:N259"/>
    <mergeCell ref="O259:P259"/>
    <mergeCell ref="A260:D260"/>
    <mergeCell ref="G260:H260"/>
    <mergeCell ref="K260:L260"/>
    <mergeCell ref="M260:N260"/>
    <mergeCell ref="O260:P260"/>
    <mergeCell ref="A261:D261"/>
    <mergeCell ref="G261:H261"/>
    <mergeCell ref="K261:L261"/>
    <mergeCell ref="M261:N261"/>
    <mergeCell ref="O261:P261"/>
    <mergeCell ref="A262:D262"/>
    <mergeCell ref="G262:H262"/>
    <mergeCell ref="K262:L262"/>
    <mergeCell ref="M262:N262"/>
    <mergeCell ref="O262:P262"/>
    <mergeCell ref="A255:D255"/>
    <mergeCell ref="G255:H255"/>
    <mergeCell ref="K255:L255"/>
    <mergeCell ref="M255:N255"/>
    <mergeCell ref="O255:P255"/>
    <mergeCell ref="A256:D256"/>
    <mergeCell ref="G256:H256"/>
    <mergeCell ref="K256:L256"/>
    <mergeCell ref="M256:N256"/>
    <mergeCell ref="O256:P256"/>
    <mergeCell ref="A257:D257"/>
    <mergeCell ref="G257:H257"/>
    <mergeCell ref="K257:L257"/>
    <mergeCell ref="M257:N257"/>
    <mergeCell ref="O257:P257"/>
    <mergeCell ref="A258:D258"/>
    <mergeCell ref="G258:H258"/>
    <mergeCell ref="K258:L258"/>
    <mergeCell ref="M258:N258"/>
    <mergeCell ref="O258:P258"/>
    <mergeCell ref="A251:D251"/>
    <mergeCell ref="G251:H251"/>
    <mergeCell ref="K251:L251"/>
    <mergeCell ref="M251:N251"/>
    <mergeCell ref="O251:P251"/>
    <mergeCell ref="A252:D252"/>
    <mergeCell ref="G252:H252"/>
    <mergeCell ref="K252:L252"/>
    <mergeCell ref="M252:N252"/>
    <mergeCell ref="O252:P252"/>
    <mergeCell ref="A253:D253"/>
    <mergeCell ref="G253:H253"/>
    <mergeCell ref="K253:L253"/>
    <mergeCell ref="M253:N253"/>
    <mergeCell ref="O253:P253"/>
    <mergeCell ref="A254:D254"/>
    <mergeCell ref="G254:H254"/>
    <mergeCell ref="K254:L254"/>
    <mergeCell ref="M254:N254"/>
    <mergeCell ref="O254:P254"/>
    <mergeCell ref="A247:D247"/>
    <mergeCell ref="G247:H247"/>
    <mergeCell ref="K247:L247"/>
    <mergeCell ref="M247:N247"/>
    <mergeCell ref="O247:P247"/>
    <mergeCell ref="A248:D248"/>
    <mergeCell ref="G248:H248"/>
    <mergeCell ref="K248:L248"/>
    <mergeCell ref="M248:N248"/>
    <mergeCell ref="O248:P248"/>
    <mergeCell ref="A249:D249"/>
    <mergeCell ref="G249:H249"/>
    <mergeCell ref="K249:L249"/>
    <mergeCell ref="M249:N249"/>
    <mergeCell ref="O249:P249"/>
    <mergeCell ref="A250:D250"/>
    <mergeCell ref="G250:H250"/>
    <mergeCell ref="K250:L250"/>
    <mergeCell ref="M250:N250"/>
    <mergeCell ref="O250:P250"/>
    <mergeCell ref="A243:D243"/>
    <mergeCell ref="G243:H243"/>
    <mergeCell ref="K243:L243"/>
    <mergeCell ref="M243:N243"/>
    <mergeCell ref="O243:P243"/>
    <mergeCell ref="A244:D244"/>
    <mergeCell ref="G244:H244"/>
    <mergeCell ref="K244:L244"/>
    <mergeCell ref="M244:N244"/>
    <mergeCell ref="O244:P244"/>
    <mergeCell ref="A245:D245"/>
    <mergeCell ref="G245:H245"/>
    <mergeCell ref="K245:L245"/>
    <mergeCell ref="M245:N245"/>
    <mergeCell ref="O245:P245"/>
    <mergeCell ref="A246:D246"/>
    <mergeCell ref="G246:H246"/>
    <mergeCell ref="K246:L246"/>
    <mergeCell ref="M246:N246"/>
    <mergeCell ref="O246:P246"/>
    <mergeCell ref="A239:D239"/>
    <mergeCell ref="G239:H239"/>
    <mergeCell ref="K239:L239"/>
    <mergeCell ref="M239:N239"/>
    <mergeCell ref="O239:P239"/>
    <mergeCell ref="A240:D240"/>
    <mergeCell ref="G240:H240"/>
    <mergeCell ref="K240:L240"/>
    <mergeCell ref="M240:N240"/>
    <mergeCell ref="O240:P240"/>
    <mergeCell ref="A241:D241"/>
    <mergeCell ref="G241:H241"/>
    <mergeCell ref="K241:L241"/>
    <mergeCell ref="M241:N241"/>
    <mergeCell ref="O241:P241"/>
    <mergeCell ref="A242:D242"/>
    <mergeCell ref="G242:H242"/>
    <mergeCell ref="K242:L242"/>
    <mergeCell ref="M242:N242"/>
    <mergeCell ref="O242:P242"/>
    <mergeCell ref="A235:D235"/>
    <mergeCell ref="G235:H235"/>
    <mergeCell ref="K235:L235"/>
    <mergeCell ref="M235:N235"/>
    <mergeCell ref="O235:P235"/>
    <mergeCell ref="A236:D236"/>
    <mergeCell ref="G236:H236"/>
    <mergeCell ref="K236:L236"/>
    <mergeCell ref="M236:N236"/>
    <mergeCell ref="O236:P236"/>
    <mergeCell ref="A237:D237"/>
    <mergeCell ref="G237:H237"/>
    <mergeCell ref="K237:L237"/>
    <mergeCell ref="M237:N237"/>
    <mergeCell ref="O237:P237"/>
    <mergeCell ref="A238:D238"/>
    <mergeCell ref="G238:H238"/>
    <mergeCell ref="K238:L238"/>
    <mergeCell ref="M238:N238"/>
    <mergeCell ref="O238:P238"/>
    <mergeCell ref="A231:D231"/>
    <mergeCell ref="G231:H231"/>
    <mergeCell ref="K231:L231"/>
    <mergeCell ref="M231:N231"/>
    <mergeCell ref="O231:P231"/>
    <mergeCell ref="A232:D232"/>
    <mergeCell ref="G232:H232"/>
    <mergeCell ref="K232:L232"/>
    <mergeCell ref="M232:N232"/>
    <mergeCell ref="O232:P232"/>
    <mergeCell ref="A233:D233"/>
    <mergeCell ref="G233:H233"/>
    <mergeCell ref="K233:L233"/>
    <mergeCell ref="M233:N233"/>
    <mergeCell ref="O233:P233"/>
    <mergeCell ref="A234:D234"/>
    <mergeCell ref="G234:H234"/>
    <mergeCell ref="K234:L234"/>
    <mergeCell ref="M234:N234"/>
    <mergeCell ref="O234:P234"/>
    <mergeCell ref="A227:D227"/>
    <mergeCell ref="G227:H227"/>
    <mergeCell ref="K227:L227"/>
    <mergeCell ref="M227:N227"/>
    <mergeCell ref="O227:P227"/>
    <mergeCell ref="A228:D228"/>
    <mergeCell ref="G228:H228"/>
    <mergeCell ref="K228:L228"/>
    <mergeCell ref="M228:N228"/>
    <mergeCell ref="O228:P228"/>
    <mergeCell ref="A229:D229"/>
    <mergeCell ref="G229:H229"/>
    <mergeCell ref="K229:L229"/>
    <mergeCell ref="M229:N229"/>
    <mergeCell ref="O229:P229"/>
    <mergeCell ref="A230:D230"/>
    <mergeCell ref="G230:H230"/>
    <mergeCell ref="K230:L230"/>
    <mergeCell ref="M230:N230"/>
    <mergeCell ref="O230:P230"/>
    <mergeCell ref="A223:D223"/>
    <mergeCell ref="G223:H223"/>
    <mergeCell ref="K223:L223"/>
    <mergeCell ref="M223:N223"/>
    <mergeCell ref="O223:P223"/>
    <mergeCell ref="A224:D224"/>
    <mergeCell ref="G224:H224"/>
    <mergeCell ref="K224:L224"/>
    <mergeCell ref="M224:N224"/>
    <mergeCell ref="O224:P224"/>
    <mergeCell ref="A225:D225"/>
    <mergeCell ref="G225:H225"/>
    <mergeCell ref="K225:L225"/>
    <mergeCell ref="M225:N225"/>
    <mergeCell ref="O225:P225"/>
    <mergeCell ref="A226:D226"/>
    <mergeCell ref="G226:H226"/>
    <mergeCell ref="K226:L226"/>
    <mergeCell ref="M226:N226"/>
    <mergeCell ref="O226:P226"/>
    <mergeCell ref="A219:D219"/>
    <mergeCell ref="G219:H219"/>
    <mergeCell ref="K219:L219"/>
    <mergeCell ref="M219:N219"/>
    <mergeCell ref="O219:P219"/>
    <mergeCell ref="A220:D220"/>
    <mergeCell ref="G220:H220"/>
    <mergeCell ref="K220:L220"/>
    <mergeCell ref="M220:N220"/>
    <mergeCell ref="O220:P220"/>
    <mergeCell ref="A221:D221"/>
    <mergeCell ref="G221:H221"/>
    <mergeCell ref="K221:L221"/>
    <mergeCell ref="M221:N221"/>
    <mergeCell ref="O221:P221"/>
    <mergeCell ref="A222:D222"/>
    <mergeCell ref="G222:H222"/>
    <mergeCell ref="K222:L222"/>
    <mergeCell ref="M222:N222"/>
    <mergeCell ref="O222:P222"/>
    <mergeCell ref="A215:D215"/>
    <mergeCell ref="G215:H215"/>
    <mergeCell ref="K215:L215"/>
    <mergeCell ref="M215:N215"/>
    <mergeCell ref="O215:P215"/>
    <mergeCell ref="A216:D216"/>
    <mergeCell ref="G216:H216"/>
    <mergeCell ref="K216:L216"/>
    <mergeCell ref="M216:N216"/>
    <mergeCell ref="O216:P216"/>
    <mergeCell ref="A217:D217"/>
    <mergeCell ref="G217:H217"/>
    <mergeCell ref="K217:L217"/>
    <mergeCell ref="M217:N217"/>
    <mergeCell ref="O217:P217"/>
    <mergeCell ref="A218:D218"/>
    <mergeCell ref="G218:H218"/>
    <mergeCell ref="K218:L218"/>
    <mergeCell ref="M218:N218"/>
    <mergeCell ref="O218:P218"/>
    <mergeCell ref="A211:D211"/>
    <mergeCell ref="G211:H211"/>
    <mergeCell ref="K211:L211"/>
    <mergeCell ref="M211:N211"/>
    <mergeCell ref="O211:P211"/>
    <mergeCell ref="A212:D212"/>
    <mergeCell ref="G212:H212"/>
    <mergeCell ref="K212:L212"/>
    <mergeCell ref="M212:N212"/>
    <mergeCell ref="O212:P212"/>
    <mergeCell ref="A213:D213"/>
    <mergeCell ref="G213:H213"/>
    <mergeCell ref="K213:L213"/>
    <mergeCell ref="M213:N213"/>
    <mergeCell ref="O213:P213"/>
    <mergeCell ref="A214:D214"/>
    <mergeCell ref="G214:H214"/>
    <mergeCell ref="K214:L214"/>
    <mergeCell ref="M214:N214"/>
    <mergeCell ref="O214:P214"/>
    <mergeCell ref="A207:D207"/>
    <mergeCell ref="G207:H207"/>
    <mergeCell ref="K207:L207"/>
    <mergeCell ref="M207:N207"/>
    <mergeCell ref="O207:P207"/>
    <mergeCell ref="A208:D208"/>
    <mergeCell ref="G208:H208"/>
    <mergeCell ref="K208:L208"/>
    <mergeCell ref="M208:N208"/>
    <mergeCell ref="O208:P208"/>
    <mergeCell ref="A209:D209"/>
    <mergeCell ref="G209:H209"/>
    <mergeCell ref="K209:L209"/>
    <mergeCell ref="M209:N209"/>
    <mergeCell ref="O209:P209"/>
    <mergeCell ref="A210:D210"/>
    <mergeCell ref="G210:H210"/>
    <mergeCell ref="K210:L210"/>
    <mergeCell ref="M210:N210"/>
    <mergeCell ref="O210:P210"/>
    <mergeCell ref="A203:D203"/>
    <mergeCell ref="G203:H203"/>
    <mergeCell ref="K203:L203"/>
    <mergeCell ref="M203:N203"/>
    <mergeCell ref="O203:P203"/>
    <mergeCell ref="A204:D204"/>
    <mergeCell ref="G204:H204"/>
    <mergeCell ref="K204:L204"/>
    <mergeCell ref="M204:N204"/>
    <mergeCell ref="O204:P204"/>
    <mergeCell ref="A205:D205"/>
    <mergeCell ref="G205:H205"/>
    <mergeCell ref="K205:L205"/>
    <mergeCell ref="M205:N205"/>
    <mergeCell ref="O205:P205"/>
    <mergeCell ref="A206:D206"/>
    <mergeCell ref="G206:H206"/>
    <mergeCell ref="K206:L206"/>
    <mergeCell ref="M206:N206"/>
    <mergeCell ref="O206:P206"/>
    <mergeCell ref="A199:D199"/>
    <mergeCell ref="G199:H199"/>
    <mergeCell ref="K199:L199"/>
    <mergeCell ref="M199:N199"/>
    <mergeCell ref="O199:P199"/>
    <mergeCell ref="A200:D200"/>
    <mergeCell ref="G200:H200"/>
    <mergeCell ref="K200:L200"/>
    <mergeCell ref="M200:N200"/>
    <mergeCell ref="O200:P200"/>
    <mergeCell ref="A201:D201"/>
    <mergeCell ref="G201:H201"/>
    <mergeCell ref="K201:L201"/>
    <mergeCell ref="M201:N201"/>
    <mergeCell ref="O201:P201"/>
    <mergeCell ref="A202:D202"/>
    <mergeCell ref="G202:H202"/>
    <mergeCell ref="K202:L202"/>
    <mergeCell ref="M202:N202"/>
    <mergeCell ref="O202:P202"/>
    <mergeCell ref="A195:D195"/>
    <mergeCell ref="G195:H195"/>
    <mergeCell ref="K195:L195"/>
    <mergeCell ref="M195:N195"/>
    <mergeCell ref="O195:P195"/>
    <mergeCell ref="A196:D196"/>
    <mergeCell ref="G196:H196"/>
    <mergeCell ref="K196:L196"/>
    <mergeCell ref="M196:N196"/>
    <mergeCell ref="O196:P196"/>
    <mergeCell ref="A197:D197"/>
    <mergeCell ref="G197:H197"/>
    <mergeCell ref="K197:L197"/>
    <mergeCell ref="M197:N197"/>
    <mergeCell ref="O197:P197"/>
    <mergeCell ref="A198:D198"/>
    <mergeCell ref="G198:H198"/>
    <mergeCell ref="K198:L198"/>
    <mergeCell ref="M198:N198"/>
    <mergeCell ref="O198:P198"/>
    <mergeCell ref="A191:D191"/>
    <mergeCell ref="G191:H191"/>
    <mergeCell ref="K191:L191"/>
    <mergeCell ref="M191:N191"/>
    <mergeCell ref="O191:P191"/>
    <mergeCell ref="A192:D192"/>
    <mergeCell ref="G192:H192"/>
    <mergeCell ref="K192:L192"/>
    <mergeCell ref="M192:N192"/>
    <mergeCell ref="O192:P192"/>
    <mergeCell ref="A193:D193"/>
    <mergeCell ref="G193:H193"/>
    <mergeCell ref="K193:L193"/>
    <mergeCell ref="M193:N193"/>
    <mergeCell ref="O193:P193"/>
    <mergeCell ref="A194:D194"/>
    <mergeCell ref="G194:H194"/>
    <mergeCell ref="K194:L194"/>
    <mergeCell ref="M194:N194"/>
    <mergeCell ref="O194:P194"/>
    <mergeCell ref="A187:D187"/>
    <mergeCell ref="G187:H187"/>
    <mergeCell ref="K187:L187"/>
    <mergeCell ref="M187:N187"/>
    <mergeCell ref="O187:P187"/>
    <mergeCell ref="A188:D188"/>
    <mergeCell ref="G188:H188"/>
    <mergeCell ref="K188:L188"/>
    <mergeCell ref="M188:N188"/>
    <mergeCell ref="O188:P188"/>
    <mergeCell ref="A189:D189"/>
    <mergeCell ref="G189:H189"/>
    <mergeCell ref="K189:L189"/>
    <mergeCell ref="M189:N189"/>
    <mergeCell ref="O189:P189"/>
    <mergeCell ref="A190:D190"/>
    <mergeCell ref="G190:H190"/>
    <mergeCell ref="K190:L190"/>
    <mergeCell ref="M190:N190"/>
    <mergeCell ref="O190:P190"/>
    <mergeCell ref="A183:D183"/>
    <mergeCell ref="G183:H183"/>
    <mergeCell ref="K183:L183"/>
    <mergeCell ref="M183:N183"/>
    <mergeCell ref="O183:P183"/>
    <mergeCell ref="A184:D184"/>
    <mergeCell ref="G184:H184"/>
    <mergeCell ref="K184:L184"/>
    <mergeCell ref="M184:N184"/>
    <mergeCell ref="O184:P184"/>
    <mergeCell ref="A185:D185"/>
    <mergeCell ref="G185:H185"/>
    <mergeCell ref="K185:L185"/>
    <mergeCell ref="M185:N185"/>
    <mergeCell ref="O185:P185"/>
    <mergeCell ref="A186:D186"/>
    <mergeCell ref="G186:H186"/>
    <mergeCell ref="K186:L186"/>
    <mergeCell ref="M186:N186"/>
    <mergeCell ref="O186:P186"/>
    <mergeCell ref="A179:D179"/>
    <mergeCell ref="G179:H179"/>
    <mergeCell ref="K179:L179"/>
    <mergeCell ref="M179:N179"/>
    <mergeCell ref="O179:P179"/>
    <mergeCell ref="A180:D180"/>
    <mergeCell ref="G180:H180"/>
    <mergeCell ref="K180:L180"/>
    <mergeCell ref="M180:N180"/>
    <mergeCell ref="O180:P180"/>
    <mergeCell ref="A181:D181"/>
    <mergeCell ref="G181:H181"/>
    <mergeCell ref="K181:L181"/>
    <mergeCell ref="M181:N181"/>
    <mergeCell ref="O181:P181"/>
    <mergeCell ref="A182:D182"/>
    <mergeCell ref="G182:H182"/>
    <mergeCell ref="K182:L182"/>
    <mergeCell ref="M182:N182"/>
    <mergeCell ref="O182:P182"/>
    <mergeCell ref="A175:D175"/>
    <mergeCell ref="G175:H175"/>
    <mergeCell ref="K175:L175"/>
    <mergeCell ref="M175:N175"/>
    <mergeCell ref="O175:P175"/>
    <mergeCell ref="A176:D176"/>
    <mergeCell ref="G176:H176"/>
    <mergeCell ref="K176:L176"/>
    <mergeCell ref="M176:N176"/>
    <mergeCell ref="O176:P176"/>
    <mergeCell ref="A177:D177"/>
    <mergeCell ref="G177:H177"/>
    <mergeCell ref="K177:L177"/>
    <mergeCell ref="M177:N177"/>
    <mergeCell ref="O177:P177"/>
    <mergeCell ref="A178:D178"/>
    <mergeCell ref="G178:H178"/>
    <mergeCell ref="K178:L178"/>
    <mergeCell ref="M178:N178"/>
    <mergeCell ref="O178:P178"/>
    <mergeCell ref="A171:D171"/>
    <mergeCell ref="G171:H171"/>
    <mergeCell ref="K171:L171"/>
    <mergeCell ref="M171:N171"/>
    <mergeCell ref="O171:P171"/>
    <mergeCell ref="A172:D172"/>
    <mergeCell ref="G172:H172"/>
    <mergeCell ref="K172:L172"/>
    <mergeCell ref="M172:N172"/>
    <mergeCell ref="O172:P172"/>
    <mergeCell ref="A173:D173"/>
    <mergeCell ref="G173:H173"/>
    <mergeCell ref="K173:L173"/>
    <mergeCell ref="M173:N173"/>
    <mergeCell ref="O173:P173"/>
    <mergeCell ref="A174:D174"/>
    <mergeCell ref="G174:H174"/>
    <mergeCell ref="K174:L174"/>
    <mergeCell ref="M174:N174"/>
    <mergeCell ref="O174:P174"/>
    <mergeCell ref="A167:D167"/>
    <mergeCell ref="G167:H167"/>
    <mergeCell ref="K167:L167"/>
    <mergeCell ref="M167:N167"/>
    <mergeCell ref="O167:P167"/>
    <mergeCell ref="A168:D168"/>
    <mergeCell ref="G168:H168"/>
    <mergeCell ref="K168:L168"/>
    <mergeCell ref="M168:N168"/>
    <mergeCell ref="O168:P168"/>
    <mergeCell ref="A169:D169"/>
    <mergeCell ref="G169:H169"/>
    <mergeCell ref="K169:L169"/>
    <mergeCell ref="M169:N169"/>
    <mergeCell ref="O169:P169"/>
    <mergeCell ref="A170:D170"/>
    <mergeCell ref="G170:H170"/>
    <mergeCell ref="K170:L170"/>
    <mergeCell ref="M170:N170"/>
    <mergeCell ref="O170:P170"/>
    <mergeCell ref="A163:D163"/>
    <mergeCell ref="G163:H163"/>
    <mergeCell ref="K163:L163"/>
    <mergeCell ref="M163:N163"/>
    <mergeCell ref="O163:P163"/>
    <mergeCell ref="A164:D164"/>
    <mergeCell ref="G164:H164"/>
    <mergeCell ref="K164:L164"/>
    <mergeCell ref="M164:N164"/>
    <mergeCell ref="O164:P164"/>
    <mergeCell ref="A165:D165"/>
    <mergeCell ref="G165:H165"/>
    <mergeCell ref="K165:L165"/>
    <mergeCell ref="M165:N165"/>
    <mergeCell ref="O165:P165"/>
    <mergeCell ref="A166:D166"/>
    <mergeCell ref="G166:H166"/>
    <mergeCell ref="K166:L166"/>
    <mergeCell ref="M166:N166"/>
    <mergeCell ref="O166:P166"/>
    <mergeCell ref="A159:D159"/>
    <mergeCell ref="G159:H159"/>
    <mergeCell ref="K159:L159"/>
    <mergeCell ref="M159:N159"/>
    <mergeCell ref="O159:P159"/>
    <mergeCell ref="A160:D160"/>
    <mergeCell ref="G160:H160"/>
    <mergeCell ref="K160:L160"/>
    <mergeCell ref="M160:N160"/>
    <mergeCell ref="O160:P160"/>
    <mergeCell ref="A161:D161"/>
    <mergeCell ref="G161:H161"/>
    <mergeCell ref="K161:L161"/>
    <mergeCell ref="M161:N161"/>
    <mergeCell ref="O161:P161"/>
    <mergeCell ref="A162:D162"/>
    <mergeCell ref="G162:H162"/>
    <mergeCell ref="K162:L162"/>
    <mergeCell ref="M162:N162"/>
    <mergeCell ref="O162:P162"/>
    <mergeCell ref="A155:D155"/>
    <mergeCell ref="G155:H155"/>
    <mergeCell ref="K155:L155"/>
    <mergeCell ref="M155:N155"/>
    <mergeCell ref="O155:P155"/>
    <mergeCell ref="A156:D156"/>
    <mergeCell ref="G156:H156"/>
    <mergeCell ref="K156:L156"/>
    <mergeCell ref="M156:N156"/>
    <mergeCell ref="O156:P156"/>
    <mergeCell ref="A157:D157"/>
    <mergeCell ref="G157:H157"/>
    <mergeCell ref="K157:L157"/>
    <mergeCell ref="M157:N157"/>
    <mergeCell ref="O157:P157"/>
    <mergeCell ref="A158:D158"/>
    <mergeCell ref="G158:H158"/>
    <mergeCell ref="K158:L158"/>
    <mergeCell ref="M158:N158"/>
    <mergeCell ref="O158:P158"/>
    <mergeCell ref="A151:D151"/>
    <mergeCell ref="G151:H151"/>
    <mergeCell ref="K151:L151"/>
    <mergeCell ref="M151:N151"/>
    <mergeCell ref="O151:P151"/>
    <mergeCell ref="A152:D152"/>
    <mergeCell ref="G152:H152"/>
    <mergeCell ref="K152:L152"/>
    <mergeCell ref="M152:N152"/>
    <mergeCell ref="O152:P152"/>
    <mergeCell ref="A153:D153"/>
    <mergeCell ref="G153:H153"/>
    <mergeCell ref="K153:L153"/>
    <mergeCell ref="M153:N153"/>
    <mergeCell ref="O153:P153"/>
    <mergeCell ref="A154:D154"/>
    <mergeCell ref="G154:H154"/>
    <mergeCell ref="K154:L154"/>
    <mergeCell ref="M154:N154"/>
    <mergeCell ref="O154:P154"/>
    <mergeCell ref="A147:D147"/>
    <mergeCell ref="G147:H147"/>
    <mergeCell ref="K147:L147"/>
    <mergeCell ref="M147:N147"/>
    <mergeCell ref="O147:P147"/>
    <mergeCell ref="A148:D148"/>
    <mergeCell ref="G148:H148"/>
    <mergeCell ref="K148:L148"/>
    <mergeCell ref="M148:N148"/>
    <mergeCell ref="O148:P148"/>
    <mergeCell ref="A149:D149"/>
    <mergeCell ref="G149:H149"/>
    <mergeCell ref="K149:L149"/>
    <mergeCell ref="M149:N149"/>
    <mergeCell ref="O149:P149"/>
    <mergeCell ref="A150:D150"/>
    <mergeCell ref="G150:H150"/>
    <mergeCell ref="K150:L150"/>
    <mergeCell ref="M150:N150"/>
    <mergeCell ref="O150:P150"/>
    <mergeCell ref="A143:D143"/>
    <mergeCell ref="G143:H143"/>
    <mergeCell ref="K143:L143"/>
    <mergeCell ref="M143:N143"/>
    <mergeCell ref="O143:P143"/>
    <mergeCell ref="A144:D144"/>
    <mergeCell ref="G144:H144"/>
    <mergeCell ref="K144:L144"/>
    <mergeCell ref="M144:N144"/>
    <mergeCell ref="O144:P144"/>
    <mergeCell ref="A145:D145"/>
    <mergeCell ref="G145:H145"/>
    <mergeCell ref="K145:L145"/>
    <mergeCell ref="M145:N145"/>
    <mergeCell ref="O145:P145"/>
    <mergeCell ref="A146:D146"/>
    <mergeCell ref="G146:H146"/>
    <mergeCell ref="K146:L146"/>
    <mergeCell ref="M146:N146"/>
    <mergeCell ref="O146:P146"/>
    <mergeCell ref="A139:D139"/>
    <mergeCell ref="G139:H139"/>
    <mergeCell ref="K139:L139"/>
    <mergeCell ref="M139:N139"/>
    <mergeCell ref="O139:P139"/>
    <mergeCell ref="A140:D140"/>
    <mergeCell ref="G140:H140"/>
    <mergeCell ref="K140:L140"/>
    <mergeCell ref="M140:N140"/>
    <mergeCell ref="O140:P140"/>
    <mergeCell ref="A141:D141"/>
    <mergeCell ref="G141:H141"/>
    <mergeCell ref="K141:L141"/>
    <mergeCell ref="M141:N141"/>
    <mergeCell ref="O141:P141"/>
    <mergeCell ref="A142:D142"/>
    <mergeCell ref="G142:H142"/>
    <mergeCell ref="K142:L142"/>
    <mergeCell ref="M142:N142"/>
    <mergeCell ref="O142:P142"/>
    <mergeCell ref="A135:D135"/>
    <mergeCell ref="G135:H135"/>
    <mergeCell ref="K135:L135"/>
    <mergeCell ref="M135:N135"/>
    <mergeCell ref="O135:P135"/>
    <mergeCell ref="A136:D136"/>
    <mergeCell ref="G136:H136"/>
    <mergeCell ref="K136:L136"/>
    <mergeCell ref="M136:N136"/>
    <mergeCell ref="O136:P136"/>
    <mergeCell ref="A137:D137"/>
    <mergeCell ref="G137:H137"/>
    <mergeCell ref="K137:L137"/>
    <mergeCell ref="M137:N137"/>
    <mergeCell ref="O137:P137"/>
    <mergeCell ref="A138:D138"/>
    <mergeCell ref="G138:H138"/>
    <mergeCell ref="K138:L138"/>
    <mergeCell ref="M138:N138"/>
    <mergeCell ref="O138:P138"/>
    <mergeCell ref="A131:D131"/>
    <mergeCell ref="G131:H131"/>
    <mergeCell ref="K131:L131"/>
    <mergeCell ref="M131:N131"/>
    <mergeCell ref="O131:P131"/>
    <mergeCell ref="A132:D132"/>
    <mergeCell ref="G132:H132"/>
    <mergeCell ref="K132:L132"/>
    <mergeCell ref="M132:N132"/>
    <mergeCell ref="O132:P132"/>
    <mergeCell ref="A133:D133"/>
    <mergeCell ref="G133:H133"/>
    <mergeCell ref="K133:L133"/>
    <mergeCell ref="M133:N133"/>
    <mergeCell ref="O133:P133"/>
    <mergeCell ref="A134:D134"/>
    <mergeCell ref="G134:H134"/>
    <mergeCell ref="K134:L134"/>
    <mergeCell ref="M134:N134"/>
    <mergeCell ref="O134:P134"/>
    <mergeCell ref="A127:D127"/>
    <mergeCell ref="G127:H127"/>
    <mergeCell ref="K127:L127"/>
    <mergeCell ref="M127:N127"/>
    <mergeCell ref="O127:P127"/>
    <mergeCell ref="A128:D128"/>
    <mergeCell ref="G128:H128"/>
    <mergeCell ref="K128:L128"/>
    <mergeCell ref="M128:N128"/>
    <mergeCell ref="O128:P128"/>
    <mergeCell ref="A129:D129"/>
    <mergeCell ref="G129:H129"/>
    <mergeCell ref="K129:L129"/>
    <mergeCell ref="M129:N129"/>
    <mergeCell ref="O129:P129"/>
    <mergeCell ref="A130:D130"/>
    <mergeCell ref="G130:H130"/>
    <mergeCell ref="K130:L130"/>
    <mergeCell ref="M130:N130"/>
    <mergeCell ref="O130:P130"/>
    <mergeCell ref="A123:D123"/>
    <mergeCell ref="G123:H123"/>
    <mergeCell ref="K123:L123"/>
    <mergeCell ref="M123:N123"/>
    <mergeCell ref="O123:P123"/>
    <mergeCell ref="A124:D124"/>
    <mergeCell ref="G124:H124"/>
    <mergeCell ref="K124:L124"/>
    <mergeCell ref="M124:N124"/>
    <mergeCell ref="O124:P124"/>
    <mergeCell ref="A125:D125"/>
    <mergeCell ref="G125:H125"/>
    <mergeCell ref="K125:L125"/>
    <mergeCell ref="M125:N125"/>
    <mergeCell ref="O125:P125"/>
    <mergeCell ref="A126:D126"/>
    <mergeCell ref="G126:H126"/>
    <mergeCell ref="K126:L126"/>
    <mergeCell ref="M126:N126"/>
    <mergeCell ref="O126:P126"/>
    <mergeCell ref="A119:D119"/>
    <mergeCell ref="G119:H119"/>
    <mergeCell ref="K119:L119"/>
    <mergeCell ref="M119:N119"/>
    <mergeCell ref="O119:P119"/>
    <mergeCell ref="A120:D120"/>
    <mergeCell ref="G120:H120"/>
    <mergeCell ref="K120:L120"/>
    <mergeCell ref="M120:N120"/>
    <mergeCell ref="O120:P120"/>
    <mergeCell ref="A121:D121"/>
    <mergeCell ref="G121:H121"/>
    <mergeCell ref="K121:L121"/>
    <mergeCell ref="M121:N121"/>
    <mergeCell ref="O121:P121"/>
    <mergeCell ref="A122:D122"/>
    <mergeCell ref="G122:H122"/>
    <mergeCell ref="K122:L122"/>
    <mergeCell ref="M122:N122"/>
    <mergeCell ref="O122:P122"/>
    <mergeCell ref="A115:D115"/>
    <mergeCell ref="G115:H115"/>
    <mergeCell ref="K115:L115"/>
    <mergeCell ref="M115:N115"/>
    <mergeCell ref="O115:P115"/>
    <mergeCell ref="A116:D116"/>
    <mergeCell ref="G116:H116"/>
    <mergeCell ref="K116:L116"/>
    <mergeCell ref="M116:N116"/>
    <mergeCell ref="O116:P116"/>
    <mergeCell ref="A117:D117"/>
    <mergeCell ref="G117:H117"/>
    <mergeCell ref="K117:L117"/>
    <mergeCell ref="M117:N117"/>
    <mergeCell ref="O117:P117"/>
    <mergeCell ref="G118:H118"/>
    <mergeCell ref="K118:L118"/>
    <mergeCell ref="M118:N118"/>
    <mergeCell ref="O118:P118"/>
    <mergeCell ref="A111:D111"/>
    <mergeCell ref="G111:H111"/>
    <mergeCell ref="K111:L111"/>
    <mergeCell ref="M111:N111"/>
    <mergeCell ref="O111:P111"/>
    <mergeCell ref="A112:D112"/>
    <mergeCell ref="G112:H112"/>
    <mergeCell ref="K112:L112"/>
    <mergeCell ref="M112:N112"/>
    <mergeCell ref="O112:P112"/>
    <mergeCell ref="A113:D113"/>
    <mergeCell ref="G113:H113"/>
    <mergeCell ref="K113:L113"/>
    <mergeCell ref="M113:N113"/>
    <mergeCell ref="O113:P113"/>
    <mergeCell ref="A114:D114"/>
    <mergeCell ref="G114:H114"/>
    <mergeCell ref="K114:L114"/>
    <mergeCell ref="M114:N114"/>
    <mergeCell ref="O114:P114"/>
    <mergeCell ref="A106:D106"/>
    <mergeCell ref="K106:L106"/>
    <mergeCell ref="M106:N106"/>
    <mergeCell ref="O106:P106"/>
    <mergeCell ref="A107:D107"/>
    <mergeCell ref="K107:L107"/>
    <mergeCell ref="M107:N107"/>
    <mergeCell ref="O107:P107"/>
    <mergeCell ref="A108:D108"/>
    <mergeCell ref="K108:L108"/>
    <mergeCell ref="M108:N108"/>
    <mergeCell ref="O108:P108"/>
    <mergeCell ref="A109:D109"/>
    <mergeCell ref="K109:L109"/>
    <mergeCell ref="M109:N109"/>
    <mergeCell ref="O109:P109"/>
    <mergeCell ref="A110:D110"/>
    <mergeCell ref="K110:L110"/>
    <mergeCell ref="M110:N110"/>
    <mergeCell ref="O110:P110"/>
    <mergeCell ref="A101:D101"/>
    <mergeCell ref="K101:L101"/>
    <mergeCell ref="M101:N101"/>
    <mergeCell ref="O101:P101"/>
    <mergeCell ref="A102:D102"/>
    <mergeCell ref="K102:L102"/>
    <mergeCell ref="M102:N102"/>
    <mergeCell ref="O102:P102"/>
    <mergeCell ref="A103:D103"/>
    <mergeCell ref="K103:L103"/>
    <mergeCell ref="M103:N103"/>
    <mergeCell ref="O103:P103"/>
    <mergeCell ref="A104:D104"/>
    <mergeCell ref="K104:L104"/>
    <mergeCell ref="M104:N104"/>
    <mergeCell ref="O104:P104"/>
    <mergeCell ref="A105:D105"/>
    <mergeCell ref="K105:L105"/>
    <mergeCell ref="M105:N105"/>
    <mergeCell ref="O105:P105"/>
    <mergeCell ref="A96:D96"/>
    <mergeCell ref="K96:L96"/>
    <mergeCell ref="M96:N96"/>
    <mergeCell ref="O96:P96"/>
    <mergeCell ref="A97:D97"/>
    <mergeCell ref="K97:L97"/>
    <mergeCell ref="M97:N97"/>
    <mergeCell ref="O97:P97"/>
    <mergeCell ref="A98:D98"/>
    <mergeCell ref="K98:L98"/>
    <mergeCell ref="M98:N98"/>
    <mergeCell ref="O98:P98"/>
    <mergeCell ref="A99:D99"/>
    <mergeCell ref="K99:L99"/>
    <mergeCell ref="M99:N99"/>
    <mergeCell ref="O99:P99"/>
    <mergeCell ref="A100:D100"/>
    <mergeCell ref="K100:L100"/>
    <mergeCell ref="M100:N100"/>
    <mergeCell ref="O100:P100"/>
    <mergeCell ref="A91:D91"/>
    <mergeCell ref="K91:L91"/>
    <mergeCell ref="M91:N91"/>
    <mergeCell ref="O91:P91"/>
    <mergeCell ref="A92:D92"/>
    <mergeCell ref="K92:L92"/>
    <mergeCell ref="M92:N92"/>
    <mergeCell ref="O92:P92"/>
    <mergeCell ref="A93:D93"/>
    <mergeCell ref="K93:L93"/>
    <mergeCell ref="M93:N93"/>
    <mergeCell ref="O93:P93"/>
    <mergeCell ref="A94:D94"/>
    <mergeCell ref="K94:L94"/>
    <mergeCell ref="M94:N94"/>
    <mergeCell ref="O94:P94"/>
    <mergeCell ref="A95:D95"/>
    <mergeCell ref="K95:L95"/>
    <mergeCell ref="M95:N95"/>
    <mergeCell ref="O95:P95"/>
    <mergeCell ref="A86:D86"/>
    <mergeCell ref="K86:L86"/>
    <mergeCell ref="M86:N86"/>
    <mergeCell ref="O86:P86"/>
    <mergeCell ref="A87:D87"/>
    <mergeCell ref="K87:L87"/>
    <mergeCell ref="M87:N87"/>
    <mergeCell ref="O87:P87"/>
    <mergeCell ref="A88:D88"/>
    <mergeCell ref="K88:L88"/>
    <mergeCell ref="M88:N88"/>
    <mergeCell ref="O88:P88"/>
    <mergeCell ref="A89:D89"/>
    <mergeCell ref="K89:L89"/>
    <mergeCell ref="M89:N89"/>
    <mergeCell ref="O89:P89"/>
    <mergeCell ref="A90:D90"/>
    <mergeCell ref="K90:L90"/>
    <mergeCell ref="M90:N90"/>
    <mergeCell ref="O90:P90"/>
    <mergeCell ref="A81:D81"/>
    <mergeCell ref="K81:L81"/>
    <mergeCell ref="M81:N81"/>
    <mergeCell ref="O81:P81"/>
    <mergeCell ref="A82:D82"/>
    <mergeCell ref="K82:L82"/>
    <mergeCell ref="M82:N82"/>
    <mergeCell ref="O82:P82"/>
    <mergeCell ref="A83:D83"/>
    <mergeCell ref="K83:L83"/>
    <mergeCell ref="M83:N83"/>
    <mergeCell ref="O83:P83"/>
    <mergeCell ref="A84:D84"/>
    <mergeCell ref="K84:L84"/>
    <mergeCell ref="M84:N84"/>
    <mergeCell ref="O84:P84"/>
    <mergeCell ref="A85:D85"/>
    <mergeCell ref="K85:L85"/>
    <mergeCell ref="M85:N85"/>
    <mergeCell ref="O85:P85"/>
    <mergeCell ref="A76:D76"/>
    <mergeCell ref="K76:L76"/>
    <mergeCell ref="M76:N76"/>
    <mergeCell ref="O76:P76"/>
    <mergeCell ref="A77:D77"/>
    <mergeCell ref="K77:L77"/>
    <mergeCell ref="M77:N77"/>
    <mergeCell ref="O77:P77"/>
    <mergeCell ref="A78:D78"/>
    <mergeCell ref="K78:L78"/>
    <mergeCell ref="M78:N78"/>
    <mergeCell ref="O78:P78"/>
    <mergeCell ref="A79:D79"/>
    <mergeCell ref="K79:L79"/>
    <mergeCell ref="M79:N79"/>
    <mergeCell ref="O79:P79"/>
    <mergeCell ref="A80:D80"/>
    <mergeCell ref="K80:L80"/>
    <mergeCell ref="M80:N80"/>
    <mergeCell ref="O80:P80"/>
    <mergeCell ref="A71:D71"/>
    <mergeCell ref="K71:L71"/>
    <mergeCell ref="M71:N71"/>
    <mergeCell ref="O71:P71"/>
    <mergeCell ref="A72:D72"/>
    <mergeCell ref="K72:L72"/>
    <mergeCell ref="M72:N72"/>
    <mergeCell ref="O72:P72"/>
    <mergeCell ref="A73:D73"/>
    <mergeCell ref="K73:L73"/>
    <mergeCell ref="M73:N73"/>
    <mergeCell ref="O73:P73"/>
    <mergeCell ref="A74:D74"/>
    <mergeCell ref="K74:L74"/>
    <mergeCell ref="M74:N74"/>
    <mergeCell ref="O74:P74"/>
    <mergeCell ref="A75:D75"/>
    <mergeCell ref="K75:L75"/>
    <mergeCell ref="M75:N75"/>
    <mergeCell ref="O75:P75"/>
    <mergeCell ref="A66:D66"/>
    <mergeCell ref="K66:L66"/>
    <mergeCell ref="M66:N66"/>
    <mergeCell ref="O66:P66"/>
    <mergeCell ref="A67:D67"/>
    <mergeCell ref="K67:L67"/>
    <mergeCell ref="M67:N67"/>
    <mergeCell ref="O67:P67"/>
    <mergeCell ref="A68:D68"/>
    <mergeCell ref="K68:L68"/>
    <mergeCell ref="M68:N68"/>
    <mergeCell ref="O68:P68"/>
    <mergeCell ref="A69:D69"/>
    <mergeCell ref="K69:L69"/>
    <mergeCell ref="M69:N69"/>
    <mergeCell ref="O69:P69"/>
    <mergeCell ref="A70:D70"/>
    <mergeCell ref="K70:L70"/>
    <mergeCell ref="M70:N70"/>
    <mergeCell ref="O70:P70"/>
    <mergeCell ref="A61:D61"/>
    <mergeCell ref="K61:L61"/>
    <mergeCell ref="M61:N61"/>
    <mergeCell ref="O61:P61"/>
    <mergeCell ref="A62:D62"/>
    <mergeCell ref="K62:L62"/>
    <mergeCell ref="M62:N62"/>
    <mergeCell ref="O62:P62"/>
    <mergeCell ref="A63:D63"/>
    <mergeCell ref="K63:L63"/>
    <mergeCell ref="M63:N63"/>
    <mergeCell ref="O63:P63"/>
    <mergeCell ref="A64:D64"/>
    <mergeCell ref="K64:L64"/>
    <mergeCell ref="M64:N64"/>
    <mergeCell ref="O64:P64"/>
    <mergeCell ref="A65:D65"/>
    <mergeCell ref="K65:L65"/>
    <mergeCell ref="M65:N65"/>
    <mergeCell ref="O65:P65"/>
    <mergeCell ref="A56:D56"/>
    <mergeCell ref="K56:L56"/>
    <mergeCell ref="M56:N56"/>
    <mergeCell ref="O56:P56"/>
    <mergeCell ref="A57:D57"/>
    <mergeCell ref="K57:L57"/>
    <mergeCell ref="M57:N57"/>
    <mergeCell ref="O57:P57"/>
    <mergeCell ref="A58:D58"/>
    <mergeCell ref="K58:L58"/>
    <mergeCell ref="M58:N58"/>
    <mergeCell ref="O58:P58"/>
    <mergeCell ref="A59:D59"/>
    <mergeCell ref="K59:L59"/>
    <mergeCell ref="M59:N59"/>
    <mergeCell ref="O59:P59"/>
    <mergeCell ref="A60:D60"/>
    <mergeCell ref="K60:L60"/>
    <mergeCell ref="M60:N60"/>
    <mergeCell ref="O60:P60"/>
    <mergeCell ref="A51:D51"/>
    <mergeCell ref="K51:L51"/>
    <mergeCell ref="M51:N51"/>
    <mergeCell ref="O51:P51"/>
    <mergeCell ref="A52:D52"/>
    <mergeCell ref="K52:L52"/>
    <mergeCell ref="M52:N52"/>
    <mergeCell ref="O52:P52"/>
    <mergeCell ref="A53:D53"/>
    <mergeCell ref="K53:L53"/>
    <mergeCell ref="M53:N53"/>
    <mergeCell ref="O53:P53"/>
    <mergeCell ref="A54:D54"/>
    <mergeCell ref="K54:L54"/>
    <mergeCell ref="M54:N54"/>
    <mergeCell ref="O54:P54"/>
    <mergeCell ref="A55:D55"/>
    <mergeCell ref="K55:L55"/>
    <mergeCell ref="M55:N55"/>
    <mergeCell ref="O55:P55"/>
    <mergeCell ref="A46:D46"/>
    <mergeCell ref="K46:L46"/>
    <mergeCell ref="M46:N46"/>
    <mergeCell ref="O46:P46"/>
    <mergeCell ref="A47:D47"/>
    <mergeCell ref="K47:L47"/>
    <mergeCell ref="M47:N47"/>
    <mergeCell ref="O47:P47"/>
    <mergeCell ref="A48:D48"/>
    <mergeCell ref="K48:L48"/>
    <mergeCell ref="M48:N48"/>
    <mergeCell ref="O48:P48"/>
    <mergeCell ref="A49:D49"/>
    <mergeCell ref="K49:L49"/>
    <mergeCell ref="M49:N49"/>
    <mergeCell ref="O49:P49"/>
    <mergeCell ref="A50:D50"/>
    <mergeCell ref="K50:L50"/>
    <mergeCell ref="M50:N50"/>
    <mergeCell ref="O50:P50"/>
    <mergeCell ref="A41:D41"/>
    <mergeCell ref="K41:L41"/>
    <mergeCell ref="M41:N41"/>
    <mergeCell ref="O41:P41"/>
    <mergeCell ref="A42:D42"/>
    <mergeCell ref="K42:L42"/>
    <mergeCell ref="M42:N42"/>
    <mergeCell ref="O42:P42"/>
    <mergeCell ref="A43:D43"/>
    <mergeCell ref="K43:L43"/>
    <mergeCell ref="M43:N43"/>
    <mergeCell ref="O43:P43"/>
    <mergeCell ref="A44:D44"/>
    <mergeCell ref="K44:L44"/>
    <mergeCell ref="M44:N44"/>
    <mergeCell ref="O44:P44"/>
    <mergeCell ref="A45:D45"/>
    <mergeCell ref="K45:L45"/>
    <mergeCell ref="M45:N45"/>
    <mergeCell ref="O45:P45"/>
    <mergeCell ref="A36:D36"/>
    <mergeCell ref="K36:L36"/>
    <mergeCell ref="M36:N36"/>
    <mergeCell ref="O36:P36"/>
    <mergeCell ref="A37:D37"/>
    <mergeCell ref="K37:L37"/>
    <mergeCell ref="M37:N37"/>
    <mergeCell ref="O37:P37"/>
    <mergeCell ref="A38:D38"/>
    <mergeCell ref="K38:L38"/>
    <mergeCell ref="M38:N38"/>
    <mergeCell ref="O38:P38"/>
    <mergeCell ref="A39:D39"/>
    <mergeCell ref="K39:L39"/>
    <mergeCell ref="M39:N39"/>
    <mergeCell ref="O39:P39"/>
    <mergeCell ref="A40:D40"/>
    <mergeCell ref="K40:L40"/>
    <mergeCell ref="M40:N40"/>
    <mergeCell ref="O40:P40"/>
    <mergeCell ref="A31:D31"/>
    <mergeCell ref="K31:L31"/>
    <mergeCell ref="M31:N31"/>
    <mergeCell ref="O31:P31"/>
    <mergeCell ref="A32:D32"/>
    <mergeCell ref="K32:L32"/>
    <mergeCell ref="M32:N32"/>
    <mergeCell ref="O32:P32"/>
    <mergeCell ref="A33:D33"/>
    <mergeCell ref="K33:L33"/>
    <mergeCell ref="M33:N33"/>
    <mergeCell ref="O33:P33"/>
    <mergeCell ref="A34:D34"/>
    <mergeCell ref="K34:L34"/>
    <mergeCell ref="M34:N34"/>
    <mergeCell ref="O34:P34"/>
    <mergeCell ref="A35:D35"/>
    <mergeCell ref="K35:L35"/>
    <mergeCell ref="M35:N35"/>
    <mergeCell ref="O35:P35"/>
    <mergeCell ref="A26:D26"/>
    <mergeCell ref="K26:L26"/>
    <mergeCell ref="M26:N26"/>
    <mergeCell ref="O26:P26"/>
    <mergeCell ref="A27:D27"/>
    <mergeCell ref="K27:L27"/>
    <mergeCell ref="M27:N27"/>
    <mergeCell ref="O27:P27"/>
    <mergeCell ref="A28:D28"/>
    <mergeCell ref="K28:L28"/>
    <mergeCell ref="M28:N28"/>
    <mergeCell ref="O28:P28"/>
    <mergeCell ref="A29:D29"/>
    <mergeCell ref="K29:L29"/>
    <mergeCell ref="M29:N29"/>
    <mergeCell ref="O29:P29"/>
    <mergeCell ref="A30:D30"/>
    <mergeCell ref="K30:L30"/>
    <mergeCell ref="M30:N30"/>
    <mergeCell ref="O30:P30"/>
    <mergeCell ref="A25:D25"/>
    <mergeCell ref="K25:L25"/>
    <mergeCell ref="M25:N25"/>
    <mergeCell ref="O25:P25"/>
    <mergeCell ref="A10:C10"/>
    <mergeCell ref="D10:P10"/>
    <mergeCell ref="A11:C11"/>
    <mergeCell ref="D11:P11"/>
    <mergeCell ref="A13:P13"/>
    <mergeCell ref="C16:I16"/>
    <mergeCell ref="C18:I18"/>
    <mergeCell ref="C19:I19"/>
    <mergeCell ref="C20:I20"/>
    <mergeCell ref="A22:P22"/>
    <mergeCell ref="E23:F23"/>
    <mergeCell ref="G23:H23"/>
    <mergeCell ref="K23:L23"/>
    <mergeCell ref="M23:N23"/>
    <mergeCell ref="O23:P23"/>
    <mergeCell ref="G24:H24"/>
    <mergeCell ref="K24:L24"/>
    <mergeCell ref="M24:N24"/>
    <mergeCell ref="O24:P24"/>
    <mergeCell ref="N1:P1"/>
    <mergeCell ref="D2:M2"/>
    <mergeCell ref="A3:B3"/>
    <mergeCell ref="C3:N3"/>
    <mergeCell ref="O3:P3"/>
    <mergeCell ref="A4:B4"/>
    <mergeCell ref="C4:N4"/>
    <mergeCell ref="O4:P4"/>
    <mergeCell ref="A5:B5"/>
    <mergeCell ref="C5:N5"/>
    <mergeCell ref="O5:P5"/>
    <mergeCell ref="A6:B6"/>
    <mergeCell ref="C6:N6"/>
    <mergeCell ref="O6:P6"/>
    <mergeCell ref="A8:P8"/>
    <mergeCell ref="A9:C9"/>
    <mergeCell ref="D9:P9"/>
  </mergeCells>
  <pageMargins left="0.39370078740157499" right="0.16" top="0.41" bottom="0.33" header="0.31496062992126" footer="0.31496062992126"/>
  <pageSetup paperSize="9"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456"/>
  <sheetViews>
    <sheetView view="pageBreakPreview" zoomScale="82" zoomScaleNormal="100" zoomScaleSheetLayoutView="82" workbookViewId="0">
      <selection activeCell="W460" sqref="W460"/>
    </sheetView>
  </sheetViews>
  <sheetFormatPr defaultColWidth="8.85546875" defaultRowHeight="15.75" x14ac:dyDescent="0.25"/>
  <cols>
    <col min="1" max="1" width="10.42578125" style="3" customWidth="1"/>
    <col min="2" max="2" width="10" style="3" customWidth="1"/>
    <col min="3" max="3" width="7.42578125" style="3" customWidth="1"/>
    <col min="4" max="4" width="8.85546875" style="3" customWidth="1"/>
    <col min="5" max="5" width="7.42578125" style="1" customWidth="1"/>
    <col min="6" max="6" width="9.28515625" style="1" customWidth="1"/>
    <col min="7" max="7" width="5.85546875" style="1" customWidth="1"/>
    <col min="8" max="8" width="4.42578125" style="1" customWidth="1"/>
    <col min="9" max="9" width="9.7109375" style="1" customWidth="1"/>
    <col min="10" max="16" width="11.7109375" style="1" customWidth="1"/>
    <col min="17" max="17" width="17.5703125" style="1" customWidth="1"/>
    <col min="18" max="18" width="18.5703125" style="1" hidden="1" customWidth="1"/>
    <col min="19" max="19" width="25.7109375" style="1" hidden="1" customWidth="1"/>
    <col min="20" max="20" width="23.5703125" style="1" hidden="1" customWidth="1"/>
    <col min="21" max="21" width="26.7109375" style="1" hidden="1" customWidth="1"/>
    <col min="22" max="22" width="16.5703125" style="1" customWidth="1"/>
    <col min="23" max="16384" width="8.85546875" style="1"/>
  </cols>
  <sheetData>
    <row r="1" spans="1:16" x14ac:dyDescent="0.25">
      <c r="N1" s="743" t="s">
        <v>0</v>
      </c>
      <c r="O1" s="743"/>
      <c r="P1" s="743"/>
    </row>
    <row r="2" spans="1:16" ht="18.75" x14ac:dyDescent="0.25">
      <c r="D2" s="744" t="s">
        <v>1</v>
      </c>
      <c r="E2" s="744"/>
      <c r="F2" s="744"/>
      <c r="G2" s="744"/>
      <c r="H2" s="744"/>
      <c r="I2" s="744"/>
      <c r="J2" s="744"/>
      <c r="K2" s="744"/>
      <c r="L2" s="744"/>
      <c r="M2" s="744"/>
    </row>
    <row r="3" spans="1:16" ht="18.75" hidden="1" customHeight="1" x14ac:dyDescent="0.25">
      <c r="P3" s="30" t="s">
        <v>2</v>
      </c>
    </row>
    <row r="4" spans="1:16" ht="15.75" hidden="1" customHeight="1" x14ac:dyDescent="0.25">
      <c r="A4" s="745" t="s">
        <v>3</v>
      </c>
      <c r="B4" s="745"/>
      <c r="C4" s="745"/>
      <c r="D4" s="746" t="s">
        <v>4</v>
      </c>
      <c r="E4" s="747"/>
      <c r="F4" s="747"/>
      <c r="G4" s="747"/>
      <c r="H4" s="747"/>
      <c r="I4" s="747"/>
      <c r="J4" s="747"/>
      <c r="K4" s="747"/>
      <c r="L4" s="747"/>
      <c r="M4" s="747"/>
      <c r="N4" s="747"/>
      <c r="O4" s="748"/>
      <c r="P4" s="105">
        <v>11</v>
      </c>
    </row>
    <row r="5" spans="1:16" s="95" customFormat="1" ht="23.45" hidden="1" customHeight="1" x14ac:dyDescent="0.25">
      <c r="A5" s="745" t="s">
        <v>5</v>
      </c>
      <c r="B5" s="745"/>
      <c r="C5" s="745"/>
      <c r="D5" s="749" t="s">
        <v>6</v>
      </c>
      <c r="E5" s="749"/>
      <c r="F5" s="749"/>
      <c r="G5" s="749"/>
      <c r="H5" s="749"/>
      <c r="I5" s="749"/>
      <c r="J5" s="749"/>
      <c r="K5" s="749"/>
      <c r="L5" s="749"/>
      <c r="M5" s="749"/>
      <c r="N5" s="749"/>
      <c r="O5" s="749"/>
      <c r="P5" s="105">
        <v>215</v>
      </c>
    </row>
    <row r="6" spans="1:16" s="95" customFormat="1" ht="23.45" hidden="1" customHeight="1" x14ac:dyDescent="0.25">
      <c r="A6" s="745" t="s">
        <v>7</v>
      </c>
      <c r="B6" s="745"/>
      <c r="C6" s="745"/>
      <c r="D6" s="749"/>
      <c r="E6" s="749"/>
      <c r="F6" s="749"/>
      <c r="G6" s="749"/>
      <c r="H6" s="749"/>
      <c r="I6" s="749"/>
      <c r="J6" s="749"/>
      <c r="K6" s="749"/>
      <c r="L6" s="749"/>
      <c r="M6" s="749"/>
      <c r="N6" s="749"/>
      <c r="O6" s="749"/>
      <c r="P6" s="105"/>
    </row>
    <row r="7" spans="1:16" s="95" customFormat="1" ht="23.45" hidden="1" customHeight="1" x14ac:dyDescent="0.25">
      <c r="A7" s="103"/>
      <c r="B7" s="103"/>
      <c r="C7" s="103"/>
      <c r="D7" s="103"/>
    </row>
    <row r="8" spans="1:16" s="95" customFormat="1" ht="15.75" hidden="1" customHeight="1" x14ac:dyDescent="0.25">
      <c r="A8" s="746" t="s">
        <v>8</v>
      </c>
      <c r="B8" s="747"/>
      <c r="C8" s="747"/>
      <c r="D8" s="747"/>
      <c r="E8" s="747"/>
      <c r="F8" s="747"/>
      <c r="G8" s="747"/>
      <c r="H8" s="747"/>
      <c r="I8" s="747"/>
      <c r="J8" s="747"/>
      <c r="K8" s="747"/>
      <c r="L8" s="747"/>
      <c r="M8" s="747"/>
      <c r="N8" s="747"/>
      <c r="O8" s="747"/>
      <c r="P8" s="748"/>
    </row>
    <row r="9" spans="1:16" s="95" customFormat="1" ht="15.75" hidden="1" customHeight="1" x14ac:dyDescent="0.25">
      <c r="A9" s="104"/>
      <c r="B9" s="104"/>
      <c r="C9" s="104"/>
      <c r="D9" s="104"/>
      <c r="E9" s="104"/>
      <c r="F9" s="104"/>
      <c r="G9" s="104"/>
      <c r="H9" s="104"/>
      <c r="I9" s="104"/>
      <c r="J9" s="104"/>
      <c r="K9" s="104"/>
      <c r="L9" s="104"/>
      <c r="M9" s="104"/>
      <c r="N9" s="104"/>
      <c r="O9" s="104"/>
      <c r="P9" s="104"/>
    </row>
    <row r="10" spans="1:16" s="95" customFormat="1" ht="15.75" hidden="1" customHeight="1" x14ac:dyDescent="0.25">
      <c r="A10" s="754" t="s">
        <v>9</v>
      </c>
      <c r="B10" s="755"/>
      <c r="C10" s="755"/>
      <c r="D10" s="756"/>
      <c r="E10" s="750" t="s">
        <v>2</v>
      </c>
      <c r="F10" s="751"/>
      <c r="G10" s="752">
        <v>2013</v>
      </c>
      <c r="H10" s="752"/>
      <c r="I10" s="105">
        <v>2014</v>
      </c>
      <c r="J10" s="105">
        <v>2015</v>
      </c>
      <c r="K10" s="753">
        <v>2016</v>
      </c>
      <c r="L10" s="753"/>
      <c r="M10" s="753">
        <v>2017</v>
      </c>
      <c r="N10" s="753"/>
      <c r="O10" s="753">
        <v>2018</v>
      </c>
      <c r="P10" s="753"/>
    </row>
    <row r="11" spans="1:16" s="95" customFormat="1" ht="21.6" hidden="1" customHeight="1" x14ac:dyDescent="0.25">
      <c r="A11" s="757"/>
      <c r="B11" s="758"/>
      <c r="C11" s="758"/>
      <c r="D11" s="759"/>
      <c r="E11" s="105" t="s">
        <v>10</v>
      </c>
      <c r="F11" s="106" t="s">
        <v>11</v>
      </c>
      <c r="G11" s="750" t="s">
        <v>12</v>
      </c>
      <c r="H11" s="751"/>
      <c r="I11" s="105" t="s">
        <v>12</v>
      </c>
      <c r="J11" s="105" t="s">
        <v>13</v>
      </c>
      <c r="K11" s="750" t="s">
        <v>14</v>
      </c>
      <c r="L11" s="751"/>
      <c r="M11" s="750" t="s">
        <v>15</v>
      </c>
      <c r="N11" s="751"/>
      <c r="O11" s="750" t="s">
        <v>15</v>
      </c>
      <c r="P11" s="751"/>
    </row>
    <row r="12" spans="1:16" s="95" customFormat="1" ht="15.75" hidden="1" customHeight="1" x14ac:dyDescent="0.25">
      <c r="A12" s="760" t="s">
        <v>16</v>
      </c>
      <c r="B12" s="760"/>
      <c r="C12" s="760"/>
      <c r="D12" s="760"/>
      <c r="E12" s="105"/>
      <c r="F12" s="105"/>
      <c r="G12" s="761" t="s">
        <v>17</v>
      </c>
      <c r="H12" s="762"/>
      <c r="I12" s="108" t="s">
        <v>17</v>
      </c>
      <c r="J12" s="124" t="e">
        <f>J13</f>
        <v>#VALUE!</v>
      </c>
      <c r="K12" s="763" t="e">
        <f>K13</f>
        <v>#VALUE!</v>
      </c>
      <c r="L12" s="762"/>
      <c r="M12" s="763" t="e">
        <f>M13</f>
        <v>#VALUE!</v>
      </c>
      <c r="N12" s="762"/>
      <c r="O12" s="763" t="e">
        <f>O13</f>
        <v>#VALUE!</v>
      </c>
      <c r="P12" s="762"/>
    </row>
    <row r="13" spans="1:16" s="95" customFormat="1" ht="23.45" hidden="1" customHeight="1" x14ac:dyDescent="0.25">
      <c r="A13" s="760"/>
      <c r="B13" s="760"/>
      <c r="C13" s="760"/>
      <c r="D13" s="760"/>
      <c r="E13" s="107" t="s">
        <v>18</v>
      </c>
      <c r="F13" s="108"/>
      <c r="G13" s="761" t="s">
        <v>17</v>
      </c>
      <c r="H13" s="762"/>
      <c r="I13" s="108" t="s">
        <v>17</v>
      </c>
      <c r="J13" s="124" t="e">
        <f>J14+J15+J16+J17+J18+J19</f>
        <v>#VALUE!</v>
      </c>
      <c r="K13" s="764" t="e">
        <f>K14+K15+K16+K17+K18+K19</f>
        <v>#VALUE!</v>
      </c>
      <c r="L13" s="765"/>
      <c r="M13" s="764" t="e">
        <f t="shared" ref="M13" si="0">M14+M15+M16+M17+M18+M19</f>
        <v>#VALUE!</v>
      </c>
      <c r="N13" s="765"/>
      <c r="O13" s="764" t="e">
        <f t="shared" ref="O13" si="1">O14+O15+O16+O17+O18+O19</f>
        <v>#VALUE!</v>
      </c>
      <c r="P13" s="765"/>
    </row>
    <row r="14" spans="1:16" s="95" customFormat="1" ht="23.45" hidden="1" customHeight="1" x14ac:dyDescent="0.25">
      <c r="A14" s="745" t="s">
        <v>19</v>
      </c>
      <c r="B14" s="745"/>
      <c r="C14" s="745"/>
      <c r="D14" s="745"/>
      <c r="E14" s="107" t="s">
        <v>18</v>
      </c>
      <c r="F14" s="109">
        <v>21</v>
      </c>
      <c r="G14" s="752" t="s">
        <v>17</v>
      </c>
      <c r="H14" s="752"/>
      <c r="I14" s="105" t="s">
        <v>17</v>
      </c>
      <c r="J14" s="125" t="str">
        <f>J81</f>
        <v>Aprobat</v>
      </c>
      <c r="K14" s="766" t="str">
        <f>K81</f>
        <v>Proiect</v>
      </c>
      <c r="L14" s="752"/>
      <c r="M14" s="766" t="str">
        <f t="shared" ref="M14" si="2">M81</f>
        <v>Estimat</v>
      </c>
      <c r="N14" s="752"/>
      <c r="O14" s="766" t="str">
        <f t="shared" ref="O14" si="3">O81</f>
        <v>Estimat</v>
      </c>
      <c r="P14" s="752"/>
    </row>
    <row r="15" spans="1:16" s="95" customFormat="1" ht="23.45" hidden="1" customHeight="1" x14ac:dyDescent="0.25">
      <c r="A15" s="745" t="s">
        <v>20</v>
      </c>
      <c r="B15" s="745"/>
      <c r="C15" s="745"/>
      <c r="D15" s="745"/>
      <c r="E15" s="107" t="s">
        <v>18</v>
      </c>
      <c r="F15" s="109">
        <v>22</v>
      </c>
      <c r="G15" s="752" t="s">
        <v>17</v>
      </c>
      <c r="H15" s="752"/>
      <c r="I15" s="105" t="s">
        <v>17</v>
      </c>
      <c r="J15" s="125" t="e">
        <f>#REF!</f>
        <v>#REF!</v>
      </c>
      <c r="K15" s="766" t="e">
        <f>#REF!</f>
        <v>#REF!</v>
      </c>
      <c r="L15" s="752"/>
      <c r="M15" s="766" t="e">
        <f>#REF!</f>
        <v>#REF!</v>
      </c>
      <c r="N15" s="752"/>
      <c r="O15" s="766" t="e">
        <f>#REF!</f>
        <v>#REF!</v>
      </c>
      <c r="P15" s="752"/>
    </row>
    <row r="16" spans="1:16" s="95" customFormat="1" ht="23.45" hidden="1" customHeight="1" x14ac:dyDescent="0.25">
      <c r="A16" s="745" t="s">
        <v>21</v>
      </c>
      <c r="B16" s="745"/>
      <c r="C16" s="745"/>
      <c r="D16" s="745"/>
      <c r="E16" s="107" t="s">
        <v>18</v>
      </c>
      <c r="F16" s="105">
        <v>27</v>
      </c>
      <c r="G16" s="752" t="s">
        <v>17</v>
      </c>
      <c r="H16" s="752"/>
      <c r="I16" s="105" t="s">
        <v>17</v>
      </c>
      <c r="J16" s="125">
        <f>J90</f>
        <v>0</v>
      </c>
      <c r="K16" s="766">
        <f>K90</f>
        <v>0</v>
      </c>
      <c r="L16" s="752"/>
      <c r="M16" s="766">
        <f t="shared" ref="M16" si="4">M90</f>
        <v>0</v>
      </c>
      <c r="N16" s="752"/>
      <c r="O16" s="766">
        <f t="shared" ref="O16" si="5">O90</f>
        <v>0</v>
      </c>
      <c r="P16" s="752"/>
    </row>
    <row r="17" spans="1:16" s="95" customFormat="1" ht="23.45" hidden="1" customHeight="1" x14ac:dyDescent="0.25">
      <c r="A17" s="745" t="s">
        <v>22</v>
      </c>
      <c r="B17" s="745"/>
      <c r="C17" s="745"/>
      <c r="D17" s="745"/>
      <c r="E17" s="107" t="s">
        <v>18</v>
      </c>
      <c r="F17" s="105">
        <v>28</v>
      </c>
      <c r="G17" s="752" t="s">
        <v>17</v>
      </c>
      <c r="H17" s="752"/>
      <c r="I17" s="105" t="s">
        <v>17</v>
      </c>
      <c r="J17" s="125">
        <f>J93</f>
        <v>0</v>
      </c>
      <c r="K17" s="766">
        <f>K93</f>
        <v>0</v>
      </c>
      <c r="L17" s="752"/>
      <c r="M17" s="766">
        <f t="shared" ref="M17" si="6">M93</f>
        <v>0</v>
      </c>
      <c r="N17" s="752"/>
      <c r="O17" s="766">
        <f t="shared" ref="O17" si="7">O93</f>
        <v>0</v>
      </c>
      <c r="P17" s="752"/>
    </row>
    <row r="18" spans="1:16" s="95" customFormat="1" ht="23.45" hidden="1" customHeight="1" x14ac:dyDescent="0.25">
      <c r="A18" s="745" t="s">
        <v>23</v>
      </c>
      <c r="B18" s="745"/>
      <c r="C18" s="745"/>
      <c r="D18" s="745"/>
      <c r="E18" s="107" t="s">
        <v>18</v>
      </c>
      <c r="F18" s="105">
        <v>31</v>
      </c>
      <c r="G18" s="752" t="s">
        <v>17</v>
      </c>
      <c r="H18" s="752"/>
      <c r="I18" s="105" t="s">
        <v>17</v>
      </c>
      <c r="J18" s="125">
        <f>J113</f>
        <v>0</v>
      </c>
      <c r="K18" s="766">
        <f>K113</f>
        <v>0</v>
      </c>
      <c r="L18" s="752"/>
      <c r="M18" s="766">
        <f t="shared" ref="M18" si="8">M113</f>
        <v>0</v>
      </c>
      <c r="N18" s="752"/>
      <c r="O18" s="766">
        <f t="shared" ref="O18" si="9">O113</f>
        <v>0</v>
      </c>
      <c r="P18" s="752"/>
    </row>
    <row r="19" spans="1:16" s="95" customFormat="1" ht="23.45" hidden="1" customHeight="1" x14ac:dyDescent="0.25">
      <c r="A19" s="767" t="s">
        <v>24</v>
      </c>
      <c r="B19" s="768"/>
      <c r="C19" s="768"/>
      <c r="D19" s="769"/>
      <c r="E19" s="107" t="s">
        <v>18</v>
      </c>
      <c r="F19" s="109">
        <v>33</v>
      </c>
      <c r="G19" s="752" t="s">
        <v>17</v>
      </c>
      <c r="H19" s="752"/>
      <c r="I19" s="105" t="s">
        <v>17</v>
      </c>
      <c r="J19" s="125">
        <f>J144</f>
        <v>0</v>
      </c>
      <c r="K19" s="766">
        <f>K144</f>
        <v>0</v>
      </c>
      <c r="L19" s="752"/>
      <c r="M19" s="766">
        <f t="shared" ref="M19" si="10">M144</f>
        <v>0</v>
      </c>
      <c r="N19" s="752"/>
      <c r="O19" s="766">
        <f t="shared" ref="O19" si="11">O144</f>
        <v>0</v>
      </c>
      <c r="P19" s="752"/>
    </row>
    <row r="20" spans="1:16" s="95" customFormat="1" ht="23.45" hidden="1" customHeight="1" x14ac:dyDescent="0.25">
      <c r="A20" s="103"/>
      <c r="B20" s="103"/>
      <c r="C20" s="103"/>
      <c r="D20" s="103"/>
    </row>
    <row r="21" spans="1:16" s="95" customFormat="1" ht="14.45" hidden="1" customHeight="1" x14ac:dyDescent="0.25">
      <c r="A21" s="754" t="s">
        <v>9</v>
      </c>
      <c r="B21" s="756"/>
      <c r="C21" s="753" t="s">
        <v>2</v>
      </c>
      <c r="D21" s="753"/>
      <c r="E21" s="753"/>
      <c r="F21" s="753"/>
      <c r="G21" s="752">
        <v>2013</v>
      </c>
      <c r="H21" s="752"/>
      <c r="I21" s="105">
        <v>2014</v>
      </c>
      <c r="J21" s="105">
        <v>2015</v>
      </c>
      <c r="K21" s="753">
        <v>2016</v>
      </c>
      <c r="L21" s="753"/>
      <c r="M21" s="753">
        <v>2017</v>
      </c>
      <c r="N21" s="753"/>
      <c r="O21" s="753">
        <v>2018</v>
      </c>
      <c r="P21" s="753"/>
    </row>
    <row r="22" spans="1:16" s="95" customFormat="1" ht="18.600000000000001" hidden="1" customHeight="1" x14ac:dyDescent="0.25">
      <c r="A22" s="757"/>
      <c r="B22" s="759"/>
      <c r="C22" s="102" t="s">
        <v>25</v>
      </c>
      <c r="D22" s="102" t="s">
        <v>26</v>
      </c>
      <c r="E22" s="105" t="s">
        <v>10</v>
      </c>
      <c r="F22" s="106" t="s">
        <v>11</v>
      </c>
      <c r="G22" s="750" t="s">
        <v>12</v>
      </c>
      <c r="H22" s="751"/>
      <c r="I22" s="105" t="s">
        <v>12</v>
      </c>
      <c r="J22" s="105" t="s">
        <v>13</v>
      </c>
      <c r="K22" s="750" t="s">
        <v>14</v>
      </c>
      <c r="L22" s="751"/>
      <c r="M22" s="750" t="s">
        <v>15</v>
      </c>
      <c r="N22" s="751"/>
      <c r="O22" s="750" t="s">
        <v>15</v>
      </c>
      <c r="P22" s="751"/>
    </row>
    <row r="23" spans="1:16" s="95" customFormat="1" ht="35.450000000000003" hidden="1" customHeight="1" x14ac:dyDescent="0.25">
      <c r="A23" s="770" t="s">
        <v>27</v>
      </c>
      <c r="B23" s="771"/>
      <c r="C23" s="110"/>
      <c r="D23" s="110"/>
      <c r="E23" s="111"/>
      <c r="F23" s="111"/>
      <c r="G23" s="765" t="s">
        <v>17</v>
      </c>
      <c r="H23" s="765"/>
      <c r="I23" s="108" t="s">
        <v>17</v>
      </c>
      <c r="J23" s="126" t="e">
        <f>J24+J28+J32</f>
        <v>#VALUE!</v>
      </c>
      <c r="K23" s="772" t="e">
        <f t="shared" ref="K23" si="12">K24+K28+K32</f>
        <v>#VALUE!</v>
      </c>
      <c r="L23" s="773"/>
      <c r="M23" s="772" t="e">
        <f t="shared" ref="M23" si="13">M24+M28+M32</f>
        <v>#VALUE!</v>
      </c>
      <c r="N23" s="773"/>
      <c r="O23" s="772" t="e">
        <f t="shared" ref="O23" si="14">O24+O28+O32</f>
        <v>#VALUE!</v>
      </c>
      <c r="P23" s="773"/>
    </row>
    <row r="24" spans="1:16" s="95" customFormat="1" ht="34.5" hidden="1" customHeight="1" x14ac:dyDescent="0.25">
      <c r="A24" s="770" t="s">
        <v>28</v>
      </c>
      <c r="B24" s="771"/>
      <c r="C24" s="112">
        <v>200</v>
      </c>
      <c r="D24" s="113"/>
      <c r="E24" s="113"/>
      <c r="F24" s="113"/>
      <c r="G24" s="765" t="s">
        <v>17</v>
      </c>
      <c r="H24" s="765"/>
      <c r="I24" s="108" t="s">
        <v>17</v>
      </c>
      <c r="J24" s="127">
        <f>J25+J26</f>
        <v>0</v>
      </c>
      <c r="K24" s="774">
        <f>K25+K26</f>
        <v>0</v>
      </c>
      <c r="L24" s="774"/>
      <c r="M24" s="774">
        <f t="shared" ref="M24" si="15">M25+M26</f>
        <v>0</v>
      </c>
      <c r="N24" s="774"/>
      <c r="O24" s="774">
        <f t="shared" ref="O24" si="16">O25+O26</f>
        <v>0</v>
      </c>
      <c r="P24" s="774"/>
    </row>
    <row r="25" spans="1:16" s="95" customFormat="1" ht="32.450000000000003" hidden="1" customHeight="1" x14ac:dyDescent="0.25">
      <c r="A25" s="775" t="s">
        <v>29</v>
      </c>
      <c r="B25" s="776"/>
      <c r="C25" s="109">
        <v>200</v>
      </c>
      <c r="D25" s="109">
        <v>1</v>
      </c>
      <c r="E25" s="114" t="s">
        <v>18</v>
      </c>
      <c r="F25" s="109">
        <v>14</v>
      </c>
      <c r="G25" s="752" t="s">
        <v>17</v>
      </c>
      <c r="H25" s="752"/>
      <c r="I25" s="105" t="s">
        <v>17</v>
      </c>
      <c r="J25" s="128"/>
      <c r="K25" s="777"/>
      <c r="L25" s="777"/>
      <c r="M25" s="777"/>
      <c r="N25" s="777"/>
      <c r="O25" s="777"/>
      <c r="P25" s="777"/>
    </row>
    <row r="26" spans="1:16" s="95" customFormat="1" ht="15.75" hidden="1" customHeight="1" x14ac:dyDescent="0.25">
      <c r="A26" s="775" t="s">
        <v>30</v>
      </c>
      <c r="B26" s="776"/>
      <c r="C26" s="109">
        <v>200</v>
      </c>
      <c r="D26" s="109">
        <v>1</v>
      </c>
      <c r="E26" s="114" t="s">
        <v>18</v>
      </c>
      <c r="F26" s="109">
        <v>14</v>
      </c>
      <c r="G26" s="752" t="s">
        <v>17</v>
      </c>
      <c r="H26" s="752"/>
      <c r="I26" s="105" t="s">
        <v>17</v>
      </c>
      <c r="J26" s="128"/>
      <c r="K26" s="777"/>
      <c r="L26" s="777"/>
      <c r="M26" s="777"/>
      <c r="N26" s="777"/>
      <c r="O26" s="777"/>
      <c r="P26" s="777"/>
    </row>
    <row r="27" spans="1:16" s="95" customFormat="1" ht="18.600000000000001" hidden="1" customHeight="1" x14ac:dyDescent="0.25">
      <c r="A27" s="778"/>
      <c r="B27" s="778"/>
      <c r="C27" s="110"/>
      <c r="D27" s="110"/>
      <c r="E27" s="111"/>
      <c r="F27" s="111"/>
      <c r="G27" s="752" t="s">
        <v>17</v>
      </c>
      <c r="H27" s="752"/>
      <c r="I27" s="105" t="s">
        <v>17</v>
      </c>
      <c r="J27" s="128"/>
      <c r="K27" s="777"/>
      <c r="L27" s="777"/>
      <c r="M27" s="777"/>
      <c r="N27" s="777"/>
      <c r="O27" s="777"/>
      <c r="P27" s="777"/>
    </row>
    <row r="28" spans="1:16" s="95" customFormat="1" ht="18.600000000000001" hidden="1" customHeight="1" x14ac:dyDescent="0.25">
      <c r="A28" s="779" t="s">
        <v>31</v>
      </c>
      <c r="B28" s="780"/>
      <c r="C28" s="115">
        <v>200</v>
      </c>
      <c r="D28" s="109">
        <v>2</v>
      </c>
      <c r="E28" s="111"/>
      <c r="F28" s="111"/>
      <c r="G28" s="752" t="s">
        <v>17</v>
      </c>
      <c r="H28" s="752"/>
      <c r="I28" s="105" t="s">
        <v>17</v>
      </c>
      <c r="J28" s="128"/>
      <c r="K28" s="777"/>
      <c r="L28" s="777"/>
      <c r="M28" s="777"/>
      <c r="N28" s="777"/>
      <c r="O28" s="777"/>
      <c r="P28" s="777"/>
    </row>
    <row r="29" spans="1:16" s="95" customFormat="1" ht="28.5" hidden="1" customHeight="1" x14ac:dyDescent="0.25">
      <c r="A29" s="778"/>
      <c r="B29" s="778"/>
      <c r="C29" s="109"/>
      <c r="D29" s="110"/>
      <c r="E29" s="111"/>
      <c r="F29" s="111"/>
      <c r="G29" s="752" t="s">
        <v>17</v>
      </c>
      <c r="H29" s="752"/>
      <c r="I29" s="105" t="s">
        <v>17</v>
      </c>
      <c r="J29" s="128"/>
      <c r="K29" s="777"/>
      <c r="L29" s="777"/>
      <c r="M29" s="777"/>
      <c r="N29" s="777"/>
      <c r="O29" s="777"/>
      <c r="P29" s="777"/>
    </row>
    <row r="30" spans="1:16" s="95" customFormat="1" ht="19.149999999999999" hidden="1" customHeight="1" x14ac:dyDescent="0.25">
      <c r="A30" s="775"/>
      <c r="B30" s="776"/>
      <c r="C30" s="109"/>
      <c r="D30" s="110"/>
      <c r="E30" s="111"/>
      <c r="F30" s="111"/>
      <c r="G30" s="750" t="s">
        <v>17</v>
      </c>
      <c r="H30" s="751"/>
      <c r="I30" s="105" t="s">
        <v>17</v>
      </c>
      <c r="J30" s="128"/>
      <c r="K30" s="781"/>
      <c r="L30" s="782"/>
      <c r="M30" s="781"/>
      <c r="N30" s="782"/>
      <c r="O30" s="781"/>
      <c r="P30" s="782"/>
    </row>
    <row r="31" spans="1:16" s="95" customFormat="1" ht="19.149999999999999" hidden="1" customHeight="1" x14ac:dyDescent="0.25">
      <c r="A31" s="775"/>
      <c r="B31" s="776"/>
      <c r="C31" s="109"/>
      <c r="D31" s="110"/>
      <c r="E31" s="111"/>
      <c r="F31" s="111"/>
      <c r="G31" s="750" t="s">
        <v>17</v>
      </c>
      <c r="H31" s="751"/>
      <c r="I31" s="105" t="s">
        <v>17</v>
      </c>
      <c r="J31" s="128"/>
      <c r="K31" s="781"/>
      <c r="L31" s="782"/>
      <c r="M31" s="781"/>
      <c r="N31" s="782"/>
      <c r="O31" s="781"/>
      <c r="P31" s="782"/>
    </row>
    <row r="32" spans="1:16" s="95" customFormat="1" ht="19.149999999999999" hidden="1" customHeight="1" x14ac:dyDescent="0.25">
      <c r="A32" s="779" t="s">
        <v>32</v>
      </c>
      <c r="B32" s="780"/>
      <c r="C32" s="115">
        <v>100</v>
      </c>
      <c r="D32" s="109" t="s">
        <v>33</v>
      </c>
      <c r="E32" s="111"/>
      <c r="F32" s="111"/>
      <c r="G32" s="750" t="s">
        <v>17</v>
      </c>
      <c r="H32" s="751"/>
      <c r="I32" s="105" t="s">
        <v>17</v>
      </c>
      <c r="J32" s="126" t="e">
        <f>J12-(J24+J28)</f>
        <v>#VALUE!</v>
      </c>
      <c r="K32" s="772" t="e">
        <f t="shared" ref="K32:O32" si="17">K12-(K24+K28)</f>
        <v>#VALUE!</v>
      </c>
      <c r="L32" s="773"/>
      <c r="M32" s="772" t="e">
        <f t="shared" si="17"/>
        <v>#VALUE!</v>
      </c>
      <c r="N32" s="773"/>
      <c r="O32" s="772" t="e">
        <f t="shared" si="17"/>
        <v>#VALUE!</v>
      </c>
      <c r="P32" s="773"/>
    </row>
    <row r="33" spans="1:16" s="95" customFormat="1" ht="43.5" hidden="1" customHeight="1" x14ac:dyDescent="0.25">
      <c r="A33" s="767"/>
      <c r="B33" s="769"/>
      <c r="C33" s="110"/>
      <c r="D33" s="110"/>
      <c r="E33" s="111"/>
      <c r="F33" s="111"/>
      <c r="G33" s="750" t="s">
        <v>17</v>
      </c>
      <c r="H33" s="751"/>
      <c r="I33" s="105" t="s">
        <v>17</v>
      </c>
      <c r="J33" s="111"/>
      <c r="K33" s="783"/>
      <c r="L33" s="784"/>
      <c r="M33" s="783"/>
      <c r="N33" s="784"/>
      <c r="O33" s="783"/>
      <c r="P33" s="784"/>
    </row>
    <row r="34" spans="1:16" s="95" customFormat="1" ht="20.45" hidden="1" customHeight="1" x14ac:dyDescent="0.25">
      <c r="A34" s="103"/>
      <c r="B34" s="103"/>
      <c r="C34" s="103"/>
      <c r="D34" s="103"/>
    </row>
    <row r="35" spans="1:16" s="95" customFormat="1" ht="14.45" hidden="1" customHeight="1" x14ac:dyDescent="0.25">
      <c r="A35" s="785" t="s">
        <v>34</v>
      </c>
      <c r="B35" s="768"/>
      <c r="C35" s="768"/>
      <c r="D35" s="768"/>
      <c r="E35" s="768"/>
      <c r="F35" s="768"/>
      <c r="G35" s="768"/>
      <c r="H35" s="768"/>
      <c r="I35" s="768"/>
      <c r="J35" s="768"/>
      <c r="K35" s="768"/>
      <c r="L35" s="768"/>
      <c r="M35" s="768"/>
      <c r="N35" s="768"/>
      <c r="O35" s="768"/>
      <c r="P35" s="769"/>
    </row>
    <row r="36" spans="1:16" s="95" customFormat="1" ht="14.45" hidden="1" customHeight="1" x14ac:dyDescent="0.25">
      <c r="A36" s="745" t="s">
        <v>9</v>
      </c>
      <c r="B36" s="745"/>
      <c r="C36" s="745"/>
      <c r="D36" s="752" t="s">
        <v>2</v>
      </c>
      <c r="E36" s="752"/>
      <c r="F36" s="752"/>
      <c r="G36" s="752" t="s">
        <v>35</v>
      </c>
      <c r="H36" s="752"/>
      <c r="I36" s="752"/>
      <c r="J36" s="752"/>
      <c r="K36" s="752" t="s">
        <v>36</v>
      </c>
      <c r="L36" s="752"/>
      <c r="M36" s="752"/>
      <c r="N36" s="752" t="s">
        <v>37</v>
      </c>
      <c r="O36" s="752"/>
      <c r="P36" s="752"/>
    </row>
    <row r="37" spans="1:16" s="95" customFormat="1" ht="25.15" hidden="1" customHeight="1" x14ac:dyDescent="0.25">
      <c r="A37" s="745"/>
      <c r="B37" s="745"/>
      <c r="C37" s="745"/>
      <c r="D37" s="102" t="s">
        <v>10</v>
      </c>
      <c r="E37" s="786" t="s">
        <v>38</v>
      </c>
      <c r="F37" s="786"/>
      <c r="G37" s="787" t="s">
        <v>39</v>
      </c>
      <c r="H37" s="787"/>
      <c r="I37" s="116" t="s">
        <v>40</v>
      </c>
      <c r="J37" s="116" t="s">
        <v>41</v>
      </c>
      <c r="K37" s="116" t="s">
        <v>39</v>
      </c>
      <c r="L37" s="116" t="s">
        <v>40</v>
      </c>
      <c r="M37" s="116" t="s">
        <v>41</v>
      </c>
      <c r="N37" s="116" t="s">
        <v>39</v>
      </c>
      <c r="O37" s="116" t="s">
        <v>40</v>
      </c>
      <c r="P37" s="116" t="s">
        <v>41</v>
      </c>
    </row>
    <row r="38" spans="1:16" s="95" customFormat="1" ht="64.150000000000006" hidden="1" customHeight="1" x14ac:dyDescent="0.25">
      <c r="A38" s="745" t="s">
        <v>42</v>
      </c>
      <c r="B38" s="745"/>
      <c r="C38" s="745"/>
      <c r="D38" s="110"/>
      <c r="E38" s="752"/>
      <c r="F38" s="752"/>
      <c r="G38" s="752"/>
      <c r="H38" s="752"/>
      <c r="I38" s="105"/>
      <c r="J38" s="105"/>
      <c r="K38" s="105"/>
      <c r="L38" s="105"/>
      <c r="M38" s="105"/>
      <c r="N38" s="105"/>
      <c r="O38" s="105"/>
      <c r="P38" s="105"/>
    </row>
    <row r="39" spans="1:16" s="95" customFormat="1" ht="20.45" hidden="1" customHeight="1" x14ac:dyDescent="0.25">
      <c r="A39" s="788" t="s">
        <v>43</v>
      </c>
      <c r="B39" s="788"/>
      <c r="C39" s="788"/>
      <c r="D39" s="117" t="s">
        <v>44</v>
      </c>
      <c r="E39" s="789" t="s">
        <v>45</v>
      </c>
      <c r="F39" s="790"/>
      <c r="G39" s="791">
        <f>G43+G44</f>
        <v>0</v>
      </c>
      <c r="H39" s="791"/>
      <c r="I39" s="129" t="e">
        <f>J39-G39</f>
        <v>#VALUE!</v>
      </c>
      <c r="J39" s="129" t="e">
        <f>K23</f>
        <v>#VALUE!</v>
      </c>
      <c r="K39" s="118">
        <f>K43+K44</f>
        <v>0</v>
      </c>
      <c r="L39" s="129" t="e">
        <f>M39-K39</f>
        <v>#VALUE!</v>
      </c>
      <c r="M39" s="129" t="e">
        <f>M23</f>
        <v>#VALUE!</v>
      </c>
      <c r="N39" s="118"/>
      <c r="O39" s="129"/>
      <c r="P39" s="129" t="e">
        <f>O23</f>
        <v>#VALUE!</v>
      </c>
    </row>
    <row r="40" spans="1:16" s="101" customFormat="1" ht="20.45" hidden="1" customHeight="1" x14ac:dyDescent="0.25">
      <c r="A40" s="788" t="s">
        <v>46</v>
      </c>
      <c r="B40" s="788"/>
      <c r="C40" s="788"/>
      <c r="D40" s="117" t="s">
        <v>44</v>
      </c>
      <c r="E40" s="789" t="s">
        <v>47</v>
      </c>
      <c r="F40" s="790"/>
      <c r="G40" s="791"/>
      <c r="H40" s="791"/>
      <c r="I40" s="129">
        <f t="shared" ref="I40:I45" si="18">G40-J40</f>
        <v>0</v>
      </c>
      <c r="J40" s="118"/>
      <c r="K40" s="118"/>
      <c r="L40" s="129">
        <f t="shared" ref="L40:L43" si="19">M40-K40</f>
        <v>0</v>
      </c>
      <c r="M40" s="118"/>
      <c r="N40" s="118"/>
      <c r="O40" s="129">
        <f t="shared" ref="O40:O43" si="20">P40-N40</f>
        <v>0</v>
      </c>
      <c r="P40" s="118"/>
    </row>
    <row r="41" spans="1:16" s="101" customFormat="1" ht="20.45" hidden="1" customHeight="1" x14ac:dyDescent="0.25">
      <c r="A41" s="745"/>
      <c r="B41" s="745"/>
      <c r="C41" s="745"/>
      <c r="D41" s="110"/>
      <c r="E41" s="752"/>
      <c r="F41" s="752"/>
      <c r="G41" s="791"/>
      <c r="H41" s="791"/>
      <c r="I41" s="129">
        <f t="shared" si="18"/>
        <v>0</v>
      </c>
      <c r="J41" s="118"/>
      <c r="K41" s="118"/>
      <c r="L41" s="129">
        <f t="shared" si="19"/>
        <v>0</v>
      </c>
      <c r="M41" s="118"/>
      <c r="N41" s="118"/>
      <c r="O41" s="129">
        <f t="shared" si="20"/>
        <v>0</v>
      </c>
      <c r="P41" s="118"/>
    </row>
    <row r="42" spans="1:16" s="95" customFormat="1" ht="20.45" hidden="1" customHeight="1" x14ac:dyDescent="0.25">
      <c r="A42" s="745" t="s">
        <v>42</v>
      </c>
      <c r="B42" s="745"/>
      <c r="C42" s="745"/>
      <c r="D42" s="110"/>
      <c r="E42" s="752"/>
      <c r="F42" s="752"/>
      <c r="G42" s="791">
        <f>G44+G43</f>
        <v>0</v>
      </c>
      <c r="H42" s="791"/>
      <c r="I42" s="129" t="e">
        <f>J42-G42</f>
        <v>#VALUE!</v>
      </c>
      <c r="J42" s="129" t="e">
        <f>J43+J44</f>
        <v>#VALUE!</v>
      </c>
      <c r="K42" s="118">
        <f>K43+K44</f>
        <v>0</v>
      </c>
      <c r="L42" s="129" t="e">
        <f t="shared" si="19"/>
        <v>#VALUE!</v>
      </c>
      <c r="M42" s="129" t="e">
        <f>M43+M44</f>
        <v>#VALUE!</v>
      </c>
      <c r="N42" s="118">
        <f>N43+N44</f>
        <v>0</v>
      </c>
      <c r="O42" s="129" t="e">
        <f t="shared" si="20"/>
        <v>#VALUE!</v>
      </c>
      <c r="P42" s="129" t="e">
        <f>P43+P44</f>
        <v>#VALUE!</v>
      </c>
    </row>
    <row r="43" spans="1:16" s="95" customFormat="1" ht="20.45" hidden="1" customHeight="1" x14ac:dyDescent="0.25">
      <c r="A43" s="788" t="s">
        <v>48</v>
      </c>
      <c r="B43" s="788"/>
      <c r="C43" s="788"/>
      <c r="D43" s="119"/>
      <c r="E43" s="792">
        <v>2</v>
      </c>
      <c r="F43" s="792"/>
      <c r="G43" s="791"/>
      <c r="H43" s="791"/>
      <c r="I43" s="129">
        <f>J43-G43</f>
        <v>0</v>
      </c>
      <c r="J43" s="129">
        <f>K24</f>
        <v>0</v>
      </c>
      <c r="K43" s="118"/>
      <c r="L43" s="129">
        <f t="shared" si="19"/>
        <v>0</v>
      </c>
      <c r="M43" s="129">
        <f>M24</f>
        <v>0</v>
      </c>
      <c r="N43" s="118"/>
      <c r="O43" s="129">
        <f t="shared" si="20"/>
        <v>0</v>
      </c>
      <c r="P43" s="129">
        <f>O24</f>
        <v>0</v>
      </c>
    </row>
    <row r="44" spans="1:16" s="101" customFormat="1" ht="20.45" hidden="1" customHeight="1" x14ac:dyDescent="0.25">
      <c r="A44" s="788" t="s">
        <v>49</v>
      </c>
      <c r="B44" s="788"/>
      <c r="C44" s="788"/>
      <c r="D44" s="119"/>
      <c r="E44" s="792">
        <v>1</v>
      </c>
      <c r="F44" s="792"/>
      <c r="G44" s="791"/>
      <c r="H44" s="791"/>
      <c r="I44" s="129" t="e">
        <f t="shared" si="18"/>
        <v>#VALUE!</v>
      </c>
      <c r="J44" s="129" t="e">
        <f>K32</f>
        <v>#VALUE!</v>
      </c>
      <c r="K44" s="118"/>
      <c r="L44" s="129" t="e">
        <f t="shared" ref="L44" si="21">K44-M44</f>
        <v>#VALUE!</v>
      </c>
      <c r="M44" s="129" t="e">
        <f>M32</f>
        <v>#VALUE!</v>
      </c>
      <c r="N44" s="118"/>
      <c r="O44" s="129" t="e">
        <f t="shared" ref="O44" si="22">N44-P44</f>
        <v>#VALUE!</v>
      </c>
      <c r="P44" s="129" t="e">
        <f>O32</f>
        <v>#VALUE!</v>
      </c>
    </row>
    <row r="45" spans="1:16" s="101" customFormat="1" ht="20.45" hidden="1" customHeight="1" x14ac:dyDescent="0.25">
      <c r="A45" s="745"/>
      <c r="B45" s="745"/>
      <c r="C45" s="745"/>
      <c r="D45" s="110"/>
      <c r="E45" s="752"/>
      <c r="F45" s="752"/>
      <c r="G45" s="752"/>
      <c r="H45" s="752"/>
      <c r="I45" s="129">
        <f t="shared" si="18"/>
        <v>0</v>
      </c>
      <c r="J45" s="105"/>
      <c r="K45" s="105"/>
      <c r="L45" s="105"/>
      <c r="M45" s="105"/>
      <c r="N45" s="105"/>
      <c r="O45" s="105"/>
      <c r="P45" s="105"/>
    </row>
    <row r="46" spans="1:16" s="95" customFormat="1" ht="20.45" hidden="1" customHeight="1" x14ac:dyDescent="0.25">
      <c r="A46" s="103"/>
      <c r="B46" s="103"/>
      <c r="C46" s="103"/>
      <c r="D46" s="103"/>
    </row>
    <row r="47" spans="1:16" s="95" customFormat="1" ht="19.149999999999999" hidden="1" customHeight="1" x14ac:dyDescent="0.25">
      <c r="A47" s="793" t="s">
        <v>50</v>
      </c>
      <c r="B47" s="793"/>
      <c r="C47" s="793"/>
      <c r="D47" s="793"/>
      <c r="E47" s="793"/>
      <c r="F47" s="793"/>
      <c r="G47" s="793"/>
      <c r="H47" s="793"/>
      <c r="I47" s="793"/>
      <c r="J47" s="793"/>
      <c r="K47" s="793"/>
      <c r="L47" s="793"/>
      <c r="M47" s="793"/>
      <c r="N47" s="793"/>
      <c r="O47" s="793"/>
      <c r="P47" s="793"/>
    </row>
    <row r="48" spans="1:16" ht="15.75" hidden="1" customHeight="1" x14ac:dyDescent="0.25">
      <c r="A48" s="803" t="s">
        <v>9</v>
      </c>
      <c r="B48" s="803"/>
      <c r="C48" s="794" t="s">
        <v>2</v>
      </c>
      <c r="D48" s="794"/>
      <c r="E48" s="794"/>
      <c r="F48" s="794"/>
      <c r="G48" s="794"/>
      <c r="H48" s="794"/>
      <c r="I48" s="808" t="s">
        <v>51</v>
      </c>
      <c r="J48" s="809"/>
      <c r="K48" s="66">
        <v>2013</v>
      </c>
      <c r="L48" s="66">
        <v>2014</v>
      </c>
      <c r="M48" s="66">
        <v>2015</v>
      </c>
      <c r="N48" s="66">
        <v>2016</v>
      </c>
      <c r="O48" s="66">
        <v>2017</v>
      </c>
      <c r="P48" s="66">
        <v>2018</v>
      </c>
    </row>
    <row r="49" spans="1:17" ht="15.75" hidden="1" customHeight="1" x14ac:dyDescent="0.25">
      <c r="A49" s="803"/>
      <c r="B49" s="803"/>
      <c r="C49" s="90" t="s">
        <v>52</v>
      </c>
      <c r="D49" s="90" t="s">
        <v>53</v>
      </c>
      <c r="E49" s="68" t="s">
        <v>54</v>
      </c>
      <c r="F49" s="68" t="s">
        <v>55</v>
      </c>
      <c r="G49" s="68" t="s">
        <v>56</v>
      </c>
      <c r="H49" s="68" t="s">
        <v>57</v>
      </c>
      <c r="I49" s="810"/>
      <c r="J49" s="811"/>
      <c r="K49" s="67" t="s">
        <v>12</v>
      </c>
      <c r="L49" s="67" t="s">
        <v>12</v>
      </c>
      <c r="M49" s="67" t="s">
        <v>13</v>
      </c>
      <c r="N49" s="67" t="s">
        <v>14</v>
      </c>
      <c r="O49" s="67" t="s">
        <v>15</v>
      </c>
      <c r="P49" s="67" t="s">
        <v>15</v>
      </c>
    </row>
    <row r="50" spans="1:17" ht="51.6" hidden="1" customHeight="1" x14ac:dyDescent="0.25">
      <c r="A50" s="795" t="s">
        <v>42</v>
      </c>
      <c r="B50" s="796"/>
      <c r="C50" s="120"/>
      <c r="D50" s="120"/>
      <c r="E50" s="121"/>
      <c r="F50" s="121"/>
      <c r="G50" s="121"/>
      <c r="H50" s="121"/>
      <c r="I50" s="797"/>
      <c r="J50" s="798"/>
      <c r="K50" s="132" t="s">
        <v>17</v>
      </c>
      <c r="L50" s="132" t="s">
        <v>17</v>
      </c>
      <c r="M50" s="133">
        <f>M51+M52+M53+M54</f>
        <v>0</v>
      </c>
      <c r="N50" s="133">
        <f>N51+N52+N53+N54</f>
        <v>0</v>
      </c>
      <c r="O50" s="133">
        <f t="shared" ref="O50:P50" si="23">O51+O52+O53+O54</f>
        <v>0</v>
      </c>
      <c r="P50" s="133">
        <f t="shared" si="23"/>
        <v>0</v>
      </c>
    </row>
    <row r="51" spans="1:17" ht="15.75" hidden="1" customHeight="1" x14ac:dyDescent="0.25">
      <c r="A51" s="799" t="s">
        <v>29</v>
      </c>
      <c r="B51" s="800"/>
      <c r="C51" s="122">
        <v>297</v>
      </c>
      <c r="D51" s="122">
        <v>1</v>
      </c>
      <c r="E51" s="122" t="s">
        <v>33</v>
      </c>
      <c r="F51" s="123"/>
      <c r="G51" s="123"/>
      <c r="H51" s="122">
        <v>142310</v>
      </c>
      <c r="I51" s="130"/>
      <c r="J51" s="131"/>
      <c r="K51" s="132" t="s">
        <v>17</v>
      </c>
      <c r="L51" s="132" t="s">
        <v>17</v>
      </c>
      <c r="M51" s="134"/>
      <c r="N51" s="134"/>
      <c r="O51" s="134"/>
      <c r="P51" s="134"/>
    </row>
    <row r="52" spans="1:17" ht="31.5" hidden="1" customHeight="1" x14ac:dyDescent="0.25">
      <c r="A52" s="799" t="s">
        <v>30</v>
      </c>
      <c r="B52" s="800"/>
      <c r="C52" s="122">
        <v>297</v>
      </c>
      <c r="D52" s="122">
        <v>1</v>
      </c>
      <c r="E52" s="122" t="s">
        <v>33</v>
      </c>
      <c r="F52" s="123"/>
      <c r="G52" s="123"/>
      <c r="H52" s="122">
        <v>142320</v>
      </c>
      <c r="I52" s="130"/>
      <c r="J52" s="131"/>
      <c r="K52" s="132" t="s">
        <v>17</v>
      </c>
      <c r="L52" s="132" t="s">
        <v>17</v>
      </c>
      <c r="M52" s="134"/>
      <c r="N52" s="134"/>
      <c r="O52" s="134"/>
      <c r="P52" s="134"/>
    </row>
    <row r="53" spans="1:17" ht="30.75" hidden="1" customHeight="1" x14ac:dyDescent="0.25">
      <c r="A53" s="799" t="s">
        <v>29</v>
      </c>
      <c r="B53" s="800"/>
      <c r="C53" s="122">
        <v>297</v>
      </c>
      <c r="D53" s="122">
        <v>1</v>
      </c>
      <c r="E53" s="122" t="s">
        <v>33</v>
      </c>
      <c r="F53" s="123"/>
      <c r="G53" s="123"/>
      <c r="H53" s="122">
        <v>142310</v>
      </c>
      <c r="I53" s="130"/>
      <c r="J53" s="131"/>
      <c r="K53" s="132" t="s">
        <v>17</v>
      </c>
      <c r="L53" s="132" t="s">
        <v>17</v>
      </c>
      <c r="M53" s="134"/>
      <c r="N53" s="134"/>
      <c r="O53" s="134"/>
      <c r="P53" s="134"/>
    </row>
    <row r="54" spans="1:17" ht="30.75" hidden="1" customHeight="1" x14ac:dyDescent="0.25">
      <c r="A54" s="799" t="s">
        <v>30</v>
      </c>
      <c r="B54" s="800"/>
      <c r="C54" s="122">
        <v>297</v>
      </c>
      <c r="D54" s="122">
        <v>1</v>
      </c>
      <c r="E54" s="122" t="s">
        <v>33</v>
      </c>
      <c r="F54" s="123"/>
      <c r="G54" s="123"/>
      <c r="H54" s="122">
        <v>142320</v>
      </c>
      <c r="I54" s="130"/>
      <c r="J54" s="131"/>
      <c r="K54" s="132" t="s">
        <v>17</v>
      </c>
      <c r="L54" s="132" t="s">
        <v>17</v>
      </c>
      <c r="M54" s="134"/>
      <c r="N54" s="134"/>
      <c r="O54" s="134"/>
      <c r="P54" s="134"/>
    </row>
    <row r="55" spans="1:17" ht="23.45" hidden="1" customHeight="1" x14ac:dyDescent="0.25">
      <c r="A55" s="801"/>
      <c r="B55" s="801"/>
      <c r="C55" s="801"/>
      <c r="D55" s="801"/>
      <c r="E55" s="801"/>
      <c r="F55" s="801"/>
      <c r="G55" s="801"/>
      <c r="H55" s="801"/>
      <c r="I55" s="801"/>
      <c r="J55" s="801"/>
      <c r="K55" s="801"/>
      <c r="L55" s="801"/>
      <c r="M55" s="801"/>
      <c r="N55" s="801"/>
      <c r="O55" s="802" t="s">
        <v>2</v>
      </c>
      <c r="P55" s="802"/>
    </row>
    <row r="56" spans="1:17" ht="21.6" customHeight="1" x14ac:dyDescent="0.25">
      <c r="A56" s="803" t="s">
        <v>58</v>
      </c>
      <c r="B56" s="803"/>
      <c r="C56" s="803" t="s">
        <v>251</v>
      </c>
      <c r="D56" s="803"/>
      <c r="E56" s="803"/>
      <c r="F56" s="803"/>
      <c r="G56" s="803"/>
      <c r="H56" s="803"/>
      <c r="I56" s="803"/>
      <c r="J56" s="803"/>
      <c r="K56" s="803"/>
      <c r="L56" s="803"/>
      <c r="M56" s="803"/>
      <c r="N56" s="803"/>
      <c r="O56" s="804" t="s">
        <v>252</v>
      </c>
      <c r="P56" s="804"/>
    </row>
    <row r="57" spans="1:17" ht="21.6" customHeight="1" x14ac:dyDescent="0.25">
      <c r="A57" s="803" t="s">
        <v>61</v>
      </c>
      <c r="B57" s="803"/>
      <c r="C57" s="805" t="s">
        <v>62</v>
      </c>
      <c r="D57" s="806"/>
      <c r="E57" s="806"/>
      <c r="F57" s="806"/>
      <c r="G57" s="806"/>
      <c r="H57" s="806"/>
      <c r="I57" s="806"/>
      <c r="J57" s="806"/>
      <c r="K57" s="806"/>
      <c r="L57" s="806"/>
      <c r="M57" s="806"/>
      <c r="N57" s="807"/>
      <c r="O57" s="802">
        <v>80</v>
      </c>
      <c r="P57" s="802"/>
    </row>
    <row r="58" spans="1:17" ht="21.6" customHeight="1" x14ac:dyDescent="0.25">
      <c r="A58" s="803" t="s">
        <v>63</v>
      </c>
      <c r="B58" s="803"/>
      <c r="C58" s="805" t="s">
        <v>501</v>
      </c>
      <c r="D58" s="806"/>
      <c r="E58" s="806"/>
      <c r="F58" s="806"/>
      <c r="G58" s="806"/>
      <c r="H58" s="806"/>
      <c r="I58" s="806"/>
      <c r="J58" s="806"/>
      <c r="K58" s="806"/>
      <c r="L58" s="806"/>
      <c r="M58" s="806"/>
      <c r="N58" s="807"/>
      <c r="O58" s="804" t="s">
        <v>366</v>
      </c>
      <c r="P58" s="804"/>
    </row>
    <row r="60" spans="1:17" ht="27" customHeight="1" x14ac:dyDescent="0.25">
      <c r="A60" s="812" t="s">
        <v>302</v>
      </c>
      <c r="B60" s="813"/>
      <c r="C60" s="813"/>
      <c r="D60" s="813"/>
      <c r="E60" s="813"/>
      <c r="F60" s="813"/>
      <c r="G60" s="813"/>
      <c r="H60" s="813"/>
      <c r="I60" s="813"/>
      <c r="J60" s="813"/>
      <c r="K60" s="813"/>
      <c r="L60" s="813"/>
      <c r="M60" s="813"/>
      <c r="N60" s="813"/>
      <c r="O60" s="813"/>
      <c r="P60" s="813"/>
    </row>
    <row r="61" spans="1:17" ht="33" customHeight="1" x14ac:dyDescent="0.25">
      <c r="A61" s="805" t="s">
        <v>66</v>
      </c>
      <c r="B61" s="806"/>
      <c r="C61" s="807"/>
      <c r="D61" s="814" t="s">
        <v>490</v>
      </c>
      <c r="E61" s="815"/>
      <c r="F61" s="815"/>
      <c r="G61" s="815"/>
      <c r="H61" s="815"/>
      <c r="I61" s="815"/>
      <c r="J61" s="815"/>
      <c r="K61" s="815"/>
      <c r="L61" s="815"/>
      <c r="M61" s="815"/>
      <c r="N61" s="815"/>
      <c r="O61" s="815"/>
      <c r="P61" s="816"/>
    </row>
    <row r="62" spans="1:17" ht="51.75" customHeight="1" x14ac:dyDescent="0.25">
      <c r="A62" s="814" t="s">
        <v>571</v>
      </c>
      <c r="B62" s="815"/>
      <c r="C62" s="816"/>
      <c r="D62" s="814" t="s">
        <v>492</v>
      </c>
      <c r="E62" s="815"/>
      <c r="F62" s="815"/>
      <c r="G62" s="815"/>
      <c r="H62" s="815"/>
      <c r="I62" s="815"/>
      <c r="J62" s="815"/>
      <c r="K62" s="815"/>
      <c r="L62" s="815"/>
      <c r="M62" s="815"/>
      <c r="N62" s="815"/>
      <c r="O62" s="815"/>
      <c r="P62" s="816"/>
      <c r="Q62" s="12"/>
    </row>
    <row r="63" spans="1:17" ht="46.5" customHeight="1" x14ac:dyDescent="0.25">
      <c r="A63" s="805" t="s">
        <v>68</v>
      </c>
      <c r="B63" s="806"/>
      <c r="C63" s="807"/>
      <c r="D63" s="814" t="s">
        <v>491</v>
      </c>
      <c r="E63" s="815"/>
      <c r="F63" s="815"/>
      <c r="G63" s="815"/>
      <c r="H63" s="815"/>
      <c r="I63" s="815"/>
      <c r="J63" s="815"/>
      <c r="K63" s="815"/>
      <c r="L63" s="815"/>
      <c r="M63" s="815"/>
      <c r="N63" s="815"/>
      <c r="O63" s="815"/>
      <c r="P63" s="816"/>
    </row>
    <row r="65" spans="1:20" x14ac:dyDescent="0.25">
      <c r="A65" s="820" t="s">
        <v>69</v>
      </c>
      <c r="B65" s="820"/>
      <c r="C65" s="820"/>
      <c r="D65" s="820"/>
      <c r="E65" s="820"/>
      <c r="F65" s="820"/>
      <c r="G65" s="820"/>
      <c r="H65" s="820"/>
      <c r="I65" s="820"/>
      <c r="J65" s="820"/>
      <c r="K65" s="820"/>
      <c r="L65" s="820"/>
      <c r="M65" s="820"/>
      <c r="N65" s="820"/>
      <c r="O65" s="820"/>
      <c r="P65" s="820"/>
      <c r="Q65" s="12"/>
      <c r="R65" s="12"/>
      <c r="S65" s="12"/>
      <c r="T65" s="12"/>
    </row>
    <row r="66" spans="1:20" ht="24" customHeight="1" x14ac:dyDescent="0.25">
      <c r="A66" s="890" t="s">
        <v>70</v>
      </c>
      <c r="B66" s="891" t="s">
        <v>2</v>
      </c>
      <c r="C66" s="904" t="s">
        <v>9</v>
      </c>
      <c r="D66" s="905"/>
      <c r="E66" s="905"/>
      <c r="F66" s="905"/>
      <c r="G66" s="905"/>
      <c r="H66" s="905"/>
      <c r="I66" s="905"/>
      <c r="J66" s="895" t="s">
        <v>71</v>
      </c>
      <c r="K66" s="136">
        <v>2023</v>
      </c>
      <c r="L66" s="136">
        <v>2024</v>
      </c>
      <c r="M66" s="136">
        <v>2025</v>
      </c>
      <c r="N66" s="136">
        <v>2026</v>
      </c>
      <c r="O66" s="136">
        <v>2027</v>
      </c>
      <c r="P66" s="136">
        <v>2028</v>
      </c>
      <c r="Q66" s="12"/>
      <c r="R66" s="12"/>
      <c r="S66" s="12"/>
      <c r="T66" s="12"/>
    </row>
    <row r="67" spans="1:20" ht="55.15" customHeight="1" x14ac:dyDescent="0.25">
      <c r="A67" s="890"/>
      <c r="B67" s="892"/>
      <c r="C67" s="906"/>
      <c r="D67" s="907"/>
      <c r="E67" s="907"/>
      <c r="F67" s="907"/>
      <c r="G67" s="907"/>
      <c r="H67" s="907"/>
      <c r="I67" s="907"/>
      <c r="J67" s="895"/>
      <c r="K67" s="137" t="s">
        <v>12</v>
      </c>
      <c r="L67" s="137" t="s">
        <v>12</v>
      </c>
      <c r="M67" s="137" t="s">
        <v>13</v>
      </c>
      <c r="N67" s="138" t="s">
        <v>14</v>
      </c>
      <c r="O67" s="138" t="s">
        <v>15</v>
      </c>
      <c r="P67" s="138" t="s">
        <v>15</v>
      </c>
      <c r="Q67" s="142"/>
      <c r="R67" s="142"/>
      <c r="S67" s="12"/>
      <c r="T67" s="143"/>
    </row>
    <row r="68" spans="1:20" ht="43.5" customHeight="1" x14ac:dyDescent="0.25">
      <c r="A68" s="828" t="s">
        <v>72</v>
      </c>
      <c r="B68" s="8" t="s">
        <v>73</v>
      </c>
      <c r="C68" s="817" t="s">
        <v>656</v>
      </c>
      <c r="D68" s="818"/>
      <c r="E68" s="818"/>
      <c r="F68" s="818"/>
      <c r="G68" s="818"/>
      <c r="H68" s="818"/>
      <c r="I68" s="819"/>
      <c r="J68" s="34" t="s">
        <v>74</v>
      </c>
      <c r="K68" s="423">
        <v>11.4</v>
      </c>
      <c r="L68" s="423">
        <v>18.100000000000001</v>
      </c>
      <c r="M68" s="423">
        <v>5</v>
      </c>
      <c r="N68" s="716">
        <v>5.5</v>
      </c>
      <c r="O68" s="716">
        <v>6</v>
      </c>
      <c r="P68" s="716">
        <v>6.5</v>
      </c>
      <c r="Q68" s="12"/>
      <c r="R68" s="12"/>
      <c r="S68" s="12"/>
      <c r="T68" s="12"/>
    </row>
    <row r="69" spans="1:20" ht="31.5" hidden="1" customHeight="1" x14ac:dyDescent="0.25">
      <c r="A69" s="829"/>
      <c r="B69" s="8" t="s">
        <v>75</v>
      </c>
      <c r="C69" s="817" t="s">
        <v>494</v>
      </c>
      <c r="D69" s="818"/>
      <c r="E69" s="818"/>
      <c r="F69" s="818"/>
      <c r="G69" s="818"/>
      <c r="H69" s="818"/>
      <c r="I69" s="819"/>
      <c r="J69" s="34" t="s">
        <v>74</v>
      </c>
      <c r="K69" s="139" t="s">
        <v>318</v>
      </c>
      <c r="L69" s="139" t="s">
        <v>318</v>
      </c>
      <c r="M69" s="423"/>
      <c r="N69" s="716">
        <v>5</v>
      </c>
      <c r="O69" s="716">
        <v>5</v>
      </c>
      <c r="P69" s="716">
        <v>5</v>
      </c>
      <c r="Q69" s="12"/>
      <c r="R69" s="12"/>
      <c r="S69" s="12"/>
      <c r="T69" s="12"/>
    </row>
    <row r="70" spans="1:20" ht="31.5" hidden="1" customHeight="1" x14ac:dyDescent="0.25">
      <c r="A70" s="829"/>
      <c r="B70" s="9" t="s">
        <v>256</v>
      </c>
      <c r="C70" s="817" t="s">
        <v>493</v>
      </c>
      <c r="D70" s="818"/>
      <c r="E70" s="818"/>
      <c r="F70" s="818"/>
      <c r="G70" s="818"/>
      <c r="H70" s="818"/>
      <c r="I70" s="819"/>
      <c r="J70" s="34" t="s">
        <v>74</v>
      </c>
      <c r="K70" s="139" t="s">
        <v>318</v>
      </c>
      <c r="L70" s="139" t="s">
        <v>318</v>
      </c>
      <c r="M70" s="423"/>
      <c r="N70" s="716">
        <v>5</v>
      </c>
      <c r="O70" s="716">
        <v>5</v>
      </c>
      <c r="P70" s="716">
        <v>5</v>
      </c>
      <c r="Q70" s="12"/>
      <c r="R70" s="12"/>
      <c r="S70" s="12"/>
      <c r="T70" s="12"/>
    </row>
    <row r="71" spans="1:20" ht="48" customHeight="1" x14ac:dyDescent="0.25">
      <c r="A71" s="829"/>
      <c r="B71" s="9" t="s">
        <v>75</v>
      </c>
      <c r="C71" s="817" t="s">
        <v>598</v>
      </c>
      <c r="D71" s="818"/>
      <c r="E71" s="818"/>
      <c r="F71" s="818"/>
      <c r="G71" s="818"/>
      <c r="H71" s="818"/>
      <c r="I71" s="819"/>
      <c r="J71" s="34" t="s">
        <v>74</v>
      </c>
      <c r="K71" s="423">
        <v>-20</v>
      </c>
      <c r="L71" s="139" t="s">
        <v>318</v>
      </c>
      <c r="M71" s="423">
        <v>5</v>
      </c>
      <c r="N71" s="716">
        <v>15</v>
      </c>
      <c r="O71" s="716">
        <v>15.5</v>
      </c>
      <c r="P71" s="716">
        <v>20</v>
      </c>
      <c r="Q71" s="12"/>
      <c r="R71" s="12"/>
      <c r="S71" s="12"/>
      <c r="T71" s="12"/>
    </row>
    <row r="72" spans="1:20" ht="26.25" customHeight="1" x14ac:dyDescent="0.25">
      <c r="A72" s="828" t="s">
        <v>76</v>
      </c>
      <c r="B72" s="9" t="s">
        <v>77</v>
      </c>
      <c r="C72" s="817" t="s">
        <v>599</v>
      </c>
      <c r="D72" s="818"/>
      <c r="E72" s="818"/>
      <c r="F72" s="818"/>
      <c r="G72" s="818"/>
      <c r="H72" s="818"/>
      <c r="I72" s="819"/>
      <c r="J72" s="9" t="s">
        <v>78</v>
      </c>
      <c r="K72" s="141">
        <v>72049</v>
      </c>
      <c r="L72" s="141">
        <v>88067</v>
      </c>
      <c r="M72" s="141">
        <v>91556</v>
      </c>
      <c r="N72" s="557">
        <v>92500</v>
      </c>
      <c r="O72" s="557">
        <v>93000</v>
      </c>
      <c r="P72" s="557">
        <v>93500</v>
      </c>
      <c r="Q72" s="12"/>
      <c r="R72" s="12"/>
      <c r="S72" s="12"/>
      <c r="T72" s="12"/>
    </row>
    <row r="73" spans="1:20" ht="25.5" customHeight="1" x14ac:dyDescent="0.25">
      <c r="A73" s="829"/>
      <c r="B73" s="9" t="s">
        <v>79</v>
      </c>
      <c r="C73" s="817" t="s">
        <v>600</v>
      </c>
      <c r="D73" s="818"/>
      <c r="E73" s="818"/>
      <c r="F73" s="818"/>
      <c r="G73" s="818"/>
      <c r="H73" s="818"/>
      <c r="I73" s="819"/>
      <c r="J73" s="9" t="s">
        <v>78</v>
      </c>
      <c r="K73" s="141">
        <v>18008</v>
      </c>
      <c r="L73" s="141">
        <v>19646</v>
      </c>
      <c r="M73" s="141">
        <v>19265</v>
      </c>
      <c r="N73" s="557">
        <v>21000</v>
      </c>
      <c r="O73" s="557">
        <v>21500</v>
      </c>
      <c r="P73" s="557">
        <v>22000</v>
      </c>
      <c r="Q73" s="12"/>
      <c r="R73" s="12"/>
      <c r="S73" s="12"/>
      <c r="T73" s="12"/>
    </row>
    <row r="74" spans="1:20" ht="0.75" hidden="1" customHeight="1" x14ac:dyDescent="0.25">
      <c r="A74" s="968" t="s">
        <v>243</v>
      </c>
      <c r="B74" s="544" t="s">
        <v>82</v>
      </c>
      <c r="C74" s="913" t="s">
        <v>601</v>
      </c>
      <c r="D74" s="914"/>
      <c r="E74" s="914"/>
      <c r="F74" s="914"/>
      <c r="G74" s="914"/>
      <c r="H74" s="914"/>
      <c r="I74" s="915"/>
      <c r="J74" s="544" t="s">
        <v>83</v>
      </c>
      <c r="K74" s="624">
        <v>28.2</v>
      </c>
      <c r="L74" s="624">
        <v>37.5</v>
      </c>
      <c r="M74" s="624"/>
      <c r="N74" s="624">
        <v>45.294655401243702</v>
      </c>
      <c r="O74" s="624">
        <v>48.646170399388701</v>
      </c>
      <c r="P74" s="624">
        <v>52.115912236709399</v>
      </c>
      <c r="Q74" s="12"/>
      <c r="R74" s="12"/>
      <c r="S74" s="12">
        <v>2290920</v>
      </c>
      <c r="T74" s="12"/>
    </row>
    <row r="75" spans="1:20" ht="32.25" customHeight="1" x14ac:dyDescent="0.25">
      <c r="A75" s="968"/>
      <c r="B75" s="544" t="s">
        <v>82</v>
      </c>
      <c r="C75" s="913" t="s">
        <v>601</v>
      </c>
      <c r="D75" s="914"/>
      <c r="E75" s="914"/>
      <c r="F75" s="914"/>
      <c r="G75" s="914"/>
      <c r="H75" s="914"/>
      <c r="I75" s="915"/>
      <c r="J75" s="544" t="s">
        <v>546</v>
      </c>
      <c r="K75" s="624"/>
      <c r="L75" s="624"/>
      <c r="M75" s="718"/>
      <c r="N75" s="719">
        <v>45.294655401243702</v>
      </c>
      <c r="O75" s="719">
        <v>48.646170399388701</v>
      </c>
      <c r="P75" s="719">
        <v>52.115912236709399</v>
      </c>
      <c r="Q75" s="12"/>
      <c r="R75" s="12"/>
      <c r="S75" s="12"/>
      <c r="T75" s="12"/>
    </row>
    <row r="76" spans="1:20" ht="33" hidden="1" customHeight="1" x14ac:dyDescent="0.25">
      <c r="A76" s="968"/>
      <c r="B76" s="544" t="s">
        <v>84</v>
      </c>
      <c r="C76" s="913" t="s">
        <v>602</v>
      </c>
      <c r="D76" s="914"/>
      <c r="E76" s="914"/>
      <c r="F76" s="914"/>
      <c r="G76" s="914"/>
      <c r="H76" s="914"/>
      <c r="I76" s="915"/>
      <c r="J76" s="544" t="s">
        <v>83</v>
      </c>
      <c r="K76" s="624">
        <v>3.3</v>
      </c>
      <c r="L76" s="624">
        <v>3.8</v>
      </c>
      <c r="M76" s="624"/>
      <c r="N76" s="624">
        <v>4.4796911935296002</v>
      </c>
      <c r="O76" s="624">
        <v>4.8111597098296501</v>
      </c>
      <c r="P76" s="624">
        <v>5.1543209904437903</v>
      </c>
      <c r="Q76" s="12"/>
      <c r="R76" s="12"/>
      <c r="S76" s="12"/>
      <c r="T76" s="12"/>
    </row>
    <row r="77" spans="1:20" ht="33" customHeight="1" x14ac:dyDescent="0.25">
      <c r="A77" s="968"/>
      <c r="B77" s="9" t="s">
        <v>84</v>
      </c>
      <c r="C77" s="817" t="s">
        <v>603</v>
      </c>
      <c r="D77" s="818"/>
      <c r="E77" s="818"/>
      <c r="F77" s="818"/>
      <c r="G77" s="818"/>
      <c r="H77" s="818"/>
      <c r="I77" s="819"/>
      <c r="J77" s="9" t="s">
        <v>83</v>
      </c>
      <c r="K77" s="720"/>
      <c r="L77" s="720"/>
      <c r="M77" s="624"/>
      <c r="N77" s="719">
        <v>4.4796911935296002</v>
      </c>
      <c r="O77" s="719">
        <v>4.8111597098296501</v>
      </c>
      <c r="P77" s="719">
        <v>5.1543209904437903</v>
      </c>
      <c r="Q77" s="12"/>
      <c r="R77" s="12"/>
      <c r="S77" s="12"/>
      <c r="T77" s="12"/>
    </row>
    <row r="78" spans="1:20" ht="19.899999999999999" customHeight="1" x14ac:dyDescent="0.25"/>
    <row r="79" spans="1:20" x14ac:dyDescent="0.25">
      <c r="A79" s="839" t="s">
        <v>85</v>
      </c>
      <c r="B79" s="840"/>
      <c r="C79" s="840"/>
      <c r="D79" s="840"/>
      <c r="E79" s="840"/>
      <c r="F79" s="840"/>
      <c r="G79" s="840"/>
      <c r="H79" s="840"/>
      <c r="I79" s="840"/>
      <c r="J79" s="840"/>
      <c r="K79" s="840"/>
      <c r="L79" s="840"/>
      <c r="M79" s="840"/>
      <c r="N79" s="840"/>
      <c r="O79" s="840"/>
      <c r="P79" s="841"/>
    </row>
    <row r="80" spans="1:20" x14ac:dyDescent="0.25">
      <c r="A80" s="898" t="s">
        <v>9</v>
      </c>
      <c r="B80" s="899"/>
      <c r="C80" s="899"/>
      <c r="D80" s="900"/>
      <c r="E80" s="842" t="s">
        <v>2</v>
      </c>
      <c r="F80" s="843"/>
      <c r="G80" s="842">
        <v>2023</v>
      </c>
      <c r="H80" s="843"/>
      <c r="I80" s="136">
        <v>2024</v>
      </c>
      <c r="J80" s="136">
        <v>2025</v>
      </c>
      <c r="K80" s="844">
        <v>2026</v>
      </c>
      <c r="L80" s="844"/>
      <c r="M80" s="844">
        <v>2027</v>
      </c>
      <c r="N80" s="844"/>
      <c r="O80" s="844">
        <v>2028</v>
      </c>
      <c r="P80" s="844"/>
    </row>
    <row r="81" spans="1:16" x14ac:dyDescent="0.25">
      <c r="A81" s="901"/>
      <c r="B81" s="902"/>
      <c r="C81" s="902"/>
      <c r="D81" s="903"/>
      <c r="E81" s="14" t="s">
        <v>86</v>
      </c>
      <c r="F81" s="15" t="s">
        <v>87</v>
      </c>
      <c r="G81" s="842" t="s">
        <v>12</v>
      </c>
      <c r="H81" s="843"/>
      <c r="I81" s="136" t="s">
        <v>12</v>
      </c>
      <c r="J81" s="14" t="s">
        <v>13</v>
      </c>
      <c r="K81" s="842" t="s">
        <v>14</v>
      </c>
      <c r="L81" s="843"/>
      <c r="M81" s="842" t="s">
        <v>15</v>
      </c>
      <c r="N81" s="843"/>
      <c r="O81" s="842" t="s">
        <v>15</v>
      </c>
      <c r="P81" s="843"/>
    </row>
    <row r="82" spans="1:16" ht="24" hidden="1" customHeight="1" x14ac:dyDescent="0.25">
      <c r="A82" s="834" t="s">
        <v>126</v>
      </c>
      <c r="B82" s="835"/>
      <c r="C82" s="835"/>
      <c r="D82" s="836"/>
      <c r="E82" s="28"/>
      <c r="F82" s="25">
        <v>222820</v>
      </c>
      <c r="G82" s="27" t="e">
        <f t="shared" ref="G82:G92" si="24">G212+G341</f>
        <v>#VALUE!</v>
      </c>
      <c r="H82" s="27"/>
      <c r="I82" s="27" t="e">
        <f t="shared" ref="I82:K92" si="25">I212+I341</f>
        <v>#VALUE!</v>
      </c>
      <c r="J82" s="27">
        <f t="shared" si="25"/>
        <v>0</v>
      </c>
      <c r="K82" s="923">
        <f t="shared" si="25"/>
        <v>0</v>
      </c>
      <c r="L82" s="924"/>
      <c r="M82" s="923">
        <f t="shared" ref="M82:M92" si="26">M212+M341</f>
        <v>0</v>
      </c>
      <c r="N82" s="924"/>
      <c r="O82" s="923">
        <f t="shared" ref="O82:O92" si="27">O212+O341</f>
        <v>0</v>
      </c>
      <c r="P82" s="924"/>
    </row>
    <row r="83" spans="1:16" ht="15.75" hidden="1" customHeight="1" x14ac:dyDescent="0.25">
      <c r="A83" s="834" t="s">
        <v>127</v>
      </c>
      <c r="B83" s="835"/>
      <c r="C83" s="835"/>
      <c r="D83" s="836"/>
      <c r="E83" s="28"/>
      <c r="F83" s="25">
        <v>222900</v>
      </c>
      <c r="G83" s="27" t="e">
        <f t="shared" si="24"/>
        <v>#VALUE!</v>
      </c>
      <c r="H83" s="27"/>
      <c r="I83" s="27" t="e">
        <f t="shared" si="25"/>
        <v>#VALUE!</v>
      </c>
      <c r="J83" s="27">
        <f t="shared" si="25"/>
        <v>0</v>
      </c>
      <c r="K83" s="923">
        <f t="shared" si="25"/>
        <v>0</v>
      </c>
      <c r="L83" s="924"/>
      <c r="M83" s="923">
        <f t="shared" si="26"/>
        <v>0</v>
      </c>
      <c r="N83" s="924"/>
      <c r="O83" s="923">
        <f t="shared" si="27"/>
        <v>0</v>
      </c>
      <c r="P83" s="924"/>
    </row>
    <row r="84" spans="1:16" ht="15.75" hidden="1" customHeight="1" x14ac:dyDescent="0.25">
      <c r="A84" s="834" t="s">
        <v>128</v>
      </c>
      <c r="B84" s="835"/>
      <c r="C84" s="835"/>
      <c r="D84" s="836"/>
      <c r="E84" s="28"/>
      <c r="F84" s="25">
        <v>222910</v>
      </c>
      <c r="G84" s="27" t="e">
        <f t="shared" si="24"/>
        <v>#VALUE!</v>
      </c>
      <c r="H84" s="27"/>
      <c r="I84" s="27" t="e">
        <f t="shared" si="25"/>
        <v>#VALUE!</v>
      </c>
      <c r="J84" s="27">
        <f t="shared" si="25"/>
        <v>0</v>
      </c>
      <c r="K84" s="923">
        <f t="shared" si="25"/>
        <v>0</v>
      </c>
      <c r="L84" s="924"/>
      <c r="M84" s="923">
        <f t="shared" si="26"/>
        <v>0</v>
      </c>
      <c r="N84" s="924"/>
      <c r="O84" s="923">
        <f t="shared" si="27"/>
        <v>0</v>
      </c>
      <c r="P84" s="924"/>
    </row>
    <row r="85" spans="1:16" ht="15.75" hidden="1" customHeight="1" x14ac:dyDescent="0.25">
      <c r="A85" s="834" t="s">
        <v>129</v>
      </c>
      <c r="B85" s="835"/>
      <c r="C85" s="835"/>
      <c r="D85" s="836"/>
      <c r="E85" s="28"/>
      <c r="F85" s="25">
        <v>222920</v>
      </c>
      <c r="G85" s="27" t="e">
        <f t="shared" si="24"/>
        <v>#VALUE!</v>
      </c>
      <c r="H85" s="27"/>
      <c r="I85" s="27" t="e">
        <f t="shared" si="25"/>
        <v>#VALUE!</v>
      </c>
      <c r="J85" s="27">
        <f t="shared" si="25"/>
        <v>0</v>
      </c>
      <c r="K85" s="923">
        <f t="shared" si="25"/>
        <v>0</v>
      </c>
      <c r="L85" s="924"/>
      <c r="M85" s="923">
        <f t="shared" si="26"/>
        <v>0</v>
      </c>
      <c r="N85" s="924"/>
      <c r="O85" s="923">
        <f t="shared" si="27"/>
        <v>0</v>
      </c>
      <c r="P85" s="924"/>
    </row>
    <row r="86" spans="1:16" ht="15.75" hidden="1" customHeight="1" x14ac:dyDescent="0.25">
      <c r="A86" s="834" t="s">
        <v>130</v>
      </c>
      <c r="B86" s="835"/>
      <c r="C86" s="835"/>
      <c r="D86" s="836"/>
      <c r="E86" s="28"/>
      <c r="F86" s="25">
        <v>222930</v>
      </c>
      <c r="G86" s="27" t="e">
        <f t="shared" si="24"/>
        <v>#VALUE!</v>
      </c>
      <c r="H86" s="27"/>
      <c r="I86" s="27" t="e">
        <f t="shared" si="25"/>
        <v>#VALUE!</v>
      </c>
      <c r="J86" s="27">
        <f t="shared" si="25"/>
        <v>0</v>
      </c>
      <c r="K86" s="923">
        <f t="shared" si="25"/>
        <v>0</v>
      </c>
      <c r="L86" s="924"/>
      <c r="M86" s="923">
        <f t="shared" si="26"/>
        <v>0</v>
      </c>
      <c r="N86" s="924"/>
      <c r="O86" s="923">
        <f t="shared" si="27"/>
        <v>0</v>
      </c>
      <c r="P86" s="924"/>
    </row>
    <row r="87" spans="1:16" ht="15.75" hidden="1" customHeight="1" x14ac:dyDescent="0.25">
      <c r="A87" s="834" t="s">
        <v>131</v>
      </c>
      <c r="B87" s="835"/>
      <c r="C87" s="835"/>
      <c r="D87" s="836"/>
      <c r="E87" s="28"/>
      <c r="F87" s="25">
        <v>222940</v>
      </c>
      <c r="G87" s="27" t="e">
        <f t="shared" si="24"/>
        <v>#VALUE!</v>
      </c>
      <c r="H87" s="27"/>
      <c r="I87" s="27" t="e">
        <f t="shared" si="25"/>
        <v>#VALUE!</v>
      </c>
      <c r="J87" s="27">
        <f t="shared" si="25"/>
        <v>0</v>
      </c>
      <c r="K87" s="923">
        <f t="shared" si="25"/>
        <v>0</v>
      </c>
      <c r="L87" s="924"/>
      <c r="M87" s="923">
        <f t="shared" si="26"/>
        <v>0</v>
      </c>
      <c r="N87" s="924"/>
      <c r="O87" s="923">
        <f t="shared" si="27"/>
        <v>0</v>
      </c>
      <c r="P87" s="924"/>
    </row>
    <row r="88" spans="1:16" ht="15.75" hidden="1" customHeight="1" x14ac:dyDescent="0.25">
      <c r="A88" s="834" t="s">
        <v>132</v>
      </c>
      <c r="B88" s="835"/>
      <c r="C88" s="835"/>
      <c r="D88" s="836"/>
      <c r="E88" s="28"/>
      <c r="F88" s="25">
        <v>222950</v>
      </c>
      <c r="G88" s="27" t="e">
        <f t="shared" si="24"/>
        <v>#VALUE!</v>
      </c>
      <c r="H88" s="27"/>
      <c r="I88" s="27" t="e">
        <f t="shared" si="25"/>
        <v>#VALUE!</v>
      </c>
      <c r="J88" s="27">
        <f t="shared" si="25"/>
        <v>0</v>
      </c>
      <c r="K88" s="923">
        <f t="shared" si="25"/>
        <v>0</v>
      </c>
      <c r="L88" s="924"/>
      <c r="M88" s="923">
        <f t="shared" si="26"/>
        <v>0</v>
      </c>
      <c r="N88" s="924"/>
      <c r="O88" s="923">
        <f t="shared" si="27"/>
        <v>0</v>
      </c>
      <c r="P88" s="924"/>
    </row>
    <row r="89" spans="1:16" ht="15.75" hidden="1" customHeight="1" x14ac:dyDescent="0.25">
      <c r="A89" s="834" t="s">
        <v>133</v>
      </c>
      <c r="B89" s="835"/>
      <c r="C89" s="835"/>
      <c r="D89" s="836"/>
      <c r="E89" s="28"/>
      <c r="F89" s="25">
        <v>222960</v>
      </c>
      <c r="G89" s="27" t="e">
        <f t="shared" si="24"/>
        <v>#VALUE!</v>
      </c>
      <c r="H89" s="27"/>
      <c r="I89" s="27" t="e">
        <f t="shared" si="25"/>
        <v>#VALUE!</v>
      </c>
      <c r="J89" s="27">
        <f t="shared" si="25"/>
        <v>0</v>
      </c>
      <c r="K89" s="923">
        <f t="shared" si="25"/>
        <v>0</v>
      </c>
      <c r="L89" s="924"/>
      <c r="M89" s="923">
        <f t="shared" si="26"/>
        <v>0</v>
      </c>
      <c r="N89" s="924"/>
      <c r="O89" s="923">
        <f t="shared" si="27"/>
        <v>0</v>
      </c>
      <c r="P89" s="924"/>
    </row>
    <row r="90" spans="1:16" ht="15.75" hidden="1" customHeight="1" x14ac:dyDescent="0.25">
      <c r="A90" s="834" t="s">
        <v>134</v>
      </c>
      <c r="B90" s="835"/>
      <c r="C90" s="835"/>
      <c r="D90" s="836"/>
      <c r="E90" s="28"/>
      <c r="F90" s="25">
        <v>222970</v>
      </c>
      <c r="G90" s="27" t="e">
        <f t="shared" si="24"/>
        <v>#VALUE!</v>
      </c>
      <c r="H90" s="27"/>
      <c r="I90" s="27" t="e">
        <f t="shared" si="25"/>
        <v>#VALUE!</v>
      </c>
      <c r="J90" s="27">
        <f t="shared" si="25"/>
        <v>0</v>
      </c>
      <c r="K90" s="923">
        <f t="shared" si="25"/>
        <v>0</v>
      </c>
      <c r="L90" s="924"/>
      <c r="M90" s="923">
        <f t="shared" si="26"/>
        <v>0</v>
      </c>
      <c r="N90" s="924"/>
      <c r="O90" s="923">
        <f t="shared" si="27"/>
        <v>0</v>
      </c>
      <c r="P90" s="924"/>
    </row>
    <row r="91" spans="1:16" ht="15.75" hidden="1" customHeight="1" x14ac:dyDescent="0.25">
      <c r="A91" s="834" t="s">
        <v>135</v>
      </c>
      <c r="B91" s="835"/>
      <c r="C91" s="835"/>
      <c r="D91" s="836"/>
      <c r="E91" s="28"/>
      <c r="F91" s="25">
        <v>222980</v>
      </c>
      <c r="G91" s="27" t="e">
        <f t="shared" si="24"/>
        <v>#VALUE!</v>
      </c>
      <c r="H91" s="27"/>
      <c r="I91" s="27" t="e">
        <f t="shared" si="25"/>
        <v>#VALUE!</v>
      </c>
      <c r="J91" s="27">
        <f t="shared" si="25"/>
        <v>0</v>
      </c>
      <c r="K91" s="923">
        <f t="shared" si="25"/>
        <v>0</v>
      </c>
      <c r="L91" s="924"/>
      <c r="M91" s="923">
        <f t="shared" si="26"/>
        <v>0</v>
      </c>
      <c r="N91" s="924"/>
      <c r="O91" s="923">
        <f t="shared" si="27"/>
        <v>0</v>
      </c>
      <c r="P91" s="924"/>
    </row>
    <row r="92" spans="1:16" ht="15.75" hidden="1" customHeight="1" x14ac:dyDescent="0.25">
      <c r="A92" s="834" t="s">
        <v>136</v>
      </c>
      <c r="B92" s="835"/>
      <c r="C92" s="835"/>
      <c r="D92" s="836"/>
      <c r="E92" s="28"/>
      <c r="F92" s="25">
        <v>222990</v>
      </c>
      <c r="G92" s="27" t="e">
        <f t="shared" si="24"/>
        <v>#VALUE!</v>
      </c>
      <c r="H92" s="27"/>
      <c r="I92" s="27" t="e">
        <f t="shared" si="25"/>
        <v>#VALUE!</v>
      </c>
      <c r="J92" s="27">
        <f t="shared" si="25"/>
        <v>0</v>
      </c>
      <c r="K92" s="923">
        <f t="shared" si="25"/>
        <v>0</v>
      </c>
      <c r="L92" s="924"/>
      <c r="M92" s="923">
        <f t="shared" si="26"/>
        <v>0</v>
      </c>
      <c r="N92" s="924"/>
      <c r="O92" s="923">
        <f t="shared" si="27"/>
        <v>0</v>
      </c>
      <c r="P92" s="924"/>
    </row>
    <row r="93" spans="1:16" ht="15.75" hidden="1" customHeight="1" x14ac:dyDescent="0.25">
      <c r="A93" s="846" t="s">
        <v>137</v>
      </c>
      <c r="B93" s="847"/>
      <c r="C93" s="847"/>
      <c r="D93" s="848"/>
      <c r="E93" s="19"/>
      <c r="F93" s="19">
        <v>270000</v>
      </c>
      <c r="G93" s="21" t="e">
        <f>G94+G95</f>
        <v>#VALUE!</v>
      </c>
      <c r="H93" s="21"/>
      <c r="I93" s="21" t="e">
        <f>I94+I95</f>
        <v>#VALUE!</v>
      </c>
      <c r="J93" s="21">
        <f>J94+J95</f>
        <v>0</v>
      </c>
      <c r="K93" s="927">
        <f>K94+K95</f>
        <v>0</v>
      </c>
      <c r="L93" s="928"/>
      <c r="M93" s="927">
        <f>M94+M95</f>
        <v>0</v>
      </c>
      <c r="N93" s="928"/>
      <c r="O93" s="927">
        <f>O94+O95</f>
        <v>0</v>
      </c>
      <c r="P93" s="928"/>
    </row>
    <row r="94" spans="1:16" ht="15.75" hidden="1" customHeight="1" x14ac:dyDescent="0.25">
      <c r="A94" s="834" t="s">
        <v>138</v>
      </c>
      <c r="B94" s="835"/>
      <c r="C94" s="835"/>
      <c r="D94" s="836"/>
      <c r="E94" s="28"/>
      <c r="F94" s="25">
        <v>271000</v>
      </c>
      <c r="G94" s="27" t="e">
        <f t="shared" ref="G94:G95" si="28">G224+G353</f>
        <v>#VALUE!</v>
      </c>
      <c r="H94" s="27"/>
      <c r="I94" s="27" t="e">
        <f t="shared" ref="I94:K95" si="29">I224+I353</f>
        <v>#VALUE!</v>
      </c>
      <c r="J94" s="27">
        <f t="shared" si="29"/>
        <v>0</v>
      </c>
      <c r="K94" s="923">
        <f t="shared" si="29"/>
        <v>0</v>
      </c>
      <c r="L94" s="924"/>
      <c r="M94" s="923">
        <f>M224+M353</f>
        <v>0</v>
      </c>
      <c r="N94" s="924"/>
      <c r="O94" s="923">
        <f>O224+O353</f>
        <v>0</v>
      </c>
      <c r="P94" s="924"/>
    </row>
    <row r="95" spans="1:16" ht="22.5" hidden="1" customHeight="1" x14ac:dyDescent="0.25">
      <c r="A95" s="834" t="s">
        <v>139</v>
      </c>
      <c r="B95" s="835"/>
      <c r="C95" s="835"/>
      <c r="D95" s="836"/>
      <c r="E95" s="43"/>
      <c r="F95" s="43">
        <v>273500</v>
      </c>
      <c r="G95" s="27" t="e">
        <f t="shared" si="28"/>
        <v>#VALUE!</v>
      </c>
      <c r="H95" s="27"/>
      <c r="I95" s="27" t="e">
        <f t="shared" si="29"/>
        <v>#VALUE!</v>
      </c>
      <c r="J95" s="27">
        <f t="shared" si="29"/>
        <v>0</v>
      </c>
      <c r="K95" s="923">
        <f t="shared" si="29"/>
        <v>0</v>
      </c>
      <c r="L95" s="924"/>
      <c r="M95" s="923">
        <f>M225+M354</f>
        <v>0</v>
      </c>
      <c r="N95" s="924"/>
      <c r="O95" s="923">
        <f>O225+O354</f>
        <v>0</v>
      </c>
      <c r="P95" s="924"/>
    </row>
    <row r="96" spans="1:16" ht="15.75" hidden="1" customHeight="1" x14ac:dyDescent="0.25">
      <c r="A96" s="846" t="s">
        <v>140</v>
      </c>
      <c r="B96" s="847"/>
      <c r="C96" s="847"/>
      <c r="D96" s="848"/>
      <c r="E96" s="44"/>
      <c r="F96" s="45">
        <v>280000</v>
      </c>
      <c r="G96" s="21" t="e">
        <f>SUM(G97:G109)</f>
        <v>#VALUE!</v>
      </c>
      <c r="H96" s="21"/>
      <c r="I96" s="21" t="e">
        <f>SUM(I97:I109)</f>
        <v>#VALUE!</v>
      </c>
      <c r="J96" s="21">
        <f>SUM(J97:J109)</f>
        <v>0</v>
      </c>
      <c r="K96" s="927">
        <f>SUM(K97:L109)</f>
        <v>0</v>
      </c>
      <c r="L96" s="928"/>
      <c r="M96" s="927">
        <f>SUM(M97:N109)</f>
        <v>0</v>
      </c>
      <c r="N96" s="928"/>
      <c r="O96" s="927">
        <f>SUM(O97:P109)</f>
        <v>0</v>
      </c>
      <c r="P96" s="928"/>
    </row>
    <row r="97" spans="1:16" ht="15.75" hidden="1" customHeight="1" x14ac:dyDescent="0.25">
      <c r="A97" s="834" t="s">
        <v>141</v>
      </c>
      <c r="B97" s="835"/>
      <c r="C97" s="835"/>
      <c r="D97" s="836"/>
      <c r="E97" s="28"/>
      <c r="F97" s="25">
        <v>281000</v>
      </c>
      <c r="G97" s="27" t="e">
        <f t="shared" ref="G97:G115" si="30">G227+G356</f>
        <v>#VALUE!</v>
      </c>
      <c r="H97" s="27"/>
      <c r="I97" s="27" t="e">
        <f t="shared" ref="I97:K112" si="31">I227+I356</f>
        <v>#VALUE!</v>
      </c>
      <c r="J97" s="27">
        <f t="shared" si="31"/>
        <v>0</v>
      </c>
      <c r="K97" s="923">
        <f t="shared" si="31"/>
        <v>0</v>
      </c>
      <c r="L97" s="924"/>
      <c r="M97" s="923">
        <f t="shared" ref="M97:M115" si="32">M227+M356</f>
        <v>0</v>
      </c>
      <c r="N97" s="924"/>
      <c r="O97" s="923">
        <f t="shared" ref="O97:O115" si="33">O227+O356</f>
        <v>0</v>
      </c>
      <c r="P97" s="924"/>
    </row>
    <row r="98" spans="1:16" ht="15.75" hidden="1" customHeight="1" x14ac:dyDescent="0.25">
      <c r="A98" s="834" t="s">
        <v>142</v>
      </c>
      <c r="B98" s="835"/>
      <c r="C98" s="835"/>
      <c r="D98" s="836"/>
      <c r="E98" s="28"/>
      <c r="F98" s="25">
        <v>281200</v>
      </c>
      <c r="G98" s="27" t="e">
        <f t="shared" si="30"/>
        <v>#VALUE!</v>
      </c>
      <c r="H98" s="27"/>
      <c r="I98" s="27" t="e">
        <f t="shared" si="31"/>
        <v>#VALUE!</v>
      </c>
      <c r="J98" s="27">
        <f t="shared" si="31"/>
        <v>0</v>
      </c>
      <c r="K98" s="923">
        <f t="shared" si="31"/>
        <v>0</v>
      </c>
      <c r="L98" s="924"/>
      <c r="M98" s="923">
        <f t="shared" si="32"/>
        <v>0</v>
      </c>
      <c r="N98" s="924"/>
      <c r="O98" s="923">
        <f t="shared" si="33"/>
        <v>0</v>
      </c>
      <c r="P98" s="924"/>
    </row>
    <row r="99" spans="1:16" ht="15.75" hidden="1" customHeight="1" x14ac:dyDescent="0.25">
      <c r="A99" s="834" t="s">
        <v>143</v>
      </c>
      <c r="B99" s="835"/>
      <c r="C99" s="835"/>
      <c r="D99" s="836"/>
      <c r="E99" s="28"/>
      <c r="F99" s="25">
        <v>281210</v>
      </c>
      <c r="G99" s="27" t="e">
        <f t="shared" si="30"/>
        <v>#VALUE!</v>
      </c>
      <c r="H99" s="27"/>
      <c r="I99" s="27" t="e">
        <f t="shared" si="31"/>
        <v>#VALUE!</v>
      </c>
      <c r="J99" s="27">
        <f t="shared" si="31"/>
        <v>0</v>
      </c>
      <c r="K99" s="923">
        <f t="shared" si="31"/>
        <v>0</v>
      </c>
      <c r="L99" s="924"/>
      <c r="M99" s="923">
        <f t="shared" si="32"/>
        <v>0</v>
      </c>
      <c r="N99" s="924"/>
      <c r="O99" s="923">
        <f t="shared" si="33"/>
        <v>0</v>
      </c>
      <c r="P99" s="924"/>
    </row>
    <row r="100" spans="1:16" ht="15.75" hidden="1" customHeight="1" x14ac:dyDescent="0.25">
      <c r="A100" s="834" t="s">
        <v>144</v>
      </c>
      <c r="B100" s="835"/>
      <c r="C100" s="835"/>
      <c r="D100" s="836"/>
      <c r="E100" s="28"/>
      <c r="F100" s="25">
        <v>281211</v>
      </c>
      <c r="G100" s="27" t="e">
        <f t="shared" si="30"/>
        <v>#VALUE!</v>
      </c>
      <c r="H100" s="27"/>
      <c r="I100" s="27" t="e">
        <f t="shared" si="31"/>
        <v>#VALUE!</v>
      </c>
      <c r="J100" s="27">
        <f t="shared" si="31"/>
        <v>0</v>
      </c>
      <c r="K100" s="923">
        <f t="shared" si="31"/>
        <v>0</v>
      </c>
      <c r="L100" s="924"/>
      <c r="M100" s="923">
        <f t="shared" si="32"/>
        <v>0</v>
      </c>
      <c r="N100" s="924"/>
      <c r="O100" s="923">
        <f t="shared" si="33"/>
        <v>0</v>
      </c>
      <c r="P100" s="924"/>
    </row>
    <row r="101" spans="1:16" ht="15.75" hidden="1" customHeight="1" x14ac:dyDescent="0.25">
      <c r="A101" s="834" t="s">
        <v>145</v>
      </c>
      <c r="B101" s="835"/>
      <c r="C101" s="835"/>
      <c r="D101" s="836"/>
      <c r="E101" s="28"/>
      <c r="F101" s="25">
        <v>281212</v>
      </c>
      <c r="G101" s="27" t="e">
        <f t="shared" si="30"/>
        <v>#VALUE!</v>
      </c>
      <c r="H101" s="27"/>
      <c r="I101" s="27" t="e">
        <f t="shared" si="31"/>
        <v>#VALUE!</v>
      </c>
      <c r="J101" s="27">
        <f t="shared" si="31"/>
        <v>0</v>
      </c>
      <c r="K101" s="923">
        <f t="shared" si="31"/>
        <v>0</v>
      </c>
      <c r="L101" s="924"/>
      <c r="M101" s="923">
        <f t="shared" si="32"/>
        <v>0</v>
      </c>
      <c r="N101" s="924"/>
      <c r="O101" s="923">
        <f t="shared" si="33"/>
        <v>0</v>
      </c>
      <c r="P101" s="924"/>
    </row>
    <row r="102" spans="1:16" ht="15.75" hidden="1" customHeight="1" x14ac:dyDescent="0.25">
      <c r="A102" s="834" t="s">
        <v>146</v>
      </c>
      <c r="B102" s="835"/>
      <c r="C102" s="835"/>
      <c r="D102" s="836"/>
      <c r="E102" s="28"/>
      <c r="F102" s="25">
        <v>281220</v>
      </c>
      <c r="G102" s="27" t="e">
        <f t="shared" si="30"/>
        <v>#VALUE!</v>
      </c>
      <c r="H102" s="27"/>
      <c r="I102" s="27" t="e">
        <f t="shared" si="31"/>
        <v>#VALUE!</v>
      </c>
      <c r="J102" s="27">
        <f t="shared" si="31"/>
        <v>0</v>
      </c>
      <c r="K102" s="923">
        <f t="shared" si="31"/>
        <v>0</v>
      </c>
      <c r="L102" s="924"/>
      <c r="M102" s="923">
        <f t="shared" si="32"/>
        <v>0</v>
      </c>
      <c r="N102" s="924"/>
      <c r="O102" s="923">
        <f t="shared" si="33"/>
        <v>0</v>
      </c>
      <c r="P102" s="924"/>
    </row>
    <row r="103" spans="1:16" ht="15.75" hidden="1" customHeight="1" x14ac:dyDescent="0.25">
      <c r="A103" s="834" t="s">
        <v>147</v>
      </c>
      <c r="B103" s="835"/>
      <c r="C103" s="835"/>
      <c r="D103" s="836"/>
      <c r="E103" s="28"/>
      <c r="F103" s="25">
        <v>281221</v>
      </c>
      <c r="G103" s="27" t="e">
        <f t="shared" si="30"/>
        <v>#VALUE!</v>
      </c>
      <c r="H103" s="27"/>
      <c r="I103" s="27" t="e">
        <f t="shared" si="31"/>
        <v>#VALUE!</v>
      </c>
      <c r="J103" s="27">
        <f t="shared" si="31"/>
        <v>0</v>
      </c>
      <c r="K103" s="923">
        <f t="shared" si="31"/>
        <v>0</v>
      </c>
      <c r="L103" s="924"/>
      <c r="M103" s="923">
        <f t="shared" si="32"/>
        <v>0</v>
      </c>
      <c r="N103" s="924"/>
      <c r="O103" s="923">
        <f t="shared" si="33"/>
        <v>0</v>
      </c>
      <c r="P103" s="924"/>
    </row>
    <row r="104" spans="1:16" ht="15.75" hidden="1" customHeight="1" x14ac:dyDescent="0.25">
      <c r="A104" s="834" t="s">
        <v>148</v>
      </c>
      <c r="B104" s="835"/>
      <c r="C104" s="835"/>
      <c r="D104" s="836"/>
      <c r="E104" s="28"/>
      <c r="F104" s="25">
        <v>281222</v>
      </c>
      <c r="G104" s="27" t="e">
        <f t="shared" si="30"/>
        <v>#VALUE!</v>
      </c>
      <c r="H104" s="27"/>
      <c r="I104" s="27" t="e">
        <f t="shared" si="31"/>
        <v>#VALUE!</v>
      </c>
      <c r="J104" s="27">
        <f t="shared" si="31"/>
        <v>0</v>
      </c>
      <c r="K104" s="923">
        <f t="shared" si="31"/>
        <v>0</v>
      </c>
      <c r="L104" s="924"/>
      <c r="M104" s="923">
        <f t="shared" si="32"/>
        <v>0</v>
      </c>
      <c r="N104" s="924"/>
      <c r="O104" s="923">
        <f t="shared" si="33"/>
        <v>0</v>
      </c>
      <c r="P104" s="924"/>
    </row>
    <row r="105" spans="1:16" ht="15.75" hidden="1" customHeight="1" x14ac:dyDescent="0.25">
      <c r="A105" s="834" t="s">
        <v>149</v>
      </c>
      <c r="B105" s="835"/>
      <c r="C105" s="835"/>
      <c r="D105" s="836"/>
      <c r="E105" s="28"/>
      <c r="F105" s="25">
        <v>281230</v>
      </c>
      <c r="G105" s="27" t="e">
        <f t="shared" si="30"/>
        <v>#VALUE!</v>
      </c>
      <c r="H105" s="27"/>
      <c r="I105" s="27" t="e">
        <f t="shared" si="31"/>
        <v>#VALUE!</v>
      </c>
      <c r="J105" s="27">
        <f t="shared" si="31"/>
        <v>0</v>
      </c>
      <c r="K105" s="923">
        <f t="shared" si="31"/>
        <v>0</v>
      </c>
      <c r="L105" s="924"/>
      <c r="M105" s="923">
        <f t="shared" si="32"/>
        <v>0</v>
      </c>
      <c r="N105" s="924"/>
      <c r="O105" s="923">
        <f t="shared" si="33"/>
        <v>0</v>
      </c>
      <c r="P105" s="924"/>
    </row>
    <row r="106" spans="1:16" ht="15.75" hidden="1" customHeight="1" x14ac:dyDescent="0.25">
      <c r="A106" s="834" t="s">
        <v>150</v>
      </c>
      <c r="B106" s="835"/>
      <c r="C106" s="835"/>
      <c r="D106" s="836"/>
      <c r="E106" s="28"/>
      <c r="F106" s="25">
        <v>281800</v>
      </c>
      <c r="G106" s="27" t="e">
        <f t="shared" si="30"/>
        <v>#VALUE!</v>
      </c>
      <c r="H106" s="27"/>
      <c r="I106" s="27" t="e">
        <f t="shared" si="31"/>
        <v>#VALUE!</v>
      </c>
      <c r="J106" s="27">
        <f t="shared" si="31"/>
        <v>0</v>
      </c>
      <c r="K106" s="923">
        <f t="shared" si="31"/>
        <v>0</v>
      </c>
      <c r="L106" s="924"/>
      <c r="M106" s="923">
        <f t="shared" si="32"/>
        <v>0</v>
      </c>
      <c r="N106" s="924"/>
      <c r="O106" s="923">
        <f t="shared" si="33"/>
        <v>0</v>
      </c>
      <c r="P106" s="924"/>
    </row>
    <row r="107" spans="1:16" ht="15.75" hidden="1" customHeight="1" x14ac:dyDescent="0.25">
      <c r="A107" s="834" t="s">
        <v>151</v>
      </c>
      <c r="B107" s="835"/>
      <c r="C107" s="835"/>
      <c r="D107" s="836"/>
      <c r="E107" s="28"/>
      <c r="F107" s="25">
        <v>281900</v>
      </c>
      <c r="G107" s="27" t="e">
        <f t="shared" si="30"/>
        <v>#VALUE!</v>
      </c>
      <c r="H107" s="27"/>
      <c r="I107" s="27" t="e">
        <f t="shared" si="31"/>
        <v>#VALUE!</v>
      </c>
      <c r="J107" s="27">
        <f t="shared" si="31"/>
        <v>0</v>
      </c>
      <c r="K107" s="923">
        <f t="shared" si="31"/>
        <v>0</v>
      </c>
      <c r="L107" s="924"/>
      <c r="M107" s="923">
        <f t="shared" si="32"/>
        <v>0</v>
      </c>
      <c r="N107" s="924"/>
      <c r="O107" s="923">
        <f t="shared" si="33"/>
        <v>0</v>
      </c>
      <c r="P107" s="924"/>
    </row>
    <row r="108" spans="1:16" ht="15.75" hidden="1" customHeight="1" x14ac:dyDescent="0.25">
      <c r="A108" s="834" t="s">
        <v>152</v>
      </c>
      <c r="B108" s="835"/>
      <c r="C108" s="835"/>
      <c r="D108" s="836"/>
      <c r="E108" s="28"/>
      <c r="F108" s="25">
        <v>282000</v>
      </c>
      <c r="G108" s="27" t="e">
        <f t="shared" si="30"/>
        <v>#VALUE!</v>
      </c>
      <c r="H108" s="27"/>
      <c r="I108" s="27" t="e">
        <f t="shared" si="31"/>
        <v>#VALUE!</v>
      </c>
      <c r="J108" s="27">
        <f t="shared" si="31"/>
        <v>0</v>
      </c>
      <c r="K108" s="923">
        <f t="shared" si="31"/>
        <v>0</v>
      </c>
      <c r="L108" s="924"/>
      <c r="M108" s="923">
        <f t="shared" si="32"/>
        <v>0</v>
      </c>
      <c r="N108" s="924"/>
      <c r="O108" s="923">
        <f t="shared" si="33"/>
        <v>0</v>
      </c>
      <c r="P108" s="924"/>
    </row>
    <row r="109" spans="1:16" ht="15.75" hidden="1" customHeight="1" x14ac:dyDescent="0.25">
      <c r="A109" s="834" t="s">
        <v>153</v>
      </c>
      <c r="B109" s="835"/>
      <c r="C109" s="835"/>
      <c r="D109" s="836"/>
      <c r="E109" s="28"/>
      <c r="F109" s="25">
        <v>282100</v>
      </c>
      <c r="G109" s="27" t="e">
        <f t="shared" si="30"/>
        <v>#VALUE!</v>
      </c>
      <c r="H109" s="27"/>
      <c r="I109" s="27" t="e">
        <f t="shared" si="31"/>
        <v>#VALUE!</v>
      </c>
      <c r="J109" s="27">
        <f t="shared" si="31"/>
        <v>0</v>
      </c>
      <c r="K109" s="923">
        <f t="shared" si="31"/>
        <v>0</v>
      </c>
      <c r="L109" s="924"/>
      <c r="M109" s="923">
        <f t="shared" si="32"/>
        <v>0</v>
      </c>
      <c r="N109" s="924"/>
      <c r="O109" s="923">
        <f t="shared" si="33"/>
        <v>0</v>
      </c>
      <c r="P109" s="924"/>
    </row>
    <row r="110" spans="1:16" ht="15.75" hidden="1" customHeight="1" x14ac:dyDescent="0.25">
      <c r="A110" s="846" t="s">
        <v>154</v>
      </c>
      <c r="B110" s="847"/>
      <c r="C110" s="847"/>
      <c r="D110" s="848"/>
      <c r="E110" s="20"/>
      <c r="F110" s="19">
        <v>290000</v>
      </c>
      <c r="G110" s="21" t="e">
        <f t="shared" si="30"/>
        <v>#VALUE!</v>
      </c>
      <c r="H110" s="21"/>
      <c r="I110" s="21" t="e">
        <f t="shared" si="31"/>
        <v>#VALUE!</v>
      </c>
      <c r="J110" s="21">
        <f t="shared" si="31"/>
        <v>0</v>
      </c>
      <c r="K110" s="927">
        <f t="shared" si="31"/>
        <v>0</v>
      </c>
      <c r="L110" s="928"/>
      <c r="M110" s="927">
        <f t="shared" si="32"/>
        <v>0</v>
      </c>
      <c r="N110" s="928"/>
      <c r="O110" s="927">
        <f t="shared" si="33"/>
        <v>0</v>
      </c>
      <c r="P110" s="928"/>
    </row>
    <row r="111" spans="1:16" ht="15.75" hidden="1" customHeight="1" x14ac:dyDescent="0.25">
      <c r="A111" s="834" t="s">
        <v>155</v>
      </c>
      <c r="B111" s="835"/>
      <c r="C111" s="835"/>
      <c r="D111" s="836"/>
      <c r="E111" s="28"/>
      <c r="F111" s="25">
        <v>292220</v>
      </c>
      <c r="G111" s="27" t="e">
        <f t="shared" si="30"/>
        <v>#VALUE!</v>
      </c>
      <c r="H111" s="27"/>
      <c r="I111" s="27" t="e">
        <f t="shared" si="31"/>
        <v>#VALUE!</v>
      </c>
      <c r="J111" s="27">
        <f t="shared" si="31"/>
        <v>0</v>
      </c>
      <c r="K111" s="923">
        <f t="shared" si="31"/>
        <v>0</v>
      </c>
      <c r="L111" s="924"/>
      <c r="M111" s="923">
        <f t="shared" si="32"/>
        <v>0</v>
      </c>
      <c r="N111" s="924"/>
      <c r="O111" s="923">
        <f t="shared" si="33"/>
        <v>0</v>
      </c>
      <c r="P111" s="924"/>
    </row>
    <row r="112" spans="1:16" ht="15.75" hidden="1" customHeight="1" x14ac:dyDescent="0.25">
      <c r="A112" s="834" t="s">
        <v>156</v>
      </c>
      <c r="B112" s="835"/>
      <c r="C112" s="835"/>
      <c r="D112" s="836"/>
      <c r="E112" s="29"/>
      <c r="F112" s="25">
        <v>300000</v>
      </c>
      <c r="G112" s="27" t="e">
        <f t="shared" si="30"/>
        <v>#VALUE!</v>
      </c>
      <c r="H112" s="27"/>
      <c r="I112" s="27" t="e">
        <f t="shared" si="31"/>
        <v>#VALUE!</v>
      </c>
      <c r="J112" s="27">
        <f t="shared" si="31"/>
        <v>0</v>
      </c>
      <c r="K112" s="923">
        <f t="shared" si="31"/>
        <v>0</v>
      </c>
      <c r="L112" s="924"/>
      <c r="M112" s="923">
        <f t="shared" si="32"/>
        <v>0</v>
      </c>
      <c r="N112" s="924"/>
      <c r="O112" s="923">
        <f t="shared" si="33"/>
        <v>0</v>
      </c>
      <c r="P112" s="924"/>
    </row>
    <row r="113" spans="1:16" ht="15.75" hidden="1" customHeight="1" x14ac:dyDescent="0.25">
      <c r="A113" s="834" t="s">
        <v>157</v>
      </c>
      <c r="B113" s="835"/>
      <c r="C113" s="835"/>
      <c r="D113" s="836"/>
      <c r="E113" s="46"/>
      <c r="F113" s="25">
        <v>300000</v>
      </c>
      <c r="G113" s="27" t="e">
        <f t="shared" si="30"/>
        <v>#VALUE!</v>
      </c>
      <c r="H113" s="27"/>
      <c r="I113" s="27" t="e">
        <f t="shared" ref="I113:K115" si="34">I243+I372</f>
        <v>#VALUE!</v>
      </c>
      <c r="J113" s="27">
        <f t="shared" si="34"/>
        <v>0</v>
      </c>
      <c r="K113" s="923">
        <f t="shared" si="34"/>
        <v>0</v>
      </c>
      <c r="L113" s="924"/>
      <c r="M113" s="923">
        <f t="shared" si="32"/>
        <v>0</v>
      </c>
      <c r="N113" s="924"/>
      <c r="O113" s="923">
        <f t="shared" si="33"/>
        <v>0</v>
      </c>
      <c r="P113" s="924"/>
    </row>
    <row r="114" spans="1:16" ht="15.75" hidden="1" customHeight="1" x14ac:dyDescent="0.25">
      <c r="A114" s="834" t="s">
        <v>158</v>
      </c>
      <c r="B114" s="835"/>
      <c r="C114" s="835"/>
      <c r="D114" s="836"/>
      <c r="E114" s="46"/>
      <c r="F114" s="25">
        <v>319000</v>
      </c>
      <c r="G114" s="27" t="e">
        <f t="shared" si="30"/>
        <v>#VALUE!</v>
      </c>
      <c r="H114" s="27"/>
      <c r="I114" s="27" t="e">
        <f t="shared" si="34"/>
        <v>#VALUE!</v>
      </c>
      <c r="J114" s="27">
        <f t="shared" si="34"/>
        <v>0</v>
      </c>
      <c r="K114" s="923">
        <f t="shared" si="34"/>
        <v>0</v>
      </c>
      <c r="L114" s="924"/>
      <c r="M114" s="923">
        <f t="shared" si="32"/>
        <v>0</v>
      </c>
      <c r="N114" s="924"/>
      <c r="O114" s="923">
        <f t="shared" si="33"/>
        <v>0</v>
      </c>
      <c r="P114" s="924"/>
    </row>
    <row r="115" spans="1:16" ht="15.75" hidden="1" customHeight="1" x14ac:dyDescent="0.25">
      <c r="A115" s="834" t="s">
        <v>159</v>
      </c>
      <c r="B115" s="835"/>
      <c r="C115" s="835"/>
      <c r="D115" s="836"/>
      <c r="E115" s="28"/>
      <c r="F115" s="25">
        <v>350000</v>
      </c>
      <c r="G115" s="27" t="e">
        <f t="shared" si="30"/>
        <v>#VALUE!</v>
      </c>
      <c r="H115" s="27"/>
      <c r="I115" s="27" t="e">
        <f t="shared" si="34"/>
        <v>#VALUE!</v>
      </c>
      <c r="J115" s="27">
        <f t="shared" si="34"/>
        <v>0</v>
      </c>
      <c r="K115" s="923">
        <f t="shared" si="34"/>
        <v>0</v>
      </c>
      <c r="L115" s="924"/>
      <c r="M115" s="923">
        <f t="shared" si="32"/>
        <v>0</v>
      </c>
      <c r="N115" s="924"/>
      <c r="O115" s="923">
        <f t="shared" si="33"/>
        <v>0</v>
      </c>
      <c r="P115" s="924"/>
    </row>
    <row r="116" spans="1:16" ht="15.75" hidden="1" customHeight="1" x14ac:dyDescent="0.25">
      <c r="A116" s="846" t="s">
        <v>160</v>
      </c>
      <c r="B116" s="847"/>
      <c r="C116" s="847"/>
      <c r="D116" s="848"/>
      <c r="E116" s="20"/>
      <c r="F116" s="19">
        <v>310000</v>
      </c>
      <c r="G116" s="21" t="e">
        <f>SUM(G117:G146)</f>
        <v>#VALUE!</v>
      </c>
      <c r="H116" s="21"/>
      <c r="I116" s="21" t="e">
        <f>SUM(I117:I146)</f>
        <v>#VALUE!</v>
      </c>
      <c r="J116" s="21">
        <f>SUM(J117:J146)</f>
        <v>0</v>
      </c>
      <c r="K116" s="927">
        <f>SUM(K117:L146)</f>
        <v>0</v>
      </c>
      <c r="L116" s="928"/>
      <c r="M116" s="927">
        <f>SUM(M117:N146)</f>
        <v>0</v>
      </c>
      <c r="N116" s="928"/>
      <c r="O116" s="927">
        <f>SUM(O117:P146)</f>
        <v>0</v>
      </c>
      <c r="P116" s="928"/>
    </row>
    <row r="117" spans="1:16" ht="15.75" hidden="1" customHeight="1" x14ac:dyDescent="0.25">
      <c r="A117" s="834" t="s">
        <v>161</v>
      </c>
      <c r="B117" s="835"/>
      <c r="C117" s="835"/>
      <c r="D117" s="836"/>
      <c r="E117" s="28"/>
      <c r="F117" s="25">
        <v>311000</v>
      </c>
      <c r="G117" s="27" t="e">
        <f t="shared" ref="G117:G146" si="35">G247+G376</f>
        <v>#VALUE!</v>
      </c>
      <c r="H117" s="27"/>
      <c r="I117" s="27" t="e">
        <f t="shared" ref="I117:K132" si="36">I247+I376</f>
        <v>#VALUE!</v>
      </c>
      <c r="J117" s="27">
        <f t="shared" si="36"/>
        <v>0</v>
      </c>
      <c r="K117" s="923">
        <f t="shared" si="36"/>
        <v>0</v>
      </c>
      <c r="L117" s="924"/>
      <c r="M117" s="923">
        <f t="shared" ref="M117:M146" si="37">M247+M376</f>
        <v>0</v>
      </c>
      <c r="N117" s="924"/>
      <c r="O117" s="923">
        <f t="shared" ref="O117:O146" si="38">O247+O376</f>
        <v>0</v>
      </c>
      <c r="P117" s="924"/>
    </row>
    <row r="118" spans="1:16" ht="15.75" hidden="1" customHeight="1" x14ac:dyDescent="0.25">
      <c r="A118" s="834" t="s">
        <v>162</v>
      </c>
      <c r="B118" s="835"/>
      <c r="C118" s="835"/>
      <c r="D118" s="836"/>
      <c r="E118" s="28"/>
      <c r="F118" s="25">
        <v>311100</v>
      </c>
      <c r="G118" s="27" t="e">
        <f t="shared" si="35"/>
        <v>#VALUE!</v>
      </c>
      <c r="H118" s="27"/>
      <c r="I118" s="27" t="e">
        <f t="shared" si="36"/>
        <v>#VALUE!</v>
      </c>
      <c r="J118" s="27">
        <f t="shared" si="36"/>
        <v>0</v>
      </c>
      <c r="K118" s="923">
        <f t="shared" si="36"/>
        <v>0</v>
      </c>
      <c r="L118" s="924"/>
      <c r="M118" s="923">
        <f t="shared" si="37"/>
        <v>0</v>
      </c>
      <c r="N118" s="924"/>
      <c r="O118" s="923">
        <f t="shared" si="38"/>
        <v>0</v>
      </c>
      <c r="P118" s="924"/>
    </row>
    <row r="119" spans="1:16" ht="15.75" hidden="1" customHeight="1" x14ac:dyDescent="0.25">
      <c r="A119" s="834" t="s">
        <v>163</v>
      </c>
      <c r="B119" s="835"/>
      <c r="C119" s="835"/>
      <c r="D119" s="836"/>
      <c r="E119" s="28"/>
      <c r="F119" s="25">
        <v>311110</v>
      </c>
      <c r="G119" s="27" t="e">
        <f t="shared" si="35"/>
        <v>#VALUE!</v>
      </c>
      <c r="H119" s="27"/>
      <c r="I119" s="27" t="e">
        <f t="shared" si="36"/>
        <v>#VALUE!</v>
      </c>
      <c r="J119" s="27">
        <f t="shared" si="36"/>
        <v>0</v>
      </c>
      <c r="K119" s="923">
        <f t="shared" si="36"/>
        <v>0</v>
      </c>
      <c r="L119" s="924"/>
      <c r="M119" s="923">
        <f t="shared" si="37"/>
        <v>0</v>
      </c>
      <c r="N119" s="924"/>
      <c r="O119" s="923">
        <f t="shared" si="38"/>
        <v>0</v>
      </c>
      <c r="P119" s="924"/>
    </row>
    <row r="120" spans="1:16" ht="15.75" hidden="1" customHeight="1" x14ac:dyDescent="0.25">
      <c r="A120" s="834" t="s">
        <v>164</v>
      </c>
      <c r="B120" s="835"/>
      <c r="C120" s="835"/>
      <c r="D120" s="836"/>
      <c r="E120" s="28"/>
      <c r="F120" s="25">
        <v>311120</v>
      </c>
      <c r="G120" s="27" t="e">
        <f t="shared" si="35"/>
        <v>#VALUE!</v>
      </c>
      <c r="H120" s="27"/>
      <c r="I120" s="27" t="e">
        <f t="shared" si="36"/>
        <v>#VALUE!</v>
      </c>
      <c r="J120" s="27">
        <f t="shared" si="36"/>
        <v>0</v>
      </c>
      <c r="K120" s="923">
        <f t="shared" si="36"/>
        <v>0</v>
      </c>
      <c r="L120" s="924"/>
      <c r="M120" s="923">
        <f t="shared" si="37"/>
        <v>0</v>
      </c>
      <c r="N120" s="924"/>
      <c r="O120" s="923">
        <f t="shared" si="38"/>
        <v>0</v>
      </c>
      <c r="P120" s="924"/>
    </row>
    <row r="121" spans="1:16" ht="15.75" hidden="1" customHeight="1" x14ac:dyDescent="0.25">
      <c r="A121" s="834" t="s">
        <v>165</v>
      </c>
      <c r="B121" s="835"/>
      <c r="C121" s="835"/>
      <c r="D121" s="836"/>
      <c r="E121" s="28"/>
      <c r="F121" s="25">
        <v>311210</v>
      </c>
      <c r="G121" s="27" t="e">
        <f t="shared" si="35"/>
        <v>#VALUE!</v>
      </c>
      <c r="H121" s="27"/>
      <c r="I121" s="27" t="e">
        <f t="shared" si="36"/>
        <v>#VALUE!</v>
      </c>
      <c r="J121" s="27">
        <f t="shared" si="36"/>
        <v>0</v>
      </c>
      <c r="K121" s="923">
        <f t="shared" si="36"/>
        <v>0</v>
      </c>
      <c r="L121" s="924"/>
      <c r="M121" s="923">
        <f t="shared" si="37"/>
        <v>0</v>
      </c>
      <c r="N121" s="924"/>
      <c r="O121" s="923">
        <f t="shared" si="38"/>
        <v>0</v>
      </c>
      <c r="P121" s="924"/>
    </row>
    <row r="122" spans="1:16" ht="15.75" hidden="1" customHeight="1" x14ac:dyDescent="0.25">
      <c r="A122" s="834" t="s">
        <v>166</v>
      </c>
      <c r="B122" s="835"/>
      <c r="C122" s="835"/>
      <c r="D122" s="836"/>
      <c r="E122" s="28"/>
      <c r="F122" s="25">
        <v>312120</v>
      </c>
      <c r="G122" s="27" t="e">
        <f t="shared" si="35"/>
        <v>#VALUE!</v>
      </c>
      <c r="H122" s="27"/>
      <c r="I122" s="27" t="e">
        <f t="shared" si="36"/>
        <v>#VALUE!</v>
      </c>
      <c r="J122" s="27">
        <f t="shared" si="36"/>
        <v>0</v>
      </c>
      <c r="K122" s="923">
        <f t="shared" si="36"/>
        <v>0</v>
      </c>
      <c r="L122" s="924"/>
      <c r="M122" s="923">
        <f t="shared" si="37"/>
        <v>0</v>
      </c>
      <c r="N122" s="924"/>
      <c r="O122" s="923">
        <f t="shared" si="38"/>
        <v>0</v>
      </c>
      <c r="P122" s="924"/>
    </row>
    <row r="123" spans="1:16" ht="15.75" hidden="1" customHeight="1" x14ac:dyDescent="0.25">
      <c r="A123" s="834" t="s">
        <v>167</v>
      </c>
      <c r="B123" s="835"/>
      <c r="C123" s="835"/>
      <c r="D123" s="836"/>
      <c r="E123" s="28"/>
      <c r="F123" s="25">
        <v>313000</v>
      </c>
      <c r="G123" s="27" t="e">
        <f t="shared" si="35"/>
        <v>#VALUE!</v>
      </c>
      <c r="H123" s="27"/>
      <c r="I123" s="27" t="e">
        <f t="shared" si="36"/>
        <v>#VALUE!</v>
      </c>
      <c r="J123" s="27">
        <f t="shared" si="36"/>
        <v>0</v>
      </c>
      <c r="K123" s="923">
        <f t="shared" si="36"/>
        <v>0</v>
      </c>
      <c r="L123" s="924"/>
      <c r="M123" s="923">
        <f t="shared" si="37"/>
        <v>0</v>
      </c>
      <c r="N123" s="924"/>
      <c r="O123" s="923">
        <f t="shared" si="38"/>
        <v>0</v>
      </c>
      <c r="P123" s="924"/>
    </row>
    <row r="124" spans="1:16" ht="15.75" hidden="1" customHeight="1" x14ac:dyDescent="0.25">
      <c r="A124" s="834" t="s">
        <v>168</v>
      </c>
      <c r="B124" s="835"/>
      <c r="C124" s="835"/>
      <c r="D124" s="836"/>
      <c r="E124" s="28"/>
      <c r="F124" s="25">
        <v>313100</v>
      </c>
      <c r="G124" s="27" t="e">
        <f t="shared" si="35"/>
        <v>#VALUE!</v>
      </c>
      <c r="H124" s="27"/>
      <c r="I124" s="27" t="e">
        <f t="shared" si="36"/>
        <v>#VALUE!</v>
      </c>
      <c r="J124" s="27">
        <f t="shared" si="36"/>
        <v>0</v>
      </c>
      <c r="K124" s="923">
        <f t="shared" si="36"/>
        <v>0</v>
      </c>
      <c r="L124" s="924"/>
      <c r="M124" s="923">
        <f t="shared" si="37"/>
        <v>0</v>
      </c>
      <c r="N124" s="924"/>
      <c r="O124" s="923">
        <f t="shared" si="38"/>
        <v>0</v>
      </c>
      <c r="P124" s="924"/>
    </row>
    <row r="125" spans="1:16" ht="15.75" hidden="1" customHeight="1" x14ac:dyDescent="0.25">
      <c r="A125" s="834" t="s">
        <v>169</v>
      </c>
      <c r="B125" s="835"/>
      <c r="C125" s="835"/>
      <c r="D125" s="836"/>
      <c r="E125" s="28"/>
      <c r="F125" s="25">
        <v>313110</v>
      </c>
      <c r="G125" s="27" t="e">
        <f t="shared" si="35"/>
        <v>#VALUE!</v>
      </c>
      <c r="H125" s="27"/>
      <c r="I125" s="27" t="e">
        <f t="shared" si="36"/>
        <v>#VALUE!</v>
      </c>
      <c r="J125" s="27">
        <f t="shared" si="36"/>
        <v>0</v>
      </c>
      <c r="K125" s="923">
        <f t="shared" si="36"/>
        <v>0</v>
      </c>
      <c r="L125" s="924"/>
      <c r="M125" s="923">
        <f t="shared" si="37"/>
        <v>0</v>
      </c>
      <c r="N125" s="924"/>
      <c r="O125" s="923">
        <f t="shared" si="38"/>
        <v>0</v>
      </c>
      <c r="P125" s="924"/>
    </row>
    <row r="126" spans="1:16" ht="15.75" hidden="1" customHeight="1" x14ac:dyDescent="0.25">
      <c r="A126" s="834" t="s">
        <v>170</v>
      </c>
      <c r="B126" s="835"/>
      <c r="C126" s="835"/>
      <c r="D126" s="836"/>
      <c r="E126" s="28"/>
      <c r="F126" s="25">
        <v>313120</v>
      </c>
      <c r="G126" s="27" t="e">
        <f t="shared" si="35"/>
        <v>#VALUE!</v>
      </c>
      <c r="H126" s="27"/>
      <c r="I126" s="27" t="e">
        <f t="shared" si="36"/>
        <v>#VALUE!</v>
      </c>
      <c r="J126" s="27">
        <f t="shared" si="36"/>
        <v>0</v>
      </c>
      <c r="K126" s="923">
        <f t="shared" si="36"/>
        <v>0</v>
      </c>
      <c r="L126" s="924"/>
      <c r="M126" s="923">
        <f t="shared" si="37"/>
        <v>0</v>
      </c>
      <c r="N126" s="924"/>
      <c r="O126" s="923">
        <f t="shared" si="38"/>
        <v>0</v>
      </c>
      <c r="P126" s="924"/>
    </row>
    <row r="127" spans="1:16" ht="15.75" hidden="1" customHeight="1" x14ac:dyDescent="0.25">
      <c r="A127" s="834" t="s">
        <v>171</v>
      </c>
      <c r="B127" s="835"/>
      <c r="C127" s="835"/>
      <c r="D127" s="836"/>
      <c r="E127" s="28"/>
      <c r="F127" s="25">
        <v>313200</v>
      </c>
      <c r="G127" s="27" t="e">
        <f t="shared" si="35"/>
        <v>#VALUE!</v>
      </c>
      <c r="H127" s="27"/>
      <c r="I127" s="27" t="e">
        <f t="shared" si="36"/>
        <v>#VALUE!</v>
      </c>
      <c r="J127" s="27">
        <f t="shared" si="36"/>
        <v>0</v>
      </c>
      <c r="K127" s="923">
        <f t="shared" si="36"/>
        <v>0</v>
      </c>
      <c r="L127" s="924"/>
      <c r="M127" s="923">
        <f t="shared" si="37"/>
        <v>0</v>
      </c>
      <c r="N127" s="924"/>
      <c r="O127" s="923">
        <f t="shared" si="38"/>
        <v>0</v>
      </c>
      <c r="P127" s="924"/>
    </row>
    <row r="128" spans="1:16" ht="15.75" hidden="1" customHeight="1" x14ac:dyDescent="0.25">
      <c r="A128" s="834" t="s">
        <v>172</v>
      </c>
      <c r="B128" s="835"/>
      <c r="C128" s="835"/>
      <c r="D128" s="836"/>
      <c r="E128" s="28"/>
      <c r="F128" s="25">
        <v>313210</v>
      </c>
      <c r="G128" s="27" t="e">
        <f t="shared" si="35"/>
        <v>#VALUE!</v>
      </c>
      <c r="H128" s="27"/>
      <c r="I128" s="27" t="e">
        <f t="shared" si="36"/>
        <v>#VALUE!</v>
      </c>
      <c r="J128" s="27">
        <f t="shared" si="36"/>
        <v>0</v>
      </c>
      <c r="K128" s="923">
        <f t="shared" si="36"/>
        <v>0</v>
      </c>
      <c r="L128" s="924"/>
      <c r="M128" s="923">
        <f t="shared" si="37"/>
        <v>0</v>
      </c>
      <c r="N128" s="924"/>
      <c r="O128" s="923">
        <f t="shared" si="38"/>
        <v>0</v>
      </c>
      <c r="P128" s="924"/>
    </row>
    <row r="129" spans="1:16" ht="15.75" hidden="1" customHeight="1" x14ac:dyDescent="0.25">
      <c r="A129" s="834" t="s">
        <v>173</v>
      </c>
      <c r="B129" s="835"/>
      <c r="C129" s="835"/>
      <c r="D129" s="836"/>
      <c r="E129" s="28"/>
      <c r="F129" s="25">
        <v>314000</v>
      </c>
      <c r="G129" s="27" t="e">
        <f t="shared" si="35"/>
        <v>#VALUE!</v>
      </c>
      <c r="H129" s="27"/>
      <c r="I129" s="27" t="e">
        <f t="shared" si="36"/>
        <v>#VALUE!</v>
      </c>
      <c r="J129" s="27">
        <f t="shared" si="36"/>
        <v>0</v>
      </c>
      <c r="K129" s="923">
        <f t="shared" si="36"/>
        <v>0</v>
      </c>
      <c r="L129" s="924"/>
      <c r="M129" s="923">
        <f t="shared" si="37"/>
        <v>0</v>
      </c>
      <c r="N129" s="924"/>
      <c r="O129" s="923">
        <f t="shared" si="38"/>
        <v>0</v>
      </c>
      <c r="P129" s="924"/>
    </row>
    <row r="130" spans="1:16" ht="15.75" hidden="1" customHeight="1" x14ac:dyDescent="0.25">
      <c r="A130" s="834" t="s">
        <v>174</v>
      </c>
      <c r="B130" s="835"/>
      <c r="C130" s="835"/>
      <c r="D130" s="836"/>
      <c r="E130" s="28"/>
      <c r="F130" s="25">
        <v>314110</v>
      </c>
      <c r="G130" s="27" t="e">
        <f t="shared" si="35"/>
        <v>#VALUE!</v>
      </c>
      <c r="H130" s="27"/>
      <c r="I130" s="27" t="e">
        <f t="shared" si="36"/>
        <v>#VALUE!</v>
      </c>
      <c r="J130" s="27">
        <f t="shared" si="36"/>
        <v>0</v>
      </c>
      <c r="K130" s="923">
        <f t="shared" si="36"/>
        <v>0</v>
      </c>
      <c r="L130" s="924"/>
      <c r="M130" s="923">
        <f t="shared" si="37"/>
        <v>0</v>
      </c>
      <c r="N130" s="924"/>
      <c r="O130" s="923">
        <f t="shared" si="38"/>
        <v>0</v>
      </c>
      <c r="P130" s="924"/>
    </row>
    <row r="131" spans="1:16" ht="15.75" hidden="1" customHeight="1" x14ac:dyDescent="0.25">
      <c r="A131" s="834" t="s">
        <v>175</v>
      </c>
      <c r="B131" s="835"/>
      <c r="C131" s="835"/>
      <c r="D131" s="836"/>
      <c r="E131" s="28"/>
      <c r="F131" s="25">
        <v>314120</v>
      </c>
      <c r="G131" s="27" t="e">
        <f t="shared" si="35"/>
        <v>#VALUE!</v>
      </c>
      <c r="H131" s="27"/>
      <c r="I131" s="27" t="e">
        <f t="shared" si="36"/>
        <v>#VALUE!</v>
      </c>
      <c r="J131" s="27">
        <f t="shared" si="36"/>
        <v>0</v>
      </c>
      <c r="K131" s="923">
        <f t="shared" si="36"/>
        <v>0</v>
      </c>
      <c r="L131" s="924"/>
      <c r="M131" s="923">
        <f t="shared" si="37"/>
        <v>0</v>
      </c>
      <c r="N131" s="924"/>
      <c r="O131" s="923">
        <f t="shared" si="38"/>
        <v>0</v>
      </c>
      <c r="P131" s="924"/>
    </row>
    <row r="132" spans="1:16" ht="15.75" hidden="1" customHeight="1" x14ac:dyDescent="0.25">
      <c r="A132" s="834" t="s">
        <v>176</v>
      </c>
      <c r="B132" s="835"/>
      <c r="C132" s="835"/>
      <c r="D132" s="836"/>
      <c r="E132" s="28"/>
      <c r="F132" s="25">
        <v>314200</v>
      </c>
      <c r="G132" s="27" t="e">
        <f t="shared" si="35"/>
        <v>#VALUE!</v>
      </c>
      <c r="H132" s="27"/>
      <c r="I132" s="27" t="e">
        <f t="shared" si="36"/>
        <v>#VALUE!</v>
      </c>
      <c r="J132" s="27">
        <f t="shared" si="36"/>
        <v>0</v>
      </c>
      <c r="K132" s="923">
        <f t="shared" si="36"/>
        <v>0</v>
      </c>
      <c r="L132" s="924"/>
      <c r="M132" s="923">
        <f t="shared" si="37"/>
        <v>0</v>
      </c>
      <c r="N132" s="924"/>
      <c r="O132" s="923">
        <f t="shared" si="38"/>
        <v>0</v>
      </c>
      <c r="P132" s="924"/>
    </row>
    <row r="133" spans="1:16" ht="15.75" hidden="1" customHeight="1" x14ac:dyDescent="0.25">
      <c r="A133" s="834" t="s">
        <v>177</v>
      </c>
      <c r="B133" s="835"/>
      <c r="C133" s="835"/>
      <c r="D133" s="836"/>
      <c r="E133" s="28"/>
      <c r="F133" s="25">
        <v>315000</v>
      </c>
      <c r="G133" s="27" t="e">
        <f t="shared" si="35"/>
        <v>#VALUE!</v>
      </c>
      <c r="H133" s="27"/>
      <c r="I133" s="27" t="e">
        <f t="shared" ref="I133:K146" si="39">I263+I392</f>
        <v>#VALUE!</v>
      </c>
      <c r="J133" s="27">
        <f t="shared" si="39"/>
        <v>0</v>
      </c>
      <c r="K133" s="923">
        <f t="shared" si="39"/>
        <v>0</v>
      </c>
      <c r="L133" s="924"/>
      <c r="M133" s="923">
        <f t="shared" si="37"/>
        <v>0</v>
      </c>
      <c r="N133" s="924"/>
      <c r="O133" s="923">
        <f t="shared" si="38"/>
        <v>0</v>
      </c>
      <c r="P133" s="924"/>
    </row>
    <row r="134" spans="1:16" ht="15.75" hidden="1" customHeight="1" x14ac:dyDescent="0.25">
      <c r="A134" s="834" t="s">
        <v>178</v>
      </c>
      <c r="B134" s="835"/>
      <c r="C134" s="835"/>
      <c r="D134" s="836"/>
      <c r="E134" s="43"/>
      <c r="F134" s="43">
        <v>315110</v>
      </c>
      <c r="G134" s="27" t="e">
        <f t="shared" si="35"/>
        <v>#VALUE!</v>
      </c>
      <c r="H134" s="27"/>
      <c r="I134" s="27" t="e">
        <f t="shared" si="39"/>
        <v>#VALUE!</v>
      </c>
      <c r="J134" s="27">
        <f t="shared" si="39"/>
        <v>0</v>
      </c>
      <c r="K134" s="923">
        <f t="shared" si="39"/>
        <v>0</v>
      </c>
      <c r="L134" s="924"/>
      <c r="M134" s="923">
        <f t="shared" si="37"/>
        <v>0</v>
      </c>
      <c r="N134" s="924"/>
      <c r="O134" s="923">
        <f t="shared" si="38"/>
        <v>0</v>
      </c>
      <c r="P134" s="924"/>
    </row>
    <row r="135" spans="1:16" ht="15.75" hidden="1" customHeight="1" x14ac:dyDescent="0.25">
      <c r="A135" s="834" t="s">
        <v>179</v>
      </c>
      <c r="B135" s="835"/>
      <c r="C135" s="835"/>
      <c r="D135" s="836"/>
      <c r="E135" s="43"/>
      <c r="F135" s="43">
        <v>315120</v>
      </c>
      <c r="G135" s="27" t="e">
        <f t="shared" si="35"/>
        <v>#VALUE!</v>
      </c>
      <c r="H135" s="27"/>
      <c r="I135" s="27" t="e">
        <f t="shared" si="39"/>
        <v>#VALUE!</v>
      </c>
      <c r="J135" s="27">
        <f t="shared" si="39"/>
        <v>0</v>
      </c>
      <c r="K135" s="923">
        <f t="shared" si="39"/>
        <v>0</v>
      </c>
      <c r="L135" s="924"/>
      <c r="M135" s="923">
        <f t="shared" si="37"/>
        <v>0</v>
      </c>
      <c r="N135" s="924"/>
      <c r="O135" s="923">
        <f t="shared" si="38"/>
        <v>0</v>
      </c>
      <c r="P135" s="924"/>
    </row>
    <row r="136" spans="1:16" ht="15.75" hidden="1" customHeight="1" x14ac:dyDescent="0.25">
      <c r="A136" s="834" t="s">
        <v>180</v>
      </c>
      <c r="B136" s="835"/>
      <c r="C136" s="835"/>
      <c r="D136" s="836"/>
      <c r="E136" s="43"/>
      <c r="F136" s="43">
        <v>316000</v>
      </c>
      <c r="G136" s="27" t="e">
        <f t="shared" si="35"/>
        <v>#VALUE!</v>
      </c>
      <c r="H136" s="27"/>
      <c r="I136" s="27" t="e">
        <f t="shared" si="39"/>
        <v>#VALUE!</v>
      </c>
      <c r="J136" s="27">
        <f t="shared" si="39"/>
        <v>0</v>
      </c>
      <c r="K136" s="923">
        <f t="shared" si="39"/>
        <v>0</v>
      </c>
      <c r="L136" s="924"/>
      <c r="M136" s="923">
        <f t="shared" si="37"/>
        <v>0</v>
      </c>
      <c r="N136" s="924"/>
      <c r="O136" s="923">
        <f t="shared" si="38"/>
        <v>0</v>
      </c>
      <c r="P136" s="924"/>
    </row>
    <row r="137" spans="1:16" ht="15.75" hidden="1" customHeight="1" x14ac:dyDescent="0.25">
      <c r="A137" s="834" t="s">
        <v>181</v>
      </c>
      <c r="B137" s="835"/>
      <c r="C137" s="835"/>
      <c r="D137" s="836"/>
      <c r="E137" s="28"/>
      <c r="F137" s="25">
        <v>316110</v>
      </c>
      <c r="G137" s="27" t="e">
        <f t="shared" si="35"/>
        <v>#VALUE!</v>
      </c>
      <c r="H137" s="27"/>
      <c r="I137" s="27" t="e">
        <f t="shared" si="39"/>
        <v>#VALUE!</v>
      </c>
      <c r="J137" s="27">
        <f t="shared" si="39"/>
        <v>0</v>
      </c>
      <c r="K137" s="923">
        <f t="shared" si="39"/>
        <v>0</v>
      </c>
      <c r="L137" s="924"/>
      <c r="M137" s="923">
        <f t="shared" si="37"/>
        <v>0</v>
      </c>
      <c r="N137" s="924"/>
      <c r="O137" s="923">
        <f t="shared" si="38"/>
        <v>0</v>
      </c>
      <c r="P137" s="924"/>
    </row>
    <row r="138" spans="1:16" ht="15.75" hidden="1" customHeight="1" x14ac:dyDescent="0.25">
      <c r="A138" s="834" t="s">
        <v>182</v>
      </c>
      <c r="B138" s="835"/>
      <c r="C138" s="835"/>
      <c r="D138" s="836"/>
      <c r="E138" s="43"/>
      <c r="F138" s="43">
        <v>316120</v>
      </c>
      <c r="G138" s="27" t="e">
        <f t="shared" si="35"/>
        <v>#VALUE!</v>
      </c>
      <c r="H138" s="27"/>
      <c r="I138" s="27" t="e">
        <f t="shared" si="39"/>
        <v>#VALUE!</v>
      </c>
      <c r="J138" s="27">
        <f t="shared" si="39"/>
        <v>0</v>
      </c>
      <c r="K138" s="923">
        <f t="shared" si="39"/>
        <v>0</v>
      </c>
      <c r="L138" s="924"/>
      <c r="M138" s="923">
        <f t="shared" si="37"/>
        <v>0</v>
      </c>
      <c r="N138" s="924"/>
      <c r="O138" s="923">
        <f t="shared" si="38"/>
        <v>0</v>
      </c>
      <c r="P138" s="924"/>
    </row>
    <row r="139" spans="1:16" ht="15.75" hidden="1" customHeight="1" x14ac:dyDescent="0.25">
      <c r="A139" s="834" t="s">
        <v>183</v>
      </c>
      <c r="B139" s="835"/>
      <c r="C139" s="835"/>
      <c r="D139" s="836"/>
      <c r="E139" s="28"/>
      <c r="F139" s="25">
        <v>316210</v>
      </c>
      <c r="G139" s="27" t="e">
        <f t="shared" si="35"/>
        <v>#VALUE!</v>
      </c>
      <c r="H139" s="27"/>
      <c r="I139" s="27" t="e">
        <f t="shared" si="39"/>
        <v>#VALUE!</v>
      </c>
      <c r="J139" s="27">
        <f t="shared" si="39"/>
        <v>0</v>
      </c>
      <c r="K139" s="923">
        <f t="shared" si="39"/>
        <v>0</v>
      </c>
      <c r="L139" s="924"/>
      <c r="M139" s="923">
        <f t="shared" si="37"/>
        <v>0</v>
      </c>
      <c r="N139" s="924"/>
      <c r="O139" s="923">
        <f t="shared" si="38"/>
        <v>0</v>
      </c>
      <c r="P139" s="924"/>
    </row>
    <row r="140" spans="1:16" ht="15.75" hidden="1" customHeight="1" x14ac:dyDescent="0.25">
      <c r="A140" s="834" t="s">
        <v>184</v>
      </c>
      <c r="B140" s="835"/>
      <c r="C140" s="835"/>
      <c r="D140" s="836"/>
      <c r="E140" s="28"/>
      <c r="F140" s="25">
        <v>317000</v>
      </c>
      <c r="G140" s="27" t="e">
        <f t="shared" si="35"/>
        <v>#VALUE!</v>
      </c>
      <c r="H140" s="27"/>
      <c r="I140" s="27" t="e">
        <f t="shared" si="39"/>
        <v>#VALUE!</v>
      </c>
      <c r="J140" s="27">
        <f t="shared" si="39"/>
        <v>0</v>
      </c>
      <c r="K140" s="923">
        <f t="shared" si="39"/>
        <v>0</v>
      </c>
      <c r="L140" s="924"/>
      <c r="M140" s="923">
        <f t="shared" si="37"/>
        <v>0</v>
      </c>
      <c r="N140" s="924"/>
      <c r="O140" s="923">
        <f t="shared" si="38"/>
        <v>0</v>
      </c>
      <c r="P140" s="924"/>
    </row>
    <row r="141" spans="1:16" ht="15.75" hidden="1" customHeight="1" x14ac:dyDescent="0.25">
      <c r="A141" s="834" t="s">
        <v>185</v>
      </c>
      <c r="B141" s="835"/>
      <c r="C141" s="835"/>
      <c r="D141" s="836"/>
      <c r="E141" s="28"/>
      <c r="F141" s="25">
        <v>318000</v>
      </c>
      <c r="G141" s="27" t="e">
        <f t="shared" si="35"/>
        <v>#VALUE!</v>
      </c>
      <c r="H141" s="27"/>
      <c r="I141" s="27" t="e">
        <f t="shared" si="39"/>
        <v>#VALUE!</v>
      </c>
      <c r="J141" s="27">
        <f t="shared" si="39"/>
        <v>0</v>
      </c>
      <c r="K141" s="923">
        <f t="shared" si="39"/>
        <v>0</v>
      </c>
      <c r="L141" s="924"/>
      <c r="M141" s="923">
        <f t="shared" si="37"/>
        <v>0</v>
      </c>
      <c r="N141" s="924"/>
      <c r="O141" s="923">
        <f t="shared" si="38"/>
        <v>0</v>
      </c>
      <c r="P141" s="924"/>
    </row>
    <row r="142" spans="1:16" ht="15.75" hidden="1" customHeight="1" x14ac:dyDescent="0.25">
      <c r="A142" s="834" t="s">
        <v>186</v>
      </c>
      <c r="B142" s="835"/>
      <c r="C142" s="835"/>
      <c r="D142" s="836"/>
      <c r="E142" s="43"/>
      <c r="F142" s="43">
        <v>318110</v>
      </c>
      <c r="G142" s="27" t="e">
        <f t="shared" si="35"/>
        <v>#VALUE!</v>
      </c>
      <c r="H142" s="27"/>
      <c r="I142" s="27" t="e">
        <f t="shared" si="39"/>
        <v>#VALUE!</v>
      </c>
      <c r="J142" s="27">
        <f t="shared" si="39"/>
        <v>0</v>
      </c>
      <c r="K142" s="923">
        <f t="shared" si="39"/>
        <v>0</v>
      </c>
      <c r="L142" s="924"/>
      <c r="M142" s="923">
        <f t="shared" si="37"/>
        <v>0</v>
      </c>
      <c r="N142" s="924"/>
      <c r="O142" s="923">
        <f t="shared" si="38"/>
        <v>0</v>
      </c>
      <c r="P142" s="924"/>
    </row>
    <row r="143" spans="1:16" ht="15.75" hidden="1" customHeight="1" x14ac:dyDescent="0.25">
      <c r="A143" s="834" t="s">
        <v>187</v>
      </c>
      <c r="B143" s="835"/>
      <c r="C143" s="835"/>
      <c r="D143" s="836"/>
      <c r="E143" s="28"/>
      <c r="F143" s="25">
        <v>318120</v>
      </c>
      <c r="G143" s="27" t="e">
        <f t="shared" si="35"/>
        <v>#VALUE!</v>
      </c>
      <c r="H143" s="27"/>
      <c r="I143" s="27" t="e">
        <f t="shared" si="39"/>
        <v>#VALUE!</v>
      </c>
      <c r="J143" s="27">
        <f t="shared" si="39"/>
        <v>0</v>
      </c>
      <c r="K143" s="923">
        <f t="shared" si="39"/>
        <v>0</v>
      </c>
      <c r="L143" s="924"/>
      <c r="M143" s="923">
        <f t="shared" si="37"/>
        <v>0</v>
      </c>
      <c r="N143" s="924"/>
      <c r="O143" s="923">
        <f t="shared" si="38"/>
        <v>0</v>
      </c>
      <c r="P143" s="924"/>
    </row>
    <row r="144" spans="1:16" ht="15.75" hidden="1" customHeight="1" x14ac:dyDescent="0.25">
      <c r="A144" s="834" t="s">
        <v>188</v>
      </c>
      <c r="B144" s="835"/>
      <c r="C144" s="835"/>
      <c r="D144" s="836"/>
      <c r="E144" s="28"/>
      <c r="F144" s="25">
        <v>319000</v>
      </c>
      <c r="G144" s="27" t="e">
        <f t="shared" si="35"/>
        <v>#VALUE!</v>
      </c>
      <c r="H144" s="27"/>
      <c r="I144" s="27" t="e">
        <f t="shared" si="39"/>
        <v>#VALUE!</v>
      </c>
      <c r="J144" s="27">
        <f t="shared" si="39"/>
        <v>0</v>
      </c>
      <c r="K144" s="923">
        <f t="shared" si="39"/>
        <v>0</v>
      </c>
      <c r="L144" s="924"/>
      <c r="M144" s="923">
        <f t="shared" si="37"/>
        <v>0</v>
      </c>
      <c r="N144" s="924"/>
      <c r="O144" s="923">
        <f t="shared" si="38"/>
        <v>0</v>
      </c>
      <c r="P144" s="924"/>
    </row>
    <row r="145" spans="1:16" ht="15.75" hidden="1" customHeight="1" x14ac:dyDescent="0.25">
      <c r="A145" s="834" t="s">
        <v>189</v>
      </c>
      <c r="B145" s="835"/>
      <c r="C145" s="835"/>
      <c r="D145" s="836"/>
      <c r="E145" s="28"/>
      <c r="F145" s="25">
        <v>319100</v>
      </c>
      <c r="G145" s="27" t="e">
        <f t="shared" si="35"/>
        <v>#VALUE!</v>
      </c>
      <c r="H145" s="27"/>
      <c r="I145" s="27" t="e">
        <f t="shared" si="39"/>
        <v>#VALUE!</v>
      </c>
      <c r="J145" s="27">
        <f t="shared" si="39"/>
        <v>0</v>
      </c>
      <c r="K145" s="923">
        <f t="shared" si="39"/>
        <v>0</v>
      </c>
      <c r="L145" s="924"/>
      <c r="M145" s="923">
        <f t="shared" si="37"/>
        <v>0</v>
      </c>
      <c r="N145" s="924"/>
      <c r="O145" s="923">
        <f t="shared" si="38"/>
        <v>0</v>
      </c>
      <c r="P145" s="924"/>
    </row>
    <row r="146" spans="1:16" ht="15.75" hidden="1" customHeight="1" x14ac:dyDescent="0.25">
      <c r="A146" s="834" t="s">
        <v>190</v>
      </c>
      <c r="B146" s="835"/>
      <c r="C146" s="835"/>
      <c r="D146" s="836"/>
      <c r="E146" s="28"/>
      <c r="F146" s="25">
        <v>319200</v>
      </c>
      <c r="G146" s="27" t="e">
        <f t="shared" si="35"/>
        <v>#VALUE!</v>
      </c>
      <c r="H146" s="27"/>
      <c r="I146" s="27" t="e">
        <f t="shared" si="39"/>
        <v>#VALUE!</v>
      </c>
      <c r="J146" s="27">
        <f t="shared" si="39"/>
        <v>0</v>
      </c>
      <c r="K146" s="923">
        <f t="shared" si="39"/>
        <v>0</v>
      </c>
      <c r="L146" s="924"/>
      <c r="M146" s="923">
        <f t="shared" si="37"/>
        <v>0</v>
      </c>
      <c r="N146" s="924"/>
      <c r="O146" s="923">
        <f t="shared" si="38"/>
        <v>0</v>
      </c>
      <c r="P146" s="924"/>
    </row>
    <row r="147" spans="1:16" ht="15.75" hidden="1" customHeight="1" x14ac:dyDescent="0.25">
      <c r="A147" s="846" t="s">
        <v>191</v>
      </c>
      <c r="B147" s="847"/>
      <c r="C147" s="847"/>
      <c r="D147" s="848"/>
      <c r="E147" s="44"/>
      <c r="F147" s="45">
        <v>330000</v>
      </c>
      <c r="G147" s="21" t="e">
        <f>SUM(G148:G167)</f>
        <v>#VALUE!</v>
      </c>
      <c r="H147" s="21"/>
      <c r="I147" s="21" t="e">
        <f>SUM(I148:I167)</f>
        <v>#VALUE!</v>
      </c>
      <c r="J147" s="21">
        <f>SUM(J148:J167)</f>
        <v>0</v>
      </c>
      <c r="K147" s="927">
        <f>SUM(K148:L167)</f>
        <v>0</v>
      </c>
      <c r="L147" s="928"/>
      <c r="M147" s="927">
        <f>SUM(M148:N167)</f>
        <v>0</v>
      </c>
      <c r="N147" s="928"/>
      <c r="O147" s="927">
        <f>SUM(O148:P167)</f>
        <v>0</v>
      </c>
      <c r="P147" s="928"/>
    </row>
    <row r="148" spans="1:16" ht="15.75" hidden="1" customHeight="1" x14ac:dyDescent="0.25">
      <c r="A148" s="834" t="s">
        <v>192</v>
      </c>
      <c r="B148" s="835"/>
      <c r="C148" s="835"/>
      <c r="D148" s="836"/>
      <c r="E148" s="28"/>
      <c r="F148" s="25">
        <v>331000</v>
      </c>
      <c r="G148" s="27" t="e">
        <f t="shared" ref="G148:G167" si="40">G278+G407</f>
        <v>#VALUE!</v>
      </c>
      <c r="H148" s="27"/>
      <c r="I148" s="27" t="e">
        <f t="shared" ref="I148:K163" si="41">I278+I407</f>
        <v>#VALUE!</v>
      </c>
      <c r="J148" s="27">
        <f t="shared" si="41"/>
        <v>0</v>
      </c>
      <c r="K148" s="923">
        <f t="shared" si="41"/>
        <v>0</v>
      </c>
      <c r="L148" s="924"/>
      <c r="M148" s="923">
        <f t="shared" ref="M148:M167" si="42">M278+M407</f>
        <v>0</v>
      </c>
      <c r="N148" s="924"/>
      <c r="O148" s="923">
        <f t="shared" ref="O148:O167" si="43">O278+O407</f>
        <v>0</v>
      </c>
      <c r="P148" s="924"/>
    </row>
    <row r="149" spans="1:16" ht="15.75" hidden="1" customHeight="1" x14ac:dyDescent="0.25">
      <c r="A149" s="834" t="s">
        <v>193</v>
      </c>
      <c r="B149" s="835"/>
      <c r="C149" s="835"/>
      <c r="D149" s="836"/>
      <c r="E149" s="28"/>
      <c r="F149" s="25">
        <v>331110</v>
      </c>
      <c r="G149" s="27" t="e">
        <f t="shared" si="40"/>
        <v>#VALUE!</v>
      </c>
      <c r="H149" s="27"/>
      <c r="I149" s="27" t="e">
        <f t="shared" si="41"/>
        <v>#VALUE!</v>
      </c>
      <c r="J149" s="27">
        <f t="shared" si="41"/>
        <v>0</v>
      </c>
      <c r="K149" s="923">
        <f t="shared" si="41"/>
        <v>0</v>
      </c>
      <c r="L149" s="924"/>
      <c r="M149" s="923">
        <f t="shared" si="42"/>
        <v>0</v>
      </c>
      <c r="N149" s="924"/>
      <c r="O149" s="923">
        <f t="shared" si="43"/>
        <v>0</v>
      </c>
      <c r="P149" s="924"/>
    </row>
    <row r="150" spans="1:16" ht="15.75" hidden="1" customHeight="1" x14ac:dyDescent="0.25">
      <c r="A150" s="834" t="s">
        <v>194</v>
      </c>
      <c r="B150" s="835"/>
      <c r="C150" s="835"/>
      <c r="D150" s="836"/>
      <c r="E150" s="43"/>
      <c r="F150" s="43">
        <v>331210</v>
      </c>
      <c r="G150" s="27" t="e">
        <f t="shared" si="40"/>
        <v>#VALUE!</v>
      </c>
      <c r="H150" s="27"/>
      <c r="I150" s="27" t="e">
        <f t="shared" si="41"/>
        <v>#VALUE!</v>
      </c>
      <c r="J150" s="27">
        <f t="shared" si="41"/>
        <v>0</v>
      </c>
      <c r="K150" s="923">
        <f t="shared" si="41"/>
        <v>0</v>
      </c>
      <c r="L150" s="924"/>
      <c r="M150" s="923">
        <f t="shared" si="42"/>
        <v>0</v>
      </c>
      <c r="N150" s="924"/>
      <c r="O150" s="923">
        <f t="shared" si="43"/>
        <v>0</v>
      </c>
      <c r="P150" s="924"/>
    </row>
    <row r="151" spans="1:16" ht="15.75" hidden="1" customHeight="1" x14ac:dyDescent="0.25">
      <c r="A151" s="834" t="s">
        <v>195</v>
      </c>
      <c r="B151" s="835"/>
      <c r="C151" s="835"/>
      <c r="D151" s="836"/>
      <c r="E151" s="43"/>
      <c r="F151" s="43">
        <v>332000</v>
      </c>
      <c r="G151" s="27" t="e">
        <f t="shared" si="40"/>
        <v>#VALUE!</v>
      </c>
      <c r="H151" s="27"/>
      <c r="I151" s="27" t="e">
        <f t="shared" si="41"/>
        <v>#VALUE!</v>
      </c>
      <c r="J151" s="27">
        <f t="shared" si="41"/>
        <v>0</v>
      </c>
      <c r="K151" s="923">
        <f t="shared" si="41"/>
        <v>0</v>
      </c>
      <c r="L151" s="924"/>
      <c r="M151" s="923">
        <f t="shared" si="42"/>
        <v>0</v>
      </c>
      <c r="N151" s="924"/>
      <c r="O151" s="923">
        <f t="shared" si="43"/>
        <v>0</v>
      </c>
      <c r="P151" s="924"/>
    </row>
    <row r="152" spans="1:16" ht="15.75" hidden="1" customHeight="1" x14ac:dyDescent="0.25">
      <c r="A152" s="834" t="s">
        <v>196</v>
      </c>
      <c r="B152" s="835"/>
      <c r="C152" s="835"/>
      <c r="D152" s="836"/>
      <c r="E152" s="43"/>
      <c r="F152" s="43">
        <v>332110</v>
      </c>
      <c r="G152" s="27" t="e">
        <f t="shared" si="40"/>
        <v>#VALUE!</v>
      </c>
      <c r="H152" s="27"/>
      <c r="I152" s="27" t="e">
        <f t="shared" si="41"/>
        <v>#VALUE!</v>
      </c>
      <c r="J152" s="27">
        <f t="shared" si="41"/>
        <v>0</v>
      </c>
      <c r="K152" s="923">
        <f t="shared" si="41"/>
        <v>0</v>
      </c>
      <c r="L152" s="924"/>
      <c r="M152" s="923">
        <f t="shared" si="42"/>
        <v>0</v>
      </c>
      <c r="N152" s="924"/>
      <c r="O152" s="923">
        <f t="shared" si="43"/>
        <v>0</v>
      </c>
      <c r="P152" s="924"/>
    </row>
    <row r="153" spans="1:16" ht="15.75" hidden="1" customHeight="1" x14ac:dyDescent="0.25">
      <c r="A153" s="834" t="s">
        <v>197</v>
      </c>
      <c r="B153" s="835"/>
      <c r="C153" s="835"/>
      <c r="D153" s="836"/>
      <c r="E153" s="28"/>
      <c r="F153" s="25">
        <v>332210</v>
      </c>
      <c r="G153" s="27" t="e">
        <f t="shared" si="40"/>
        <v>#VALUE!</v>
      </c>
      <c r="H153" s="27"/>
      <c r="I153" s="27" t="e">
        <f t="shared" si="41"/>
        <v>#VALUE!</v>
      </c>
      <c r="J153" s="27">
        <f t="shared" si="41"/>
        <v>0</v>
      </c>
      <c r="K153" s="923">
        <f t="shared" si="41"/>
        <v>0</v>
      </c>
      <c r="L153" s="924"/>
      <c r="M153" s="923">
        <f t="shared" si="42"/>
        <v>0</v>
      </c>
      <c r="N153" s="924"/>
      <c r="O153" s="923">
        <f t="shared" si="43"/>
        <v>0</v>
      </c>
      <c r="P153" s="924"/>
    </row>
    <row r="154" spans="1:16" ht="15.75" hidden="1" customHeight="1" x14ac:dyDescent="0.25">
      <c r="A154" s="834" t="s">
        <v>198</v>
      </c>
      <c r="B154" s="835"/>
      <c r="C154" s="835"/>
      <c r="D154" s="836"/>
      <c r="E154" s="28"/>
      <c r="F154" s="25">
        <v>333000</v>
      </c>
      <c r="G154" s="27" t="e">
        <f t="shared" si="40"/>
        <v>#VALUE!</v>
      </c>
      <c r="H154" s="27"/>
      <c r="I154" s="27" t="e">
        <f t="shared" si="41"/>
        <v>#VALUE!</v>
      </c>
      <c r="J154" s="27">
        <f t="shared" si="41"/>
        <v>0</v>
      </c>
      <c r="K154" s="923">
        <f t="shared" si="41"/>
        <v>0</v>
      </c>
      <c r="L154" s="924"/>
      <c r="M154" s="923">
        <f t="shared" si="42"/>
        <v>0</v>
      </c>
      <c r="N154" s="924"/>
      <c r="O154" s="923">
        <f t="shared" si="43"/>
        <v>0</v>
      </c>
      <c r="P154" s="924"/>
    </row>
    <row r="155" spans="1:16" ht="15.75" hidden="1" customHeight="1" x14ac:dyDescent="0.25">
      <c r="A155" s="834" t="s">
        <v>199</v>
      </c>
      <c r="B155" s="835"/>
      <c r="C155" s="835"/>
      <c r="D155" s="836"/>
      <c r="E155" s="28"/>
      <c r="F155" s="25">
        <v>333100</v>
      </c>
      <c r="G155" s="27" t="e">
        <f t="shared" si="40"/>
        <v>#VALUE!</v>
      </c>
      <c r="H155" s="27"/>
      <c r="I155" s="27" t="e">
        <f t="shared" si="41"/>
        <v>#VALUE!</v>
      </c>
      <c r="J155" s="27">
        <f t="shared" si="41"/>
        <v>0</v>
      </c>
      <c r="K155" s="923">
        <f t="shared" si="41"/>
        <v>0</v>
      </c>
      <c r="L155" s="924"/>
      <c r="M155" s="923">
        <f t="shared" si="42"/>
        <v>0</v>
      </c>
      <c r="N155" s="924"/>
      <c r="O155" s="923">
        <f t="shared" si="43"/>
        <v>0</v>
      </c>
      <c r="P155" s="924"/>
    </row>
    <row r="156" spans="1:16" ht="15.75" hidden="1" customHeight="1" x14ac:dyDescent="0.25">
      <c r="A156" s="834" t="s">
        <v>200</v>
      </c>
      <c r="B156" s="835"/>
      <c r="C156" s="835"/>
      <c r="D156" s="836"/>
      <c r="E156" s="28"/>
      <c r="F156" s="25">
        <v>333110</v>
      </c>
      <c r="G156" s="27" t="e">
        <f t="shared" si="40"/>
        <v>#VALUE!</v>
      </c>
      <c r="H156" s="27"/>
      <c r="I156" s="27" t="e">
        <f t="shared" si="41"/>
        <v>#VALUE!</v>
      </c>
      <c r="J156" s="27">
        <f t="shared" si="41"/>
        <v>0</v>
      </c>
      <c r="K156" s="923">
        <f t="shared" si="41"/>
        <v>0</v>
      </c>
      <c r="L156" s="924"/>
      <c r="M156" s="923">
        <f t="shared" si="42"/>
        <v>0</v>
      </c>
      <c r="N156" s="924"/>
      <c r="O156" s="923">
        <f t="shared" si="43"/>
        <v>0</v>
      </c>
      <c r="P156" s="924"/>
    </row>
    <row r="157" spans="1:16" ht="15.75" hidden="1" customHeight="1" x14ac:dyDescent="0.25">
      <c r="A157" s="834" t="s">
        <v>201</v>
      </c>
      <c r="B157" s="835"/>
      <c r="C157" s="835"/>
      <c r="D157" s="836"/>
      <c r="E157" s="28"/>
      <c r="F157" s="25">
        <v>334000</v>
      </c>
      <c r="G157" s="27" t="e">
        <f t="shared" si="40"/>
        <v>#VALUE!</v>
      </c>
      <c r="H157" s="27"/>
      <c r="I157" s="27" t="e">
        <f t="shared" si="41"/>
        <v>#VALUE!</v>
      </c>
      <c r="J157" s="27">
        <f t="shared" si="41"/>
        <v>0</v>
      </c>
      <c r="K157" s="923">
        <f t="shared" si="41"/>
        <v>0</v>
      </c>
      <c r="L157" s="924"/>
      <c r="M157" s="923">
        <f t="shared" si="42"/>
        <v>0</v>
      </c>
      <c r="N157" s="924"/>
      <c r="O157" s="923">
        <f t="shared" si="43"/>
        <v>0</v>
      </c>
      <c r="P157" s="924"/>
    </row>
    <row r="158" spans="1:16" ht="15.75" hidden="1" customHeight="1" x14ac:dyDescent="0.25">
      <c r="A158" s="834" t="s">
        <v>202</v>
      </c>
      <c r="B158" s="835"/>
      <c r="C158" s="835"/>
      <c r="D158" s="836"/>
      <c r="E158" s="28"/>
      <c r="F158" s="25">
        <v>334110</v>
      </c>
      <c r="G158" s="27" t="e">
        <f t="shared" si="40"/>
        <v>#VALUE!</v>
      </c>
      <c r="H158" s="27"/>
      <c r="I158" s="27" t="e">
        <f t="shared" si="41"/>
        <v>#VALUE!</v>
      </c>
      <c r="J158" s="27">
        <f t="shared" si="41"/>
        <v>0</v>
      </c>
      <c r="K158" s="923">
        <f t="shared" si="41"/>
        <v>0</v>
      </c>
      <c r="L158" s="924"/>
      <c r="M158" s="923">
        <f t="shared" si="42"/>
        <v>0</v>
      </c>
      <c r="N158" s="924"/>
      <c r="O158" s="923">
        <f t="shared" si="43"/>
        <v>0</v>
      </c>
      <c r="P158" s="924"/>
    </row>
    <row r="159" spans="1:16" ht="15.75" hidden="1" customHeight="1" x14ac:dyDescent="0.25">
      <c r="A159" s="834" t="s">
        <v>203</v>
      </c>
      <c r="B159" s="835"/>
      <c r="C159" s="835"/>
      <c r="D159" s="836"/>
      <c r="E159" s="28"/>
      <c r="F159" s="25">
        <v>335000</v>
      </c>
      <c r="G159" s="27" t="e">
        <f t="shared" si="40"/>
        <v>#VALUE!</v>
      </c>
      <c r="H159" s="27"/>
      <c r="I159" s="27" t="e">
        <f t="shared" si="41"/>
        <v>#VALUE!</v>
      </c>
      <c r="J159" s="27">
        <f t="shared" si="41"/>
        <v>0</v>
      </c>
      <c r="K159" s="923">
        <f t="shared" si="41"/>
        <v>0</v>
      </c>
      <c r="L159" s="924"/>
      <c r="M159" s="923">
        <f t="shared" si="42"/>
        <v>0</v>
      </c>
      <c r="N159" s="924"/>
      <c r="O159" s="923">
        <f t="shared" si="43"/>
        <v>0</v>
      </c>
      <c r="P159" s="924"/>
    </row>
    <row r="160" spans="1:16" ht="15.75" hidden="1" customHeight="1" x14ac:dyDescent="0.25">
      <c r="A160" s="834" t="s">
        <v>204</v>
      </c>
      <c r="B160" s="835"/>
      <c r="C160" s="835"/>
      <c r="D160" s="836"/>
      <c r="E160" s="28"/>
      <c r="F160" s="25">
        <v>335110</v>
      </c>
      <c r="G160" s="27" t="e">
        <f t="shared" si="40"/>
        <v>#VALUE!</v>
      </c>
      <c r="H160" s="27"/>
      <c r="I160" s="27" t="e">
        <f t="shared" si="41"/>
        <v>#VALUE!</v>
      </c>
      <c r="J160" s="27">
        <f t="shared" si="41"/>
        <v>0</v>
      </c>
      <c r="K160" s="923">
        <f t="shared" si="41"/>
        <v>0</v>
      </c>
      <c r="L160" s="924"/>
      <c r="M160" s="923">
        <f t="shared" si="42"/>
        <v>0</v>
      </c>
      <c r="N160" s="924"/>
      <c r="O160" s="923">
        <f t="shared" si="43"/>
        <v>0</v>
      </c>
      <c r="P160" s="924"/>
    </row>
    <row r="161" spans="1:18" ht="15.75" hidden="1" customHeight="1" x14ac:dyDescent="0.25">
      <c r="A161" s="834" t="s">
        <v>205</v>
      </c>
      <c r="B161" s="835"/>
      <c r="C161" s="835"/>
      <c r="D161" s="836"/>
      <c r="E161" s="28"/>
      <c r="F161" s="25">
        <v>336000</v>
      </c>
      <c r="G161" s="27" t="e">
        <f t="shared" si="40"/>
        <v>#VALUE!</v>
      </c>
      <c r="H161" s="27"/>
      <c r="I161" s="27" t="e">
        <f t="shared" si="41"/>
        <v>#VALUE!</v>
      </c>
      <c r="J161" s="27">
        <f t="shared" si="41"/>
        <v>0</v>
      </c>
      <c r="K161" s="923">
        <f t="shared" si="41"/>
        <v>0</v>
      </c>
      <c r="L161" s="924"/>
      <c r="M161" s="923">
        <f t="shared" si="42"/>
        <v>0</v>
      </c>
      <c r="N161" s="924"/>
      <c r="O161" s="923">
        <f t="shared" si="43"/>
        <v>0</v>
      </c>
      <c r="P161" s="924"/>
    </row>
    <row r="162" spans="1:18" ht="15.75" hidden="1" customHeight="1" x14ac:dyDescent="0.25">
      <c r="A162" s="834" t="s">
        <v>206</v>
      </c>
      <c r="B162" s="835"/>
      <c r="C162" s="835"/>
      <c r="D162" s="836"/>
      <c r="E162" s="28"/>
      <c r="F162" s="25">
        <v>336100</v>
      </c>
      <c r="G162" s="27" t="e">
        <f t="shared" si="40"/>
        <v>#VALUE!</v>
      </c>
      <c r="H162" s="27"/>
      <c r="I162" s="27" t="e">
        <f t="shared" si="41"/>
        <v>#VALUE!</v>
      </c>
      <c r="J162" s="27">
        <f t="shared" si="41"/>
        <v>0</v>
      </c>
      <c r="K162" s="923">
        <f t="shared" si="41"/>
        <v>0</v>
      </c>
      <c r="L162" s="924"/>
      <c r="M162" s="923">
        <f t="shared" si="42"/>
        <v>0</v>
      </c>
      <c r="N162" s="924"/>
      <c r="O162" s="923">
        <f t="shared" si="43"/>
        <v>0</v>
      </c>
      <c r="P162" s="924"/>
    </row>
    <row r="163" spans="1:18" ht="15.75" hidden="1" customHeight="1" x14ac:dyDescent="0.25">
      <c r="A163" s="834" t="s">
        <v>207</v>
      </c>
      <c r="B163" s="835"/>
      <c r="C163" s="835"/>
      <c r="D163" s="836"/>
      <c r="E163" s="28"/>
      <c r="F163" s="25">
        <v>336110</v>
      </c>
      <c r="G163" s="27" t="e">
        <f t="shared" si="40"/>
        <v>#VALUE!</v>
      </c>
      <c r="H163" s="27"/>
      <c r="I163" s="27" t="e">
        <f t="shared" si="41"/>
        <v>#VALUE!</v>
      </c>
      <c r="J163" s="27">
        <f t="shared" si="41"/>
        <v>0</v>
      </c>
      <c r="K163" s="923">
        <f t="shared" si="41"/>
        <v>0</v>
      </c>
      <c r="L163" s="924"/>
      <c r="M163" s="923">
        <f t="shared" si="42"/>
        <v>0</v>
      </c>
      <c r="N163" s="924"/>
      <c r="O163" s="923">
        <f t="shared" si="43"/>
        <v>0</v>
      </c>
      <c r="P163" s="924"/>
    </row>
    <row r="164" spans="1:18" ht="15.75" hidden="1" customHeight="1" x14ac:dyDescent="0.25">
      <c r="A164" s="834" t="s">
        <v>208</v>
      </c>
      <c r="B164" s="835"/>
      <c r="C164" s="835"/>
      <c r="D164" s="836"/>
      <c r="E164" s="43"/>
      <c r="F164" s="43">
        <v>337000</v>
      </c>
      <c r="G164" s="27" t="e">
        <f t="shared" si="40"/>
        <v>#VALUE!</v>
      </c>
      <c r="H164" s="27"/>
      <c r="I164" s="27" t="e">
        <f t="shared" ref="I164:K167" si="44">I294+I423</f>
        <v>#VALUE!</v>
      </c>
      <c r="J164" s="27">
        <f t="shared" si="44"/>
        <v>0</v>
      </c>
      <c r="K164" s="923">
        <f t="shared" si="44"/>
        <v>0</v>
      </c>
      <c r="L164" s="924"/>
      <c r="M164" s="923">
        <f t="shared" si="42"/>
        <v>0</v>
      </c>
      <c r="N164" s="924"/>
      <c r="O164" s="923">
        <f t="shared" si="43"/>
        <v>0</v>
      </c>
      <c r="P164" s="924"/>
    </row>
    <row r="165" spans="1:18" s="2" customFormat="1" ht="15.75" hidden="1" customHeight="1" x14ac:dyDescent="0.25">
      <c r="A165" s="834" t="s">
        <v>209</v>
      </c>
      <c r="B165" s="835"/>
      <c r="C165" s="835"/>
      <c r="D165" s="836"/>
      <c r="E165" s="28"/>
      <c r="F165" s="25">
        <v>337110</v>
      </c>
      <c r="G165" s="27" t="e">
        <f t="shared" si="40"/>
        <v>#VALUE!</v>
      </c>
      <c r="H165" s="27"/>
      <c r="I165" s="27" t="e">
        <f t="shared" si="44"/>
        <v>#VALUE!</v>
      </c>
      <c r="J165" s="27">
        <f t="shared" si="44"/>
        <v>0</v>
      </c>
      <c r="K165" s="923">
        <f t="shared" si="44"/>
        <v>0</v>
      </c>
      <c r="L165" s="924"/>
      <c r="M165" s="923">
        <f t="shared" si="42"/>
        <v>0</v>
      </c>
      <c r="N165" s="924"/>
      <c r="O165" s="923">
        <f t="shared" si="43"/>
        <v>0</v>
      </c>
      <c r="P165" s="924"/>
    </row>
    <row r="166" spans="1:18" s="2" customFormat="1" ht="15.75" hidden="1" customHeight="1" x14ac:dyDescent="0.25">
      <c r="A166" s="834" t="s">
        <v>210</v>
      </c>
      <c r="B166" s="835"/>
      <c r="C166" s="835"/>
      <c r="D166" s="836"/>
      <c r="E166" s="43"/>
      <c r="F166" s="43">
        <v>338000</v>
      </c>
      <c r="G166" s="27" t="e">
        <f t="shared" si="40"/>
        <v>#VALUE!</v>
      </c>
      <c r="H166" s="27"/>
      <c r="I166" s="27" t="e">
        <f t="shared" si="44"/>
        <v>#VALUE!</v>
      </c>
      <c r="J166" s="27">
        <f t="shared" si="44"/>
        <v>0</v>
      </c>
      <c r="K166" s="923">
        <f t="shared" si="44"/>
        <v>0</v>
      </c>
      <c r="L166" s="924"/>
      <c r="M166" s="923">
        <f t="shared" si="42"/>
        <v>0</v>
      </c>
      <c r="N166" s="924"/>
      <c r="O166" s="923">
        <f t="shared" si="43"/>
        <v>0</v>
      </c>
      <c r="P166" s="924"/>
    </row>
    <row r="167" spans="1:18" s="2" customFormat="1" ht="15.75" hidden="1" customHeight="1" x14ac:dyDescent="0.25">
      <c r="A167" s="834" t="s">
        <v>211</v>
      </c>
      <c r="B167" s="835"/>
      <c r="C167" s="835"/>
      <c r="D167" s="836"/>
      <c r="E167" s="28"/>
      <c r="F167" s="25">
        <v>338110</v>
      </c>
      <c r="G167" s="27" t="e">
        <f t="shared" si="40"/>
        <v>#VALUE!</v>
      </c>
      <c r="H167" s="27"/>
      <c r="I167" s="27" t="e">
        <f t="shared" si="44"/>
        <v>#VALUE!</v>
      </c>
      <c r="J167" s="27">
        <f t="shared" si="44"/>
        <v>0</v>
      </c>
      <c r="K167" s="923">
        <f t="shared" si="44"/>
        <v>0</v>
      </c>
      <c r="L167" s="924"/>
      <c r="M167" s="923">
        <f t="shared" si="42"/>
        <v>0</v>
      </c>
      <c r="N167" s="924"/>
      <c r="O167" s="923">
        <f t="shared" si="43"/>
        <v>0</v>
      </c>
      <c r="P167" s="924"/>
    </row>
    <row r="168" spans="1:18" s="2" customFormat="1" ht="32.25" customHeight="1" x14ac:dyDescent="0.25">
      <c r="A168" s="996" t="s">
        <v>502</v>
      </c>
      <c r="B168" s="997"/>
      <c r="C168" s="997"/>
      <c r="D168" s="998"/>
      <c r="E168" s="330" t="s">
        <v>417</v>
      </c>
      <c r="F168" s="216"/>
      <c r="G168" s="934">
        <f t="shared" ref="G168:H168" si="45">G169</f>
        <v>70566.7</v>
      </c>
      <c r="H168" s="935">
        <f t="shared" si="45"/>
        <v>0</v>
      </c>
      <c r="I168" s="38">
        <f>I169</f>
        <v>90818.2</v>
      </c>
      <c r="J168" s="38">
        <f>J169</f>
        <v>100146</v>
      </c>
      <c r="K168" s="934">
        <f>K169</f>
        <v>110146</v>
      </c>
      <c r="L168" s="935"/>
      <c r="M168" s="934">
        <f>M169</f>
        <v>118296.1</v>
      </c>
      <c r="N168" s="935"/>
      <c r="O168" s="934">
        <f>O169</f>
        <v>126733.7</v>
      </c>
      <c r="P168" s="935"/>
    </row>
    <row r="169" spans="1:18" s="2" customFormat="1" ht="14.25" customHeight="1" x14ac:dyDescent="0.25">
      <c r="A169" s="846" t="s">
        <v>88</v>
      </c>
      <c r="B169" s="847"/>
      <c r="C169" s="847"/>
      <c r="D169" s="848"/>
      <c r="E169" s="18"/>
      <c r="F169" s="19">
        <v>20</v>
      </c>
      <c r="G169" s="927">
        <f t="shared" ref="G169:H169" si="46">G192</f>
        <v>70566.7</v>
      </c>
      <c r="H169" s="928">
        <f t="shared" si="46"/>
        <v>0</v>
      </c>
      <c r="I169" s="21">
        <f>I192</f>
        <v>90818.2</v>
      </c>
      <c r="J169" s="21">
        <f>J192</f>
        <v>100146</v>
      </c>
      <c r="K169" s="936">
        <f>K192</f>
        <v>110146</v>
      </c>
      <c r="L169" s="937"/>
      <c r="M169" s="936">
        <f>M192</f>
        <v>118296.1</v>
      </c>
      <c r="N169" s="937"/>
      <c r="O169" s="936">
        <f>O192</f>
        <v>126733.7</v>
      </c>
      <c r="P169" s="937"/>
      <c r="R169" s="146"/>
    </row>
    <row r="170" spans="1:18" s="2" customFormat="1" ht="15.75" hidden="1" customHeight="1" x14ac:dyDescent="0.25">
      <c r="A170" s="846" t="s">
        <v>89</v>
      </c>
      <c r="B170" s="847"/>
      <c r="C170" s="847"/>
      <c r="D170" s="848"/>
      <c r="E170" s="18"/>
      <c r="F170" s="19">
        <v>210000</v>
      </c>
      <c r="G170" s="39"/>
      <c r="H170" s="21"/>
      <c r="I170" s="21"/>
      <c r="J170" s="21"/>
      <c r="K170" s="936">
        <f>K171+K188</f>
        <v>0</v>
      </c>
      <c r="L170" s="937"/>
      <c r="M170" s="936">
        <f>M171+M188</f>
        <v>0</v>
      </c>
      <c r="N170" s="937"/>
      <c r="O170" s="936">
        <f>O171+O188</f>
        <v>0</v>
      </c>
      <c r="P170" s="937"/>
    </row>
    <row r="171" spans="1:18" s="2" customFormat="1" ht="15.75" hidden="1" customHeight="1" x14ac:dyDescent="0.25">
      <c r="A171" s="834" t="s">
        <v>90</v>
      </c>
      <c r="B171" s="835"/>
      <c r="C171" s="835"/>
      <c r="D171" s="836"/>
      <c r="E171" s="47"/>
      <c r="F171" s="26">
        <v>211000</v>
      </c>
      <c r="G171" s="39"/>
      <c r="H171" s="27"/>
      <c r="I171" s="27"/>
      <c r="J171" s="27"/>
      <c r="K171" s="936"/>
      <c r="L171" s="937"/>
      <c r="M171" s="938"/>
      <c r="N171" s="939"/>
      <c r="O171" s="938"/>
      <c r="P171" s="939"/>
    </row>
    <row r="172" spans="1:18" s="2" customFormat="1" ht="15.75" hidden="1" customHeight="1" x14ac:dyDescent="0.25">
      <c r="A172" s="834" t="s">
        <v>91</v>
      </c>
      <c r="B172" s="835"/>
      <c r="C172" s="835"/>
      <c r="D172" s="836"/>
      <c r="E172" s="47"/>
      <c r="F172" s="26">
        <v>211100</v>
      </c>
      <c r="G172" s="39"/>
      <c r="H172" s="27"/>
      <c r="I172" s="27"/>
      <c r="J172" s="27"/>
      <c r="K172" s="936"/>
      <c r="L172" s="937"/>
      <c r="M172" s="938"/>
      <c r="N172" s="939"/>
      <c r="O172" s="938"/>
      <c r="P172" s="939"/>
    </row>
    <row r="173" spans="1:18" s="2" customFormat="1" ht="15.75" hidden="1" customHeight="1" x14ac:dyDescent="0.25">
      <c r="A173" s="834" t="s">
        <v>92</v>
      </c>
      <c r="B173" s="835"/>
      <c r="C173" s="835"/>
      <c r="D173" s="836"/>
      <c r="E173" s="47"/>
      <c r="F173" s="26">
        <v>211110</v>
      </c>
      <c r="G173" s="39"/>
      <c r="H173" s="27"/>
      <c r="I173" s="27"/>
      <c r="J173" s="27"/>
      <c r="K173" s="936"/>
      <c r="L173" s="937"/>
      <c r="M173" s="938"/>
      <c r="N173" s="939"/>
      <c r="O173" s="938"/>
      <c r="P173" s="939"/>
    </row>
    <row r="174" spans="1:18" s="2" customFormat="1" ht="15.75" hidden="1" customHeight="1" x14ac:dyDescent="0.25">
      <c r="A174" s="834" t="s">
        <v>93</v>
      </c>
      <c r="B174" s="835"/>
      <c r="C174" s="835"/>
      <c r="D174" s="836"/>
      <c r="E174" s="47"/>
      <c r="F174" s="26">
        <v>211120</v>
      </c>
      <c r="G174" s="39"/>
      <c r="H174" s="27"/>
      <c r="I174" s="27"/>
      <c r="J174" s="27"/>
      <c r="K174" s="936"/>
      <c r="L174" s="937"/>
      <c r="M174" s="938"/>
      <c r="N174" s="939"/>
      <c r="O174" s="938"/>
      <c r="P174" s="939"/>
    </row>
    <row r="175" spans="1:18" s="2" customFormat="1" ht="15.75" hidden="1" customHeight="1" x14ac:dyDescent="0.25">
      <c r="A175" s="22"/>
      <c r="B175" s="23"/>
      <c r="C175" s="23"/>
      <c r="D175" s="24"/>
      <c r="E175" s="47"/>
      <c r="F175" s="26"/>
      <c r="G175" s="39"/>
      <c r="H175" s="27"/>
      <c r="I175" s="27"/>
      <c r="J175" s="27"/>
      <c r="K175" s="936"/>
      <c r="L175" s="937"/>
      <c r="M175" s="938"/>
      <c r="N175" s="939"/>
      <c r="O175" s="938"/>
      <c r="P175" s="939"/>
    </row>
    <row r="176" spans="1:18" s="2" customFormat="1" ht="15.75" hidden="1" customHeight="1" x14ac:dyDescent="0.25">
      <c r="A176" s="834" t="s">
        <v>94</v>
      </c>
      <c r="B176" s="835"/>
      <c r="C176" s="835"/>
      <c r="D176" s="836"/>
      <c r="E176" s="47"/>
      <c r="F176" s="26">
        <v>211130</v>
      </c>
      <c r="G176" s="39"/>
      <c r="H176" s="27"/>
      <c r="I176" s="27"/>
      <c r="J176" s="27"/>
      <c r="K176" s="936"/>
      <c r="L176" s="937"/>
      <c r="M176" s="938"/>
      <c r="N176" s="939"/>
      <c r="O176" s="938"/>
      <c r="P176" s="939"/>
    </row>
    <row r="177" spans="1:16" s="2" customFormat="1" ht="15.75" hidden="1" customHeight="1" x14ac:dyDescent="0.25">
      <c r="A177" s="834" t="s">
        <v>95</v>
      </c>
      <c r="B177" s="835"/>
      <c r="C177" s="835"/>
      <c r="D177" s="836"/>
      <c r="E177" s="47"/>
      <c r="F177" s="26">
        <v>211140</v>
      </c>
      <c r="G177" s="39"/>
      <c r="H177" s="27"/>
      <c r="I177" s="27"/>
      <c r="J177" s="27"/>
      <c r="K177" s="936"/>
      <c r="L177" s="937"/>
      <c r="M177" s="938"/>
      <c r="N177" s="939"/>
      <c r="O177" s="938"/>
      <c r="P177" s="939"/>
    </row>
    <row r="178" spans="1:16" s="2" customFormat="1" ht="15.75" hidden="1" customHeight="1" x14ac:dyDescent="0.25">
      <c r="A178" s="834" t="s">
        <v>214</v>
      </c>
      <c r="B178" s="835"/>
      <c r="C178" s="835"/>
      <c r="D178" s="836"/>
      <c r="E178" s="47"/>
      <c r="F178" s="25">
        <v>211150</v>
      </c>
      <c r="G178" s="39"/>
      <c r="H178" s="27"/>
      <c r="I178" s="27"/>
      <c r="J178" s="27"/>
      <c r="K178" s="936"/>
      <c r="L178" s="937"/>
      <c r="M178" s="938"/>
      <c r="N178" s="939"/>
      <c r="O178" s="938"/>
      <c r="P178" s="939"/>
    </row>
    <row r="179" spans="1:16" s="2" customFormat="1" ht="15.75" hidden="1" customHeight="1" x14ac:dyDescent="0.25">
      <c r="A179" s="834" t="s">
        <v>97</v>
      </c>
      <c r="B179" s="835"/>
      <c r="C179" s="835"/>
      <c r="D179" s="836"/>
      <c r="E179" s="47"/>
      <c r="F179" s="25">
        <v>211190</v>
      </c>
      <c r="G179" s="39"/>
      <c r="H179" s="27"/>
      <c r="I179" s="27"/>
      <c r="J179" s="27"/>
      <c r="K179" s="936"/>
      <c r="L179" s="937"/>
      <c r="M179" s="938"/>
      <c r="N179" s="939"/>
      <c r="O179" s="938"/>
      <c r="P179" s="939"/>
    </row>
    <row r="180" spans="1:16" s="2" customFormat="1" ht="15.75" hidden="1" customHeight="1" x14ac:dyDescent="0.25">
      <c r="A180" s="834" t="s">
        <v>98</v>
      </c>
      <c r="B180" s="835"/>
      <c r="C180" s="835"/>
      <c r="D180" s="836"/>
      <c r="E180" s="47"/>
      <c r="F180" s="25">
        <v>211200</v>
      </c>
      <c r="G180" s="39"/>
      <c r="H180" s="27"/>
      <c r="I180" s="27"/>
      <c r="J180" s="27"/>
      <c r="K180" s="936"/>
      <c r="L180" s="937"/>
      <c r="M180" s="938"/>
      <c r="N180" s="939"/>
      <c r="O180" s="938"/>
      <c r="P180" s="939"/>
    </row>
    <row r="181" spans="1:16" s="2" customFormat="1" ht="15.75" hidden="1" customHeight="1" x14ac:dyDescent="0.25">
      <c r="A181" s="834" t="s">
        <v>99</v>
      </c>
      <c r="B181" s="835"/>
      <c r="C181" s="835"/>
      <c r="D181" s="836"/>
      <c r="E181" s="47"/>
      <c r="F181" s="25">
        <v>211300</v>
      </c>
      <c r="G181" s="39"/>
      <c r="H181" s="27"/>
      <c r="I181" s="27"/>
      <c r="J181" s="27"/>
      <c r="K181" s="936"/>
      <c r="L181" s="937"/>
      <c r="M181" s="938"/>
      <c r="N181" s="939"/>
      <c r="O181" s="938"/>
      <c r="P181" s="939"/>
    </row>
    <row r="182" spans="1:16" s="2" customFormat="1" ht="15.75" hidden="1" customHeight="1" x14ac:dyDescent="0.25">
      <c r="A182" s="834" t="s">
        <v>215</v>
      </c>
      <c r="B182" s="835"/>
      <c r="C182" s="835"/>
      <c r="D182" s="836"/>
      <c r="E182" s="47"/>
      <c r="F182" s="25">
        <v>211310</v>
      </c>
      <c r="G182" s="39"/>
      <c r="H182" s="27"/>
      <c r="I182" s="27"/>
      <c r="J182" s="27"/>
      <c r="K182" s="936"/>
      <c r="L182" s="937"/>
      <c r="M182" s="938"/>
      <c r="N182" s="939"/>
      <c r="O182" s="938"/>
      <c r="P182" s="939"/>
    </row>
    <row r="183" spans="1:16" s="2" customFormat="1" hidden="1" x14ac:dyDescent="0.25">
      <c r="A183" s="834" t="s">
        <v>216</v>
      </c>
      <c r="B183" s="835"/>
      <c r="C183" s="835"/>
      <c r="D183" s="836"/>
      <c r="E183" s="47"/>
      <c r="F183" s="25">
        <v>211320</v>
      </c>
      <c r="G183" s="39"/>
      <c r="H183" s="27"/>
      <c r="I183" s="27"/>
      <c r="J183" s="27"/>
      <c r="K183" s="936"/>
      <c r="L183" s="937"/>
      <c r="M183" s="938"/>
      <c r="N183" s="939"/>
      <c r="O183" s="938"/>
      <c r="P183" s="939"/>
    </row>
    <row r="184" spans="1:16" s="2" customFormat="1" hidden="1" x14ac:dyDescent="0.25">
      <c r="A184" s="834" t="s">
        <v>100</v>
      </c>
      <c r="B184" s="835"/>
      <c r="C184" s="835"/>
      <c r="D184" s="836"/>
      <c r="E184" s="47"/>
      <c r="F184" s="25">
        <v>211330</v>
      </c>
      <c r="G184" s="39"/>
      <c r="H184" s="27"/>
      <c r="I184" s="27"/>
      <c r="J184" s="27"/>
      <c r="K184" s="936"/>
      <c r="L184" s="937"/>
      <c r="M184" s="938"/>
      <c r="N184" s="939"/>
      <c r="O184" s="938"/>
      <c r="P184" s="939"/>
    </row>
    <row r="185" spans="1:16" s="2" customFormat="1" hidden="1" x14ac:dyDescent="0.25">
      <c r="A185" s="834" t="s">
        <v>101</v>
      </c>
      <c r="B185" s="835"/>
      <c r="C185" s="835"/>
      <c r="D185" s="836"/>
      <c r="E185" s="47"/>
      <c r="F185" s="25">
        <v>211340</v>
      </c>
      <c r="G185" s="39"/>
      <c r="H185" s="27"/>
      <c r="I185" s="27"/>
      <c r="J185" s="27"/>
      <c r="K185" s="936"/>
      <c r="L185" s="937"/>
      <c r="M185" s="938"/>
      <c r="N185" s="939"/>
      <c r="O185" s="938"/>
      <c r="P185" s="939"/>
    </row>
    <row r="186" spans="1:16" s="2" customFormat="1" hidden="1" x14ac:dyDescent="0.25">
      <c r="A186" s="834" t="s">
        <v>217</v>
      </c>
      <c r="B186" s="835"/>
      <c r="C186" s="835"/>
      <c r="D186" s="836"/>
      <c r="E186" s="47"/>
      <c r="F186" s="25">
        <v>211350</v>
      </c>
      <c r="G186" s="39"/>
      <c r="H186" s="27"/>
      <c r="I186" s="27"/>
      <c r="J186" s="27"/>
      <c r="K186" s="936"/>
      <c r="L186" s="937"/>
      <c r="M186" s="938"/>
      <c r="N186" s="939"/>
      <c r="O186" s="938"/>
      <c r="P186" s="939"/>
    </row>
    <row r="187" spans="1:16" s="2" customFormat="1" hidden="1" x14ac:dyDescent="0.25">
      <c r="A187" s="834" t="s">
        <v>102</v>
      </c>
      <c r="B187" s="835"/>
      <c r="C187" s="835"/>
      <c r="D187" s="836"/>
      <c r="E187" s="47"/>
      <c r="F187" s="25">
        <v>211390</v>
      </c>
      <c r="G187" s="39"/>
      <c r="H187" s="27"/>
      <c r="I187" s="27"/>
      <c r="J187" s="27"/>
      <c r="K187" s="936"/>
      <c r="L187" s="937"/>
      <c r="M187" s="938"/>
      <c r="N187" s="939"/>
      <c r="O187" s="938"/>
      <c r="P187" s="939"/>
    </row>
    <row r="188" spans="1:16" s="2" customFormat="1" hidden="1" x14ac:dyDescent="0.25">
      <c r="A188" s="846" t="s">
        <v>103</v>
      </c>
      <c r="B188" s="847"/>
      <c r="C188" s="847"/>
      <c r="D188" s="848"/>
      <c r="E188" s="18"/>
      <c r="F188" s="19">
        <v>212000</v>
      </c>
      <c r="G188" s="39"/>
      <c r="H188" s="21"/>
      <c r="I188" s="21"/>
      <c r="J188" s="21"/>
      <c r="K188" s="936">
        <f>K189+K191</f>
        <v>0</v>
      </c>
      <c r="L188" s="937"/>
      <c r="M188" s="936">
        <f>M189+M191</f>
        <v>0</v>
      </c>
      <c r="N188" s="937"/>
      <c r="O188" s="936">
        <f>O189+O191</f>
        <v>0</v>
      </c>
      <c r="P188" s="937"/>
    </row>
    <row r="189" spans="1:16" s="2" customFormat="1" hidden="1" x14ac:dyDescent="0.25">
      <c r="A189" s="834" t="s">
        <v>104</v>
      </c>
      <c r="B189" s="835"/>
      <c r="C189" s="835"/>
      <c r="D189" s="836"/>
      <c r="E189" s="47"/>
      <c r="F189" s="25">
        <v>212100</v>
      </c>
      <c r="G189" s="39"/>
      <c r="H189" s="27"/>
      <c r="I189" s="27"/>
      <c r="J189" s="27"/>
      <c r="K189" s="936"/>
      <c r="L189" s="937"/>
      <c r="M189" s="938"/>
      <c r="N189" s="939"/>
      <c r="O189" s="938"/>
      <c r="P189" s="939"/>
    </row>
    <row r="190" spans="1:16" s="2" customFormat="1" hidden="1" x14ac:dyDescent="0.25">
      <c r="A190" s="834" t="s">
        <v>105</v>
      </c>
      <c r="B190" s="835"/>
      <c r="C190" s="835"/>
      <c r="D190" s="836"/>
      <c r="E190" s="47"/>
      <c r="F190" s="25">
        <v>212200</v>
      </c>
      <c r="G190" s="39"/>
      <c r="H190" s="27"/>
      <c r="I190" s="27"/>
      <c r="J190" s="27"/>
      <c r="K190" s="936"/>
      <c r="L190" s="937"/>
      <c r="M190" s="938"/>
      <c r="N190" s="939"/>
      <c r="O190" s="938"/>
      <c r="P190" s="939"/>
    </row>
    <row r="191" spans="1:16" s="2" customFormat="1" hidden="1" x14ac:dyDescent="0.25">
      <c r="A191" s="834" t="s">
        <v>106</v>
      </c>
      <c r="B191" s="835"/>
      <c r="C191" s="835"/>
      <c r="D191" s="836"/>
      <c r="E191" s="47"/>
      <c r="F191" s="25">
        <v>212210</v>
      </c>
      <c r="G191" s="39"/>
      <c r="H191" s="27"/>
      <c r="I191" s="27"/>
      <c r="J191" s="27"/>
      <c r="K191" s="936"/>
      <c r="L191" s="937"/>
      <c r="M191" s="938"/>
      <c r="N191" s="939"/>
      <c r="O191" s="938"/>
      <c r="P191" s="939"/>
    </row>
    <row r="192" spans="1:16" s="2" customFormat="1" x14ac:dyDescent="0.25">
      <c r="A192" s="846" t="s">
        <v>107</v>
      </c>
      <c r="B192" s="847"/>
      <c r="C192" s="847"/>
      <c r="D192" s="848"/>
      <c r="E192" s="18"/>
      <c r="F192" s="19">
        <v>22</v>
      </c>
      <c r="G192" s="927">
        <f t="shared" ref="G192:H192" si="47">G210</f>
        <v>70566.7</v>
      </c>
      <c r="H192" s="928">
        <f t="shared" si="47"/>
        <v>0</v>
      </c>
      <c r="I192" s="21">
        <f>I210</f>
        <v>90818.2</v>
      </c>
      <c r="J192" s="21">
        <f>J210</f>
        <v>100146</v>
      </c>
      <c r="K192" s="936">
        <f>K210</f>
        <v>110146</v>
      </c>
      <c r="L192" s="937"/>
      <c r="M192" s="936">
        <f>M210</f>
        <v>118296.1</v>
      </c>
      <c r="N192" s="937"/>
      <c r="O192" s="936">
        <f>O210</f>
        <v>126733.7</v>
      </c>
      <c r="P192" s="937"/>
    </row>
    <row r="193" spans="1:16" s="2" customFormat="1" ht="15.75" hidden="1" customHeight="1" x14ac:dyDescent="0.25">
      <c r="A193" s="834" t="s">
        <v>108</v>
      </c>
      <c r="B193" s="835"/>
      <c r="C193" s="835"/>
      <c r="D193" s="836"/>
      <c r="E193" s="47"/>
      <c r="F193" s="25">
        <v>222000</v>
      </c>
      <c r="G193" s="927"/>
      <c r="H193" s="928"/>
      <c r="I193" s="27"/>
      <c r="J193" s="27"/>
      <c r="K193" s="938"/>
      <c r="L193" s="939"/>
      <c r="M193" s="938"/>
      <c r="N193" s="939"/>
      <c r="O193" s="938"/>
      <c r="P193" s="939"/>
    </row>
    <row r="194" spans="1:16" s="2" customFormat="1" ht="15.75" hidden="1" customHeight="1" x14ac:dyDescent="0.25">
      <c r="A194" s="834" t="s">
        <v>109</v>
      </c>
      <c r="B194" s="835"/>
      <c r="C194" s="835"/>
      <c r="D194" s="836"/>
      <c r="E194" s="47"/>
      <c r="F194" s="25">
        <v>222100</v>
      </c>
      <c r="G194" s="927"/>
      <c r="H194" s="928"/>
      <c r="I194" s="27"/>
      <c r="J194" s="27"/>
      <c r="K194" s="938"/>
      <c r="L194" s="939"/>
      <c r="M194" s="938"/>
      <c r="N194" s="939"/>
      <c r="O194" s="938"/>
      <c r="P194" s="939"/>
    </row>
    <row r="195" spans="1:16" s="2" customFormat="1" ht="15.75" hidden="1" customHeight="1" x14ac:dyDescent="0.25">
      <c r="A195" s="834" t="s">
        <v>110</v>
      </c>
      <c r="B195" s="835"/>
      <c r="C195" s="835"/>
      <c r="D195" s="836"/>
      <c r="E195" s="47"/>
      <c r="F195" s="25">
        <v>222110</v>
      </c>
      <c r="G195" s="927"/>
      <c r="H195" s="928"/>
      <c r="I195" s="27"/>
      <c r="J195" s="27"/>
      <c r="K195" s="938"/>
      <c r="L195" s="939"/>
      <c r="M195" s="938"/>
      <c r="N195" s="939"/>
      <c r="O195" s="938"/>
      <c r="P195" s="939"/>
    </row>
    <row r="196" spans="1:16" s="2" customFormat="1" ht="15.75" hidden="1" customHeight="1" x14ac:dyDescent="0.25">
      <c r="A196" s="834" t="s">
        <v>111</v>
      </c>
      <c r="B196" s="835"/>
      <c r="C196" s="835"/>
      <c r="D196" s="836"/>
      <c r="E196" s="47"/>
      <c r="F196" s="25">
        <v>222120</v>
      </c>
      <c r="G196" s="927"/>
      <c r="H196" s="928"/>
      <c r="I196" s="27"/>
      <c r="J196" s="27"/>
      <c r="K196" s="938"/>
      <c r="L196" s="939"/>
      <c r="M196" s="938"/>
      <c r="N196" s="939"/>
      <c r="O196" s="938"/>
      <c r="P196" s="939"/>
    </row>
    <row r="197" spans="1:16" s="2" customFormat="1" ht="15.75" hidden="1" customHeight="1" x14ac:dyDescent="0.25">
      <c r="A197" s="834" t="s">
        <v>112</v>
      </c>
      <c r="B197" s="835"/>
      <c r="C197" s="835"/>
      <c r="D197" s="836"/>
      <c r="E197" s="47"/>
      <c r="F197" s="25">
        <v>222130</v>
      </c>
      <c r="G197" s="927"/>
      <c r="H197" s="928"/>
      <c r="I197" s="27"/>
      <c r="J197" s="27"/>
      <c r="K197" s="938"/>
      <c r="L197" s="939"/>
      <c r="M197" s="938"/>
      <c r="N197" s="939"/>
      <c r="O197" s="938"/>
      <c r="P197" s="939"/>
    </row>
    <row r="198" spans="1:16" s="2" customFormat="1" ht="15.75" hidden="1" customHeight="1" x14ac:dyDescent="0.25">
      <c r="A198" s="834" t="s">
        <v>113</v>
      </c>
      <c r="B198" s="835"/>
      <c r="C198" s="835"/>
      <c r="D198" s="836"/>
      <c r="E198" s="47"/>
      <c r="F198" s="25">
        <v>222140</v>
      </c>
      <c r="G198" s="927"/>
      <c r="H198" s="928"/>
      <c r="I198" s="27"/>
      <c r="J198" s="27"/>
      <c r="K198" s="938"/>
      <c r="L198" s="939"/>
      <c r="M198" s="938"/>
      <c r="N198" s="939"/>
      <c r="O198" s="938"/>
      <c r="P198" s="939"/>
    </row>
    <row r="199" spans="1:16" s="2" customFormat="1" ht="15.75" hidden="1" customHeight="1" x14ac:dyDescent="0.25">
      <c r="A199" s="834" t="s">
        <v>114</v>
      </c>
      <c r="B199" s="835"/>
      <c r="C199" s="835"/>
      <c r="D199" s="836"/>
      <c r="E199" s="47"/>
      <c r="F199" s="25">
        <v>222190</v>
      </c>
      <c r="G199" s="927"/>
      <c r="H199" s="928"/>
      <c r="I199" s="27"/>
      <c r="J199" s="27"/>
      <c r="K199" s="938"/>
      <c r="L199" s="939"/>
      <c r="M199" s="938"/>
      <c r="N199" s="939"/>
      <c r="O199" s="938"/>
      <c r="P199" s="939"/>
    </row>
    <row r="200" spans="1:16" s="2" customFormat="1" ht="15.75" hidden="1" customHeight="1" x14ac:dyDescent="0.25">
      <c r="A200" s="834" t="s">
        <v>115</v>
      </c>
      <c r="B200" s="835"/>
      <c r="C200" s="835"/>
      <c r="D200" s="836"/>
      <c r="E200" s="47"/>
      <c r="F200" s="25">
        <v>222200</v>
      </c>
      <c r="G200" s="927"/>
      <c r="H200" s="928"/>
      <c r="I200" s="27"/>
      <c r="J200" s="27"/>
      <c r="K200" s="938"/>
      <c r="L200" s="939"/>
      <c r="M200" s="938"/>
      <c r="N200" s="939"/>
      <c r="O200" s="938"/>
      <c r="P200" s="939"/>
    </row>
    <row r="201" spans="1:16" s="2" customFormat="1" ht="15.75" hidden="1" customHeight="1" x14ac:dyDescent="0.25">
      <c r="A201" s="834" t="s">
        <v>116</v>
      </c>
      <c r="B201" s="835"/>
      <c r="C201" s="835"/>
      <c r="D201" s="836"/>
      <c r="E201" s="47"/>
      <c r="F201" s="25">
        <v>222210</v>
      </c>
      <c r="G201" s="927"/>
      <c r="H201" s="928"/>
      <c r="I201" s="27"/>
      <c r="J201" s="27"/>
      <c r="K201" s="938"/>
      <c r="L201" s="939"/>
      <c r="M201" s="938"/>
      <c r="N201" s="939"/>
      <c r="O201" s="938"/>
      <c r="P201" s="939"/>
    </row>
    <row r="202" spans="1:16" s="2" customFormat="1" ht="15.75" hidden="1" customHeight="1" x14ac:dyDescent="0.25">
      <c r="A202" s="834" t="s">
        <v>117</v>
      </c>
      <c r="B202" s="835"/>
      <c r="C202" s="835"/>
      <c r="D202" s="836"/>
      <c r="E202" s="47"/>
      <c r="F202" s="25">
        <v>222220</v>
      </c>
      <c r="G202" s="927"/>
      <c r="H202" s="928"/>
      <c r="I202" s="27"/>
      <c r="J202" s="27"/>
      <c r="K202" s="938"/>
      <c r="L202" s="939"/>
      <c r="M202" s="938"/>
      <c r="N202" s="939"/>
      <c r="O202" s="938"/>
      <c r="P202" s="939"/>
    </row>
    <row r="203" spans="1:16" s="2" customFormat="1" ht="15.75" hidden="1" customHeight="1" x14ac:dyDescent="0.25">
      <c r="A203" s="834" t="s">
        <v>118</v>
      </c>
      <c r="B203" s="835"/>
      <c r="C203" s="835"/>
      <c r="D203" s="836"/>
      <c r="E203" s="47"/>
      <c r="F203" s="25">
        <v>222300</v>
      </c>
      <c r="G203" s="927"/>
      <c r="H203" s="928"/>
      <c r="I203" s="27"/>
      <c r="J203" s="27"/>
      <c r="K203" s="938"/>
      <c r="L203" s="939"/>
      <c r="M203" s="938"/>
      <c r="N203" s="939"/>
      <c r="O203" s="938"/>
      <c r="P203" s="939"/>
    </row>
    <row r="204" spans="1:16" s="2" customFormat="1" ht="15.75" hidden="1" customHeight="1" x14ac:dyDescent="0.25">
      <c r="A204" s="834" t="s">
        <v>119</v>
      </c>
      <c r="B204" s="835"/>
      <c r="C204" s="835"/>
      <c r="D204" s="836"/>
      <c r="E204" s="47"/>
      <c r="F204" s="25">
        <v>222400</v>
      </c>
      <c r="G204" s="927"/>
      <c r="H204" s="928"/>
      <c r="I204" s="27"/>
      <c r="J204" s="27"/>
      <c r="K204" s="938"/>
      <c r="L204" s="939"/>
      <c r="M204" s="938"/>
      <c r="N204" s="939"/>
      <c r="O204" s="938"/>
      <c r="P204" s="939"/>
    </row>
    <row r="205" spans="1:16" s="2" customFormat="1" ht="15.75" hidden="1" customHeight="1" x14ac:dyDescent="0.25">
      <c r="A205" s="834" t="s">
        <v>120</v>
      </c>
      <c r="B205" s="835"/>
      <c r="C205" s="835"/>
      <c r="D205" s="836"/>
      <c r="E205" s="47"/>
      <c r="F205" s="25">
        <v>222500</v>
      </c>
      <c r="G205" s="927"/>
      <c r="H205" s="928"/>
      <c r="I205" s="27"/>
      <c r="J205" s="27"/>
      <c r="K205" s="938"/>
      <c r="L205" s="939"/>
      <c r="M205" s="938"/>
      <c r="N205" s="939"/>
      <c r="O205" s="938"/>
      <c r="P205" s="939"/>
    </row>
    <row r="206" spans="1:16" s="2" customFormat="1" ht="15.75" hidden="1" customHeight="1" x14ac:dyDescent="0.25">
      <c r="A206" s="834" t="s">
        <v>121</v>
      </c>
      <c r="B206" s="835"/>
      <c r="C206" s="835"/>
      <c r="D206" s="836"/>
      <c r="E206" s="47"/>
      <c r="F206" s="25">
        <v>222600</v>
      </c>
      <c r="G206" s="927"/>
      <c r="H206" s="928"/>
      <c r="I206" s="27"/>
      <c r="J206" s="27"/>
      <c r="K206" s="938"/>
      <c r="L206" s="939"/>
      <c r="M206" s="938"/>
      <c r="N206" s="939"/>
      <c r="O206" s="938"/>
      <c r="P206" s="939"/>
    </row>
    <row r="207" spans="1:16" s="2" customFormat="1" ht="15.75" hidden="1" customHeight="1" x14ac:dyDescent="0.25">
      <c r="A207" s="834" t="s">
        <v>122</v>
      </c>
      <c r="B207" s="835"/>
      <c r="C207" s="835"/>
      <c r="D207" s="836"/>
      <c r="E207" s="47"/>
      <c r="F207" s="25">
        <v>222700</v>
      </c>
      <c r="G207" s="927"/>
      <c r="H207" s="928"/>
      <c r="I207" s="27"/>
      <c r="J207" s="27"/>
      <c r="K207" s="938"/>
      <c r="L207" s="939"/>
      <c r="M207" s="938"/>
      <c r="N207" s="939"/>
      <c r="O207" s="938"/>
      <c r="P207" s="939"/>
    </row>
    <row r="208" spans="1:16" s="2" customFormat="1" ht="15.75" hidden="1" customHeight="1" x14ac:dyDescent="0.25">
      <c r="A208" s="834" t="s">
        <v>123</v>
      </c>
      <c r="B208" s="835"/>
      <c r="C208" s="835"/>
      <c r="D208" s="836"/>
      <c r="E208" s="47"/>
      <c r="F208" s="25">
        <v>222710</v>
      </c>
      <c r="G208" s="927"/>
      <c r="H208" s="928"/>
      <c r="I208" s="27"/>
      <c r="J208" s="27"/>
      <c r="K208" s="938"/>
      <c r="L208" s="939"/>
      <c r="M208" s="938"/>
      <c r="N208" s="939"/>
      <c r="O208" s="938"/>
      <c r="P208" s="939"/>
    </row>
    <row r="209" spans="1:16" s="2" customFormat="1" ht="15.75" hidden="1" customHeight="1" x14ac:dyDescent="0.25">
      <c r="A209" s="834" t="s">
        <v>124</v>
      </c>
      <c r="B209" s="835"/>
      <c r="C209" s="835"/>
      <c r="D209" s="836"/>
      <c r="E209" s="47"/>
      <c r="F209" s="25">
        <v>222720</v>
      </c>
      <c r="G209" s="927"/>
      <c r="H209" s="928"/>
      <c r="I209" s="27"/>
      <c r="J209" s="27"/>
      <c r="K209" s="938"/>
      <c r="L209" s="939"/>
      <c r="M209" s="938"/>
      <c r="N209" s="939"/>
      <c r="O209" s="938"/>
      <c r="P209" s="939"/>
    </row>
    <row r="210" spans="1:16" s="2" customFormat="1" x14ac:dyDescent="0.25">
      <c r="A210" s="834" t="s">
        <v>125</v>
      </c>
      <c r="B210" s="835"/>
      <c r="C210" s="835"/>
      <c r="D210" s="836"/>
      <c r="E210" s="47"/>
      <c r="F210" s="25">
        <v>222800</v>
      </c>
      <c r="G210" s="961">
        <f t="shared" ref="G210:H210" si="48">G211</f>
        <v>70566.7</v>
      </c>
      <c r="H210" s="962">
        <f t="shared" si="48"/>
        <v>0</v>
      </c>
      <c r="I210" s="27">
        <f>I211</f>
        <v>90818.2</v>
      </c>
      <c r="J210" s="27">
        <f>J211</f>
        <v>100146</v>
      </c>
      <c r="K210" s="938">
        <f>K211</f>
        <v>110146</v>
      </c>
      <c r="L210" s="939"/>
      <c r="M210" s="938">
        <f>M211</f>
        <v>118296.1</v>
      </c>
      <c r="N210" s="939"/>
      <c r="O210" s="938">
        <f>O211</f>
        <v>126733.7</v>
      </c>
      <c r="P210" s="939"/>
    </row>
    <row r="211" spans="1:16" s="2" customFormat="1" x14ac:dyDescent="0.25">
      <c r="A211" s="834" t="s">
        <v>125</v>
      </c>
      <c r="B211" s="835"/>
      <c r="C211" s="835"/>
      <c r="D211" s="836"/>
      <c r="E211" s="47"/>
      <c r="F211" s="25">
        <v>222810</v>
      </c>
      <c r="G211" s="961">
        <v>70566.7</v>
      </c>
      <c r="H211" s="962"/>
      <c r="I211" s="27">
        <v>90818.2</v>
      </c>
      <c r="J211" s="27">
        <v>100146</v>
      </c>
      <c r="K211" s="963">
        <v>110146</v>
      </c>
      <c r="L211" s="964"/>
      <c r="M211" s="963">
        <v>118296.1</v>
      </c>
      <c r="N211" s="964"/>
      <c r="O211" s="963">
        <v>126733.7</v>
      </c>
      <c r="P211" s="964"/>
    </row>
    <row r="212" spans="1:16" s="2" customFormat="1" hidden="1" x14ac:dyDescent="0.25">
      <c r="A212" s="834" t="s">
        <v>126</v>
      </c>
      <c r="B212" s="835"/>
      <c r="C212" s="835"/>
      <c r="D212" s="836"/>
      <c r="E212" s="47"/>
      <c r="F212" s="25">
        <v>222820</v>
      </c>
      <c r="G212" s="942" t="s">
        <v>17</v>
      </c>
      <c r="H212" s="942"/>
      <c r="I212" s="51" t="s">
        <v>17</v>
      </c>
      <c r="J212" s="52"/>
      <c r="K212" s="868"/>
      <c r="L212" s="869"/>
      <c r="M212" s="870"/>
      <c r="N212" s="871"/>
      <c r="O212" s="870"/>
      <c r="P212" s="871"/>
    </row>
    <row r="213" spans="1:16" s="2" customFormat="1" hidden="1" x14ac:dyDescent="0.25">
      <c r="A213" s="834" t="s">
        <v>127</v>
      </c>
      <c r="B213" s="835"/>
      <c r="C213" s="835"/>
      <c r="D213" s="836"/>
      <c r="E213" s="47"/>
      <c r="F213" s="25">
        <v>222900</v>
      </c>
      <c r="G213" s="942" t="s">
        <v>17</v>
      </c>
      <c r="H213" s="942"/>
      <c r="I213" s="51" t="s">
        <v>17</v>
      </c>
      <c r="J213" s="52"/>
      <c r="K213" s="868"/>
      <c r="L213" s="869"/>
      <c r="M213" s="870"/>
      <c r="N213" s="871"/>
      <c r="O213" s="870"/>
      <c r="P213" s="871"/>
    </row>
    <row r="214" spans="1:16" s="2" customFormat="1" hidden="1" x14ac:dyDescent="0.25">
      <c r="A214" s="834" t="s">
        <v>128</v>
      </c>
      <c r="B214" s="835"/>
      <c r="C214" s="835"/>
      <c r="D214" s="836"/>
      <c r="E214" s="47"/>
      <c r="F214" s="25">
        <v>222910</v>
      </c>
      <c r="G214" s="942" t="s">
        <v>17</v>
      </c>
      <c r="H214" s="942"/>
      <c r="I214" s="51" t="s">
        <v>17</v>
      </c>
      <c r="J214" s="52"/>
      <c r="K214" s="868"/>
      <c r="L214" s="869"/>
      <c r="M214" s="870"/>
      <c r="N214" s="871"/>
      <c r="O214" s="870"/>
      <c r="P214" s="871"/>
    </row>
    <row r="215" spans="1:16" s="2" customFormat="1" hidden="1" x14ac:dyDescent="0.25">
      <c r="A215" s="834" t="s">
        <v>129</v>
      </c>
      <c r="B215" s="835"/>
      <c r="C215" s="835"/>
      <c r="D215" s="836"/>
      <c r="E215" s="47"/>
      <c r="F215" s="25">
        <v>222920</v>
      </c>
      <c r="G215" s="942" t="s">
        <v>17</v>
      </c>
      <c r="H215" s="942"/>
      <c r="I215" s="51" t="s">
        <v>17</v>
      </c>
      <c r="J215" s="52"/>
      <c r="K215" s="868"/>
      <c r="L215" s="869"/>
      <c r="M215" s="870"/>
      <c r="N215" s="871"/>
      <c r="O215" s="870"/>
      <c r="P215" s="871"/>
    </row>
    <row r="216" spans="1:16" s="2" customFormat="1" hidden="1" x14ac:dyDescent="0.25">
      <c r="A216" s="834" t="s">
        <v>130</v>
      </c>
      <c r="B216" s="835"/>
      <c r="C216" s="835"/>
      <c r="D216" s="836"/>
      <c r="E216" s="47"/>
      <c r="F216" s="25">
        <v>222930</v>
      </c>
      <c r="G216" s="942" t="s">
        <v>17</v>
      </c>
      <c r="H216" s="942"/>
      <c r="I216" s="51" t="s">
        <v>17</v>
      </c>
      <c r="J216" s="52"/>
      <c r="K216" s="868"/>
      <c r="L216" s="869"/>
      <c r="M216" s="870"/>
      <c r="N216" s="871"/>
      <c r="O216" s="870"/>
      <c r="P216" s="871"/>
    </row>
    <row r="217" spans="1:16" s="2" customFormat="1" hidden="1" x14ac:dyDescent="0.25">
      <c r="A217" s="834" t="s">
        <v>131</v>
      </c>
      <c r="B217" s="835"/>
      <c r="C217" s="835"/>
      <c r="D217" s="836"/>
      <c r="E217" s="47"/>
      <c r="F217" s="25">
        <v>222940</v>
      </c>
      <c r="G217" s="942" t="s">
        <v>17</v>
      </c>
      <c r="H217" s="942"/>
      <c r="I217" s="51" t="s">
        <v>17</v>
      </c>
      <c r="J217" s="52"/>
      <c r="K217" s="868"/>
      <c r="L217" s="869"/>
      <c r="M217" s="870"/>
      <c r="N217" s="871"/>
      <c r="O217" s="870"/>
      <c r="P217" s="871"/>
    </row>
    <row r="218" spans="1:16" s="2" customFormat="1" hidden="1" x14ac:dyDescent="0.25">
      <c r="A218" s="834" t="s">
        <v>132</v>
      </c>
      <c r="B218" s="835"/>
      <c r="C218" s="835"/>
      <c r="D218" s="836"/>
      <c r="E218" s="47"/>
      <c r="F218" s="25">
        <v>222950</v>
      </c>
      <c r="G218" s="942" t="s">
        <v>17</v>
      </c>
      <c r="H218" s="942"/>
      <c r="I218" s="51" t="s">
        <v>17</v>
      </c>
      <c r="J218" s="52"/>
      <c r="K218" s="868"/>
      <c r="L218" s="869"/>
      <c r="M218" s="870"/>
      <c r="N218" s="871"/>
      <c r="O218" s="870"/>
      <c r="P218" s="871"/>
    </row>
    <row r="219" spans="1:16" s="2" customFormat="1" hidden="1" x14ac:dyDescent="0.25">
      <c r="A219" s="834" t="s">
        <v>133</v>
      </c>
      <c r="B219" s="835"/>
      <c r="C219" s="835"/>
      <c r="D219" s="836"/>
      <c r="E219" s="47"/>
      <c r="F219" s="25">
        <v>222960</v>
      </c>
      <c r="G219" s="942" t="s">
        <v>17</v>
      </c>
      <c r="H219" s="942"/>
      <c r="I219" s="51" t="s">
        <v>17</v>
      </c>
      <c r="J219" s="52"/>
      <c r="K219" s="868"/>
      <c r="L219" s="869"/>
      <c r="M219" s="870"/>
      <c r="N219" s="871"/>
      <c r="O219" s="870"/>
      <c r="P219" s="871"/>
    </row>
    <row r="220" spans="1:16" s="2" customFormat="1" hidden="1" x14ac:dyDescent="0.25">
      <c r="A220" s="834" t="s">
        <v>134</v>
      </c>
      <c r="B220" s="835"/>
      <c r="C220" s="835"/>
      <c r="D220" s="836"/>
      <c r="E220" s="47"/>
      <c r="F220" s="25">
        <v>222970</v>
      </c>
      <c r="G220" s="942" t="s">
        <v>17</v>
      </c>
      <c r="H220" s="942"/>
      <c r="I220" s="51" t="s">
        <v>17</v>
      </c>
      <c r="J220" s="52"/>
      <c r="K220" s="868"/>
      <c r="L220" s="869"/>
      <c r="M220" s="870"/>
      <c r="N220" s="871"/>
      <c r="O220" s="870"/>
      <c r="P220" s="871"/>
    </row>
    <row r="221" spans="1:16" s="2" customFormat="1" hidden="1" x14ac:dyDescent="0.25">
      <c r="A221" s="834" t="s">
        <v>135</v>
      </c>
      <c r="B221" s="835"/>
      <c r="C221" s="835"/>
      <c r="D221" s="836"/>
      <c r="E221" s="47"/>
      <c r="F221" s="25">
        <v>222980</v>
      </c>
      <c r="G221" s="942" t="s">
        <v>17</v>
      </c>
      <c r="H221" s="942"/>
      <c r="I221" s="51" t="s">
        <v>17</v>
      </c>
      <c r="J221" s="52"/>
      <c r="K221" s="868"/>
      <c r="L221" s="869"/>
      <c r="M221" s="870"/>
      <c r="N221" s="871"/>
      <c r="O221" s="870"/>
      <c r="P221" s="871"/>
    </row>
    <row r="222" spans="1:16" s="2" customFormat="1" hidden="1" x14ac:dyDescent="0.25">
      <c r="A222" s="834" t="s">
        <v>136</v>
      </c>
      <c r="B222" s="835"/>
      <c r="C222" s="835"/>
      <c r="D222" s="836"/>
      <c r="E222" s="47"/>
      <c r="F222" s="25">
        <v>222990</v>
      </c>
      <c r="G222" s="942" t="s">
        <v>17</v>
      </c>
      <c r="H222" s="942"/>
      <c r="I222" s="51" t="s">
        <v>17</v>
      </c>
      <c r="J222" s="52"/>
      <c r="K222" s="868"/>
      <c r="L222" s="869"/>
      <c r="M222" s="870"/>
      <c r="N222" s="871"/>
      <c r="O222" s="870"/>
      <c r="P222" s="871"/>
    </row>
    <row r="223" spans="1:16" s="2" customFormat="1" hidden="1" x14ac:dyDescent="0.25">
      <c r="A223" s="846" t="s">
        <v>137</v>
      </c>
      <c r="B223" s="847"/>
      <c r="C223" s="847"/>
      <c r="D223" s="848"/>
      <c r="E223" s="18"/>
      <c r="F223" s="19">
        <v>270000</v>
      </c>
      <c r="G223" s="943" t="s">
        <v>17</v>
      </c>
      <c r="H223" s="943"/>
      <c r="I223" s="57" t="s">
        <v>17</v>
      </c>
      <c r="J223" s="58">
        <f>SUM(J224:J225)</f>
        <v>0</v>
      </c>
      <c r="K223" s="874">
        <f>SUM(K224:K225)</f>
        <v>0</v>
      </c>
      <c r="L223" s="875"/>
      <c r="M223" s="874">
        <f t="shared" ref="M223" si="49">SUM(M224:M225)</f>
        <v>0</v>
      </c>
      <c r="N223" s="875"/>
      <c r="O223" s="874">
        <f t="shared" ref="O223" si="50">SUM(O224:O225)</f>
        <v>0</v>
      </c>
      <c r="P223" s="875"/>
    </row>
    <row r="224" spans="1:16" s="2" customFormat="1" hidden="1" x14ac:dyDescent="0.25">
      <c r="A224" s="834" t="s">
        <v>138</v>
      </c>
      <c r="B224" s="835"/>
      <c r="C224" s="835"/>
      <c r="D224" s="836"/>
      <c r="E224" s="47"/>
      <c r="F224" s="25">
        <v>271000</v>
      </c>
      <c r="G224" s="942" t="s">
        <v>17</v>
      </c>
      <c r="H224" s="942"/>
      <c r="I224" s="51" t="s">
        <v>17</v>
      </c>
      <c r="J224" s="52"/>
      <c r="K224" s="868"/>
      <c r="L224" s="869"/>
      <c r="M224" s="870"/>
      <c r="N224" s="871"/>
      <c r="O224" s="870"/>
      <c r="P224" s="871"/>
    </row>
    <row r="225" spans="1:16" s="2" customFormat="1" hidden="1" x14ac:dyDescent="0.25">
      <c r="A225" s="834" t="s">
        <v>139</v>
      </c>
      <c r="B225" s="835"/>
      <c r="C225" s="835"/>
      <c r="D225" s="836"/>
      <c r="E225" s="47"/>
      <c r="F225" s="43">
        <v>273500</v>
      </c>
      <c r="G225" s="942" t="s">
        <v>17</v>
      </c>
      <c r="H225" s="942"/>
      <c r="I225" s="51" t="s">
        <v>17</v>
      </c>
      <c r="J225" s="52"/>
      <c r="K225" s="868"/>
      <c r="L225" s="869"/>
      <c r="M225" s="870"/>
      <c r="N225" s="871"/>
      <c r="O225" s="870"/>
      <c r="P225" s="871"/>
    </row>
    <row r="226" spans="1:16" s="2" customFormat="1" hidden="1" x14ac:dyDescent="0.25">
      <c r="A226" s="846" t="s">
        <v>140</v>
      </c>
      <c r="B226" s="847"/>
      <c r="C226" s="847"/>
      <c r="D226" s="848"/>
      <c r="E226" s="18"/>
      <c r="F226" s="45">
        <v>280000</v>
      </c>
      <c r="G226" s="943" t="s">
        <v>17</v>
      </c>
      <c r="H226" s="943"/>
      <c r="I226" s="57" t="s">
        <v>17</v>
      </c>
      <c r="J226" s="58">
        <f>SUM(J227:J239)</f>
        <v>0</v>
      </c>
      <c r="K226" s="876">
        <f>SUM(K227:L239)</f>
        <v>0</v>
      </c>
      <c r="L226" s="877"/>
      <c r="M226" s="876">
        <f t="shared" ref="M226" si="51">SUM(M227:N239)</f>
        <v>0</v>
      </c>
      <c r="N226" s="877"/>
      <c r="O226" s="876">
        <f t="shared" ref="O226" si="52">SUM(O227:P239)</f>
        <v>0</v>
      </c>
      <c r="P226" s="877"/>
    </row>
    <row r="227" spans="1:16" s="2" customFormat="1" hidden="1" x14ac:dyDescent="0.25">
      <c r="A227" s="834" t="s">
        <v>141</v>
      </c>
      <c r="B227" s="835"/>
      <c r="C227" s="835"/>
      <c r="D227" s="836"/>
      <c r="E227" s="47"/>
      <c r="F227" s="25">
        <v>281000</v>
      </c>
      <c r="G227" s="942" t="s">
        <v>17</v>
      </c>
      <c r="H227" s="942"/>
      <c r="I227" s="51" t="s">
        <v>17</v>
      </c>
      <c r="J227" s="52"/>
      <c r="K227" s="868"/>
      <c r="L227" s="869"/>
      <c r="M227" s="870"/>
      <c r="N227" s="871"/>
      <c r="O227" s="870"/>
      <c r="P227" s="871"/>
    </row>
    <row r="228" spans="1:16" s="2" customFormat="1" hidden="1" x14ac:dyDescent="0.25">
      <c r="A228" s="834" t="s">
        <v>142</v>
      </c>
      <c r="B228" s="835"/>
      <c r="C228" s="835"/>
      <c r="D228" s="836"/>
      <c r="E228" s="47"/>
      <c r="F228" s="25">
        <v>281200</v>
      </c>
      <c r="G228" s="942" t="s">
        <v>17</v>
      </c>
      <c r="H228" s="942"/>
      <c r="I228" s="51" t="s">
        <v>17</v>
      </c>
      <c r="J228" s="52"/>
      <c r="K228" s="868"/>
      <c r="L228" s="869"/>
      <c r="M228" s="870"/>
      <c r="N228" s="871"/>
      <c r="O228" s="870"/>
      <c r="P228" s="871"/>
    </row>
    <row r="229" spans="1:16" s="2" customFormat="1" hidden="1" x14ac:dyDescent="0.25">
      <c r="A229" s="834" t="s">
        <v>143</v>
      </c>
      <c r="B229" s="835"/>
      <c r="C229" s="835"/>
      <c r="D229" s="836"/>
      <c r="E229" s="47"/>
      <c r="F229" s="25">
        <v>281210</v>
      </c>
      <c r="G229" s="942" t="s">
        <v>17</v>
      </c>
      <c r="H229" s="942"/>
      <c r="I229" s="51" t="s">
        <v>17</v>
      </c>
      <c r="J229" s="52"/>
      <c r="K229" s="868"/>
      <c r="L229" s="869"/>
      <c r="M229" s="870"/>
      <c r="N229" s="871"/>
      <c r="O229" s="870"/>
      <c r="P229" s="871"/>
    </row>
    <row r="230" spans="1:16" s="2" customFormat="1" hidden="1" x14ac:dyDescent="0.25">
      <c r="A230" s="834" t="s">
        <v>144</v>
      </c>
      <c r="B230" s="835"/>
      <c r="C230" s="835"/>
      <c r="D230" s="836"/>
      <c r="E230" s="47"/>
      <c r="F230" s="25">
        <v>281211</v>
      </c>
      <c r="G230" s="942" t="s">
        <v>17</v>
      </c>
      <c r="H230" s="942"/>
      <c r="I230" s="51" t="s">
        <v>17</v>
      </c>
      <c r="J230" s="52"/>
      <c r="K230" s="868"/>
      <c r="L230" s="869"/>
      <c r="M230" s="870"/>
      <c r="N230" s="871"/>
      <c r="O230" s="870"/>
      <c r="P230" s="871"/>
    </row>
    <row r="231" spans="1:16" s="2" customFormat="1" hidden="1" x14ac:dyDescent="0.25">
      <c r="A231" s="834" t="s">
        <v>145</v>
      </c>
      <c r="B231" s="835"/>
      <c r="C231" s="835"/>
      <c r="D231" s="836"/>
      <c r="E231" s="47"/>
      <c r="F231" s="25">
        <v>281212</v>
      </c>
      <c r="G231" s="942" t="s">
        <v>17</v>
      </c>
      <c r="H231" s="942"/>
      <c r="I231" s="51" t="s">
        <v>17</v>
      </c>
      <c r="J231" s="52"/>
      <c r="K231" s="868"/>
      <c r="L231" s="869"/>
      <c r="M231" s="870"/>
      <c r="N231" s="871"/>
      <c r="O231" s="870"/>
      <c r="P231" s="871"/>
    </row>
    <row r="232" spans="1:16" s="2" customFormat="1" hidden="1" x14ac:dyDescent="0.25">
      <c r="A232" s="834" t="s">
        <v>146</v>
      </c>
      <c r="B232" s="835"/>
      <c r="C232" s="835"/>
      <c r="D232" s="836"/>
      <c r="E232" s="47"/>
      <c r="F232" s="25">
        <v>281220</v>
      </c>
      <c r="G232" s="942" t="s">
        <v>17</v>
      </c>
      <c r="H232" s="942"/>
      <c r="I232" s="51" t="s">
        <v>17</v>
      </c>
      <c r="J232" s="52"/>
      <c r="K232" s="868"/>
      <c r="L232" s="869"/>
      <c r="M232" s="870"/>
      <c r="N232" s="871"/>
      <c r="O232" s="870"/>
      <c r="P232" s="871"/>
    </row>
    <row r="233" spans="1:16" s="2" customFormat="1" hidden="1" x14ac:dyDescent="0.25">
      <c r="A233" s="834" t="s">
        <v>147</v>
      </c>
      <c r="B233" s="835"/>
      <c r="C233" s="835"/>
      <c r="D233" s="836"/>
      <c r="E233" s="47"/>
      <c r="F233" s="25">
        <v>281221</v>
      </c>
      <c r="G233" s="942" t="s">
        <v>17</v>
      </c>
      <c r="H233" s="942"/>
      <c r="I233" s="51" t="s">
        <v>17</v>
      </c>
      <c r="J233" s="52"/>
      <c r="K233" s="868"/>
      <c r="L233" s="869"/>
      <c r="M233" s="870"/>
      <c r="N233" s="871"/>
      <c r="O233" s="870"/>
      <c r="P233" s="871"/>
    </row>
    <row r="234" spans="1:16" s="2" customFormat="1" hidden="1" x14ac:dyDescent="0.25">
      <c r="A234" s="834" t="s">
        <v>148</v>
      </c>
      <c r="B234" s="835"/>
      <c r="C234" s="835"/>
      <c r="D234" s="836"/>
      <c r="E234" s="47"/>
      <c r="F234" s="25">
        <v>281222</v>
      </c>
      <c r="G234" s="942" t="s">
        <v>17</v>
      </c>
      <c r="H234" s="942"/>
      <c r="I234" s="51" t="s">
        <v>17</v>
      </c>
      <c r="J234" s="52"/>
      <c r="K234" s="868"/>
      <c r="L234" s="869"/>
      <c r="M234" s="870"/>
      <c r="N234" s="871"/>
      <c r="O234" s="870"/>
      <c r="P234" s="871"/>
    </row>
    <row r="235" spans="1:16" s="2" customFormat="1" hidden="1" x14ac:dyDescent="0.25">
      <c r="A235" s="834" t="s">
        <v>149</v>
      </c>
      <c r="B235" s="835"/>
      <c r="C235" s="835"/>
      <c r="D235" s="836"/>
      <c r="E235" s="47"/>
      <c r="F235" s="25">
        <v>281230</v>
      </c>
      <c r="G235" s="942" t="s">
        <v>17</v>
      </c>
      <c r="H235" s="942"/>
      <c r="I235" s="51" t="s">
        <v>17</v>
      </c>
      <c r="J235" s="52"/>
      <c r="K235" s="868"/>
      <c r="L235" s="869"/>
      <c r="M235" s="870"/>
      <c r="N235" s="871"/>
      <c r="O235" s="870"/>
      <c r="P235" s="871"/>
    </row>
    <row r="236" spans="1:16" s="2" customFormat="1" hidden="1" x14ac:dyDescent="0.25">
      <c r="A236" s="834" t="s">
        <v>150</v>
      </c>
      <c r="B236" s="835"/>
      <c r="C236" s="835"/>
      <c r="D236" s="836"/>
      <c r="E236" s="47"/>
      <c r="F236" s="25">
        <v>281800</v>
      </c>
      <c r="G236" s="942" t="s">
        <v>17</v>
      </c>
      <c r="H236" s="942"/>
      <c r="I236" s="51" t="s">
        <v>17</v>
      </c>
      <c r="J236" s="52"/>
      <c r="K236" s="868"/>
      <c r="L236" s="869"/>
      <c r="M236" s="870"/>
      <c r="N236" s="871"/>
      <c r="O236" s="870"/>
      <c r="P236" s="871"/>
    </row>
    <row r="237" spans="1:16" s="2" customFormat="1" hidden="1" x14ac:dyDescent="0.25">
      <c r="A237" s="834" t="s">
        <v>151</v>
      </c>
      <c r="B237" s="835"/>
      <c r="C237" s="835"/>
      <c r="D237" s="836"/>
      <c r="E237" s="47"/>
      <c r="F237" s="25">
        <v>281900</v>
      </c>
      <c r="G237" s="942" t="s">
        <v>17</v>
      </c>
      <c r="H237" s="942"/>
      <c r="I237" s="51" t="s">
        <v>17</v>
      </c>
      <c r="J237" s="52"/>
      <c r="K237" s="868"/>
      <c r="L237" s="869"/>
      <c r="M237" s="870"/>
      <c r="N237" s="871"/>
      <c r="O237" s="870"/>
      <c r="P237" s="871"/>
    </row>
    <row r="238" spans="1:16" s="2" customFormat="1" hidden="1" x14ac:dyDescent="0.25">
      <c r="A238" s="834" t="s">
        <v>152</v>
      </c>
      <c r="B238" s="835"/>
      <c r="C238" s="835"/>
      <c r="D238" s="836"/>
      <c r="E238" s="47"/>
      <c r="F238" s="25">
        <v>282000</v>
      </c>
      <c r="G238" s="942" t="s">
        <v>17</v>
      </c>
      <c r="H238" s="942"/>
      <c r="I238" s="51" t="s">
        <v>17</v>
      </c>
      <c r="J238" s="52"/>
      <c r="K238" s="868"/>
      <c r="L238" s="869"/>
      <c r="M238" s="870"/>
      <c r="N238" s="871"/>
      <c r="O238" s="870"/>
      <c r="P238" s="871"/>
    </row>
    <row r="239" spans="1:16" s="2" customFormat="1" hidden="1" x14ac:dyDescent="0.25">
      <c r="A239" s="834" t="s">
        <v>153</v>
      </c>
      <c r="B239" s="835"/>
      <c r="C239" s="835"/>
      <c r="D239" s="836"/>
      <c r="E239" s="47"/>
      <c r="F239" s="25">
        <v>282100</v>
      </c>
      <c r="G239" s="942" t="s">
        <v>17</v>
      </c>
      <c r="H239" s="942"/>
      <c r="I239" s="51" t="s">
        <v>17</v>
      </c>
      <c r="J239" s="52"/>
      <c r="K239" s="868"/>
      <c r="L239" s="869"/>
      <c r="M239" s="870"/>
      <c r="N239" s="871"/>
      <c r="O239" s="870"/>
      <c r="P239" s="871"/>
    </row>
    <row r="240" spans="1:16" s="2" customFormat="1" hidden="1" x14ac:dyDescent="0.25">
      <c r="A240" s="846" t="s">
        <v>154</v>
      </c>
      <c r="B240" s="847"/>
      <c r="C240" s="847"/>
      <c r="D240" s="848"/>
      <c r="E240" s="18"/>
      <c r="F240" s="19">
        <v>290000</v>
      </c>
      <c r="G240" s="943" t="s">
        <v>17</v>
      </c>
      <c r="H240" s="943"/>
      <c r="I240" s="57" t="s">
        <v>17</v>
      </c>
      <c r="J240" s="58"/>
      <c r="K240" s="876"/>
      <c r="L240" s="877"/>
      <c r="M240" s="874"/>
      <c r="N240" s="875"/>
      <c r="O240" s="874"/>
      <c r="P240" s="875"/>
    </row>
    <row r="241" spans="1:16" s="2" customFormat="1" hidden="1" x14ac:dyDescent="0.25">
      <c r="A241" s="834" t="s">
        <v>155</v>
      </c>
      <c r="B241" s="835"/>
      <c r="C241" s="835"/>
      <c r="D241" s="836"/>
      <c r="E241" s="47"/>
      <c r="F241" s="25">
        <v>292220</v>
      </c>
      <c r="G241" s="942" t="s">
        <v>17</v>
      </c>
      <c r="H241" s="942"/>
      <c r="I241" s="51" t="s">
        <v>17</v>
      </c>
      <c r="J241" s="52"/>
      <c r="K241" s="868"/>
      <c r="L241" s="869"/>
      <c r="M241" s="870"/>
      <c r="N241" s="871"/>
      <c r="O241" s="870"/>
      <c r="P241" s="871"/>
    </row>
    <row r="242" spans="1:16" s="2" customFormat="1" hidden="1" x14ac:dyDescent="0.25">
      <c r="A242" s="834" t="s">
        <v>156</v>
      </c>
      <c r="B242" s="835"/>
      <c r="C242" s="835"/>
      <c r="D242" s="836"/>
      <c r="E242" s="47"/>
      <c r="F242" s="25">
        <v>300000</v>
      </c>
      <c r="G242" s="942" t="s">
        <v>17</v>
      </c>
      <c r="H242" s="942"/>
      <c r="I242" s="51" t="s">
        <v>17</v>
      </c>
      <c r="J242" s="52"/>
      <c r="K242" s="868"/>
      <c r="L242" s="869"/>
      <c r="M242" s="870"/>
      <c r="N242" s="871"/>
      <c r="O242" s="870"/>
      <c r="P242" s="871"/>
    </row>
    <row r="243" spans="1:16" s="2" customFormat="1" hidden="1" x14ac:dyDescent="0.25">
      <c r="A243" s="834" t="s">
        <v>157</v>
      </c>
      <c r="B243" s="835"/>
      <c r="C243" s="835"/>
      <c r="D243" s="836"/>
      <c r="E243" s="47"/>
      <c r="F243" s="25">
        <v>300000</v>
      </c>
      <c r="G243" s="942" t="s">
        <v>17</v>
      </c>
      <c r="H243" s="942"/>
      <c r="I243" s="51" t="s">
        <v>17</v>
      </c>
      <c r="J243" s="52"/>
      <c r="K243" s="868"/>
      <c r="L243" s="869"/>
      <c r="M243" s="870"/>
      <c r="N243" s="871"/>
      <c r="O243" s="870"/>
      <c r="P243" s="871"/>
    </row>
    <row r="244" spans="1:16" s="2" customFormat="1" hidden="1" x14ac:dyDescent="0.25">
      <c r="A244" s="834" t="s">
        <v>158</v>
      </c>
      <c r="B244" s="835"/>
      <c r="C244" s="835"/>
      <c r="D244" s="836"/>
      <c r="E244" s="47"/>
      <c r="F244" s="25">
        <v>319000</v>
      </c>
      <c r="G244" s="942" t="s">
        <v>17</v>
      </c>
      <c r="H244" s="942"/>
      <c r="I244" s="51" t="s">
        <v>17</v>
      </c>
      <c r="J244" s="52"/>
      <c r="K244" s="868"/>
      <c r="L244" s="869"/>
      <c r="M244" s="870"/>
      <c r="N244" s="871"/>
      <c r="O244" s="870"/>
      <c r="P244" s="871"/>
    </row>
    <row r="245" spans="1:16" s="2" customFormat="1" hidden="1" x14ac:dyDescent="0.25">
      <c r="A245" s="834" t="s">
        <v>159</v>
      </c>
      <c r="B245" s="835"/>
      <c r="C245" s="835"/>
      <c r="D245" s="836"/>
      <c r="E245" s="47"/>
      <c r="F245" s="25">
        <v>350000</v>
      </c>
      <c r="G245" s="942" t="s">
        <v>17</v>
      </c>
      <c r="H245" s="942"/>
      <c r="I245" s="51" t="s">
        <v>17</v>
      </c>
      <c r="J245" s="52"/>
      <c r="K245" s="868"/>
      <c r="L245" s="869"/>
      <c r="M245" s="870"/>
      <c r="N245" s="871"/>
      <c r="O245" s="870"/>
      <c r="P245" s="871"/>
    </row>
    <row r="246" spans="1:16" s="2" customFormat="1" hidden="1" x14ac:dyDescent="0.25">
      <c r="A246" s="846" t="s">
        <v>218</v>
      </c>
      <c r="B246" s="847"/>
      <c r="C246" s="847"/>
      <c r="D246" s="848"/>
      <c r="E246" s="18"/>
      <c r="F246" s="19">
        <v>310000</v>
      </c>
      <c r="G246" s="943" t="s">
        <v>17</v>
      </c>
      <c r="H246" s="943"/>
      <c r="I246" s="57" t="s">
        <v>17</v>
      </c>
      <c r="J246" s="58">
        <f>SUM(J247:J276)</f>
        <v>0</v>
      </c>
      <c r="K246" s="876">
        <f>SUM(K247:L276)</f>
        <v>0</v>
      </c>
      <c r="L246" s="877"/>
      <c r="M246" s="876">
        <f t="shared" ref="M246" si="53">SUM(M247:N276)</f>
        <v>0</v>
      </c>
      <c r="N246" s="877"/>
      <c r="O246" s="876">
        <f t="shared" ref="O246" si="54">SUM(O247:P276)</f>
        <v>0</v>
      </c>
      <c r="P246" s="877"/>
    </row>
    <row r="247" spans="1:16" s="2" customFormat="1" hidden="1" x14ac:dyDescent="0.25">
      <c r="A247" s="834" t="s">
        <v>161</v>
      </c>
      <c r="B247" s="835"/>
      <c r="C247" s="835"/>
      <c r="D247" s="836"/>
      <c r="E247" s="47"/>
      <c r="F247" s="25">
        <v>311000</v>
      </c>
      <c r="G247" s="942" t="s">
        <v>17</v>
      </c>
      <c r="H247" s="942"/>
      <c r="I247" s="51" t="s">
        <v>17</v>
      </c>
      <c r="J247" s="52"/>
      <c r="K247" s="868"/>
      <c r="L247" s="869"/>
      <c r="M247" s="870"/>
      <c r="N247" s="871"/>
      <c r="O247" s="870"/>
      <c r="P247" s="871"/>
    </row>
    <row r="248" spans="1:16" s="2" customFormat="1" hidden="1" x14ac:dyDescent="0.25">
      <c r="A248" s="834" t="s">
        <v>162</v>
      </c>
      <c r="B248" s="835"/>
      <c r="C248" s="835"/>
      <c r="D248" s="836"/>
      <c r="E248" s="47"/>
      <c r="F248" s="25">
        <v>311100</v>
      </c>
      <c r="G248" s="942" t="s">
        <v>17</v>
      </c>
      <c r="H248" s="942"/>
      <c r="I248" s="51" t="s">
        <v>17</v>
      </c>
      <c r="J248" s="52"/>
      <c r="K248" s="868"/>
      <c r="L248" s="869"/>
      <c r="M248" s="870"/>
      <c r="N248" s="871"/>
      <c r="O248" s="870"/>
      <c r="P248" s="871"/>
    </row>
    <row r="249" spans="1:16" s="2" customFormat="1" hidden="1" x14ac:dyDescent="0.25">
      <c r="A249" s="834" t="s">
        <v>163</v>
      </c>
      <c r="B249" s="835"/>
      <c r="C249" s="835"/>
      <c r="D249" s="836"/>
      <c r="E249" s="47"/>
      <c r="F249" s="25">
        <v>311110</v>
      </c>
      <c r="G249" s="942" t="s">
        <v>17</v>
      </c>
      <c r="H249" s="942"/>
      <c r="I249" s="51" t="s">
        <v>17</v>
      </c>
      <c r="J249" s="52"/>
      <c r="K249" s="868"/>
      <c r="L249" s="869"/>
      <c r="M249" s="870"/>
      <c r="N249" s="871"/>
      <c r="O249" s="870"/>
      <c r="P249" s="871"/>
    </row>
    <row r="250" spans="1:16" s="2" customFormat="1" hidden="1" x14ac:dyDescent="0.25">
      <c r="A250" s="834" t="s">
        <v>164</v>
      </c>
      <c r="B250" s="835"/>
      <c r="C250" s="835"/>
      <c r="D250" s="836"/>
      <c r="E250" s="47"/>
      <c r="F250" s="25">
        <v>311120</v>
      </c>
      <c r="G250" s="942" t="s">
        <v>17</v>
      </c>
      <c r="H250" s="942"/>
      <c r="I250" s="51" t="s">
        <v>17</v>
      </c>
      <c r="J250" s="52"/>
      <c r="K250" s="868"/>
      <c r="L250" s="869"/>
      <c r="M250" s="870"/>
      <c r="N250" s="871"/>
      <c r="O250" s="870"/>
      <c r="P250" s="871"/>
    </row>
    <row r="251" spans="1:16" s="2" customFormat="1" hidden="1" x14ac:dyDescent="0.25">
      <c r="A251" s="834" t="s">
        <v>165</v>
      </c>
      <c r="B251" s="835"/>
      <c r="C251" s="835"/>
      <c r="D251" s="836"/>
      <c r="E251" s="47"/>
      <c r="F251" s="25">
        <v>311210</v>
      </c>
      <c r="G251" s="942" t="s">
        <v>17</v>
      </c>
      <c r="H251" s="942"/>
      <c r="I251" s="51" t="s">
        <v>17</v>
      </c>
      <c r="J251" s="52"/>
      <c r="K251" s="868"/>
      <c r="L251" s="869"/>
      <c r="M251" s="870"/>
      <c r="N251" s="871"/>
      <c r="O251" s="870"/>
      <c r="P251" s="871"/>
    </row>
    <row r="252" spans="1:16" s="2" customFormat="1" hidden="1" x14ac:dyDescent="0.25">
      <c r="A252" s="834" t="s">
        <v>166</v>
      </c>
      <c r="B252" s="835"/>
      <c r="C252" s="835"/>
      <c r="D252" s="836"/>
      <c r="E252" s="47"/>
      <c r="F252" s="25">
        <v>312120</v>
      </c>
      <c r="G252" s="942" t="s">
        <v>17</v>
      </c>
      <c r="H252" s="942"/>
      <c r="I252" s="51" t="s">
        <v>17</v>
      </c>
      <c r="J252" s="52"/>
      <c r="K252" s="868"/>
      <c r="L252" s="869"/>
      <c r="M252" s="870"/>
      <c r="N252" s="871"/>
      <c r="O252" s="870"/>
      <c r="P252" s="871"/>
    </row>
    <row r="253" spans="1:16" s="2" customFormat="1" hidden="1" x14ac:dyDescent="0.25">
      <c r="A253" s="834" t="s">
        <v>167</v>
      </c>
      <c r="B253" s="835"/>
      <c r="C253" s="835"/>
      <c r="D253" s="836"/>
      <c r="E253" s="47"/>
      <c r="F253" s="25">
        <v>313000</v>
      </c>
      <c r="G253" s="942" t="s">
        <v>17</v>
      </c>
      <c r="H253" s="942"/>
      <c r="I253" s="51" t="s">
        <v>17</v>
      </c>
      <c r="J253" s="52"/>
      <c r="K253" s="868"/>
      <c r="L253" s="869"/>
      <c r="M253" s="870"/>
      <c r="N253" s="871"/>
      <c r="O253" s="870"/>
      <c r="P253" s="871"/>
    </row>
    <row r="254" spans="1:16" s="2" customFormat="1" hidden="1" x14ac:dyDescent="0.25">
      <c r="A254" s="834" t="s">
        <v>168</v>
      </c>
      <c r="B254" s="835"/>
      <c r="C254" s="835"/>
      <c r="D254" s="836"/>
      <c r="E254" s="47"/>
      <c r="F254" s="25">
        <v>313100</v>
      </c>
      <c r="G254" s="942" t="s">
        <v>17</v>
      </c>
      <c r="H254" s="942"/>
      <c r="I254" s="51" t="s">
        <v>17</v>
      </c>
      <c r="J254" s="52"/>
      <c r="K254" s="868"/>
      <c r="L254" s="869"/>
      <c r="M254" s="870"/>
      <c r="N254" s="871"/>
      <c r="O254" s="870"/>
      <c r="P254" s="871"/>
    </row>
    <row r="255" spans="1:16" s="2" customFormat="1" hidden="1" x14ac:dyDescent="0.25">
      <c r="A255" s="834" t="s">
        <v>169</v>
      </c>
      <c r="B255" s="835"/>
      <c r="C255" s="835"/>
      <c r="D255" s="836"/>
      <c r="E255" s="47"/>
      <c r="F255" s="25">
        <v>313110</v>
      </c>
      <c r="G255" s="942" t="s">
        <v>17</v>
      </c>
      <c r="H255" s="942"/>
      <c r="I255" s="51" t="s">
        <v>17</v>
      </c>
      <c r="J255" s="52"/>
      <c r="K255" s="868"/>
      <c r="L255" s="869"/>
      <c r="M255" s="870"/>
      <c r="N255" s="871"/>
      <c r="O255" s="870"/>
      <c r="P255" s="871"/>
    </row>
    <row r="256" spans="1:16" s="2" customFormat="1" hidden="1" x14ac:dyDescent="0.25">
      <c r="A256" s="834" t="s">
        <v>170</v>
      </c>
      <c r="B256" s="835"/>
      <c r="C256" s="835"/>
      <c r="D256" s="836"/>
      <c r="E256" s="47"/>
      <c r="F256" s="25">
        <v>313120</v>
      </c>
      <c r="G256" s="942" t="s">
        <v>17</v>
      </c>
      <c r="H256" s="942"/>
      <c r="I256" s="51" t="s">
        <v>17</v>
      </c>
      <c r="J256" s="52"/>
      <c r="K256" s="868"/>
      <c r="L256" s="869"/>
      <c r="M256" s="870"/>
      <c r="N256" s="871"/>
      <c r="O256" s="870"/>
      <c r="P256" s="871"/>
    </row>
    <row r="257" spans="1:16" s="2" customFormat="1" hidden="1" x14ac:dyDescent="0.25">
      <c r="A257" s="834" t="s">
        <v>171</v>
      </c>
      <c r="B257" s="835"/>
      <c r="C257" s="835"/>
      <c r="D257" s="836"/>
      <c r="E257" s="47"/>
      <c r="F257" s="25">
        <v>313200</v>
      </c>
      <c r="G257" s="942" t="s">
        <v>17</v>
      </c>
      <c r="H257" s="942"/>
      <c r="I257" s="51" t="s">
        <v>17</v>
      </c>
      <c r="J257" s="52"/>
      <c r="K257" s="868"/>
      <c r="L257" s="869"/>
      <c r="M257" s="870"/>
      <c r="N257" s="871"/>
      <c r="O257" s="870"/>
      <c r="P257" s="871"/>
    </row>
    <row r="258" spans="1:16" s="2" customFormat="1" hidden="1" x14ac:dyDescent="0.25">
      <c r="A258" s="834" t="s">
        <v>172</v>
      </c>
      <c r="B258" s="835"/>
      <c r="C258" s="835"/>
      <c r="D258" s="836"/>
      <c r="E258" s="47"/>
      <c r="F258" s="25">
        <v>313210</v>
      </c>
      <c r="G258" s="942" t="s">
        <v>17</v>
      </c>
      <c r="H258" s="942"/>
      <c r="I258" s="51" t="s">
        <v>17</v>
      </c>
      <c r="J258" s="52"/>
      <c r="K258" s="868"/>
      <c r="L258" s="869"/>
      <c r="M258" s="870"/>
      <c r="N258" s="871"/>
      <c r="O258" s="870"/>
      <c r="P258" s="871"/>
    </row>
    <row r="259" spans="1:16" s="2" customFormat="1" hidden="1" x14ac:dyDescent="0.25">
      <c r="A259" s="834" t="s">
        <v>173</v>
      </c>
      <c r="B259" s="835"/>
      <c r="C259" s="835"/>
      <c r="D259" s="836"/>
      <c r="E259" s="47"/>
      <c r="F259" s="25">
        <v>314000</v>
      </c>
      <c r="G259" s="942" t="s">
        <v>17</v>
      </c>
      <c r="H259" s="942"/>
      <c r="I259" s="51" t="s">
        <v>17</v>
      </c>
      <c r="J259" s="52"/>
      <c r="K259" s="868"/>
      <c r="L259" s="869"/>
      <c r="M259" s="870"/>
      <c r="N259" s="871"/>
      <c r="O259" s="870"/>
      <c r="P259" s="871"/>
    </row>
    <row r="260" spans="1:16" s="2" customFormat="1" hidden="1" x14ac:dyDescent="0.25">
      <c r="A260" s="834" t="s">
        <v>174</v>
      </c>
      <c r="B260" s="835"/>
      <c r="C260" s="835"/>
      <c r="D260" s="836"/>
      <c r="E260" s="47"/>
      <c r="F260" s="25">
        <v>314110</v>
      </c>
      <c r="G260" s="942" t="s">
        <v>17</v>
      </c>
      <c r="H260" s="942"/>
      <c r="I260" s="51" t="s">
        <v>17</v>
      </c>
      <c r="J260" s="52"/>
      <c r="K260" s="868"/>
      <c r="L260" s="869"/>
      <c r="M260" s="870"/>
      <c r="N260" s="871"/>
      <c r="O260" s="870"/>
      <c r="P260" s="871"/>
    </row>
    <row r="261" spans="1:16" s="2" customFormat="1" hidden="1" x14ac:dyDescent="0.25">
      <c r="A261" s="834" t="s">
        <v>175</v>
      </c>
      <c r="B261" s="835"/>
      <c r="C261" s="835"/>
      <c r="D261" s="836"/>
      <c r="E261" s="47"/>
      <c r="F261" s="25">
        <v>314120</v>
      </c>
      <c r="G261" s="942" t="s">
        <v>17</v>
      </c>
      <c r="H261" s="942"/>
      <c r="I261" s="51" t="s">
        <v>17</v>
      </c>
      <c r="J261" s="52"/>
      <c r="K261" s="868"/>
      <c r="L261" s="869"/>
      <c r="M261" s="870"/>
      <c r="N261" s="871"/>
      <c r="O261" s="870"/>
      <c r="P261" s="871"/>
    </row>
    <row r="262" spans="1:16" s="2" customFormat="1" hidden="1" x14ac:dyDescent="0.25">
      <c r="A262" s="834" t="s">
        <v>176</v>
      </c>
      <c r="B262" s="835"/>
      <c r="C262" s="835"/>
      <c r="D262" s="836"/>
      <c r="E262" s="47"/>
      <c r="F262" s="25">
        <v>314200</v>
      </c>
      <c r="G262" s="942" t="s">
        <v>17</v>
      </c>
      <c r="H262" s="942"/>
      <c r="I262" s="51" t="s">
        <v>17</v>
      </c>
      <c r="J262" s="52"/>
      <c r="K262" s="868"/>
      <c r="L262" s="869"/>
      <c r="M262" s="870"/>
      <c r="N262" s="871"/>
      <c r="O262" s="870"/>
      <c r="P262" s="871"/>
    </row>
    <row r="263" spans="1:16" s="2" customFormat="1" hidden="1" x14ac:dyDescent="0.25">
      <c r="A263" s="834" t="s">
        <v>177</v>
      </c>
      <c r="B263" s="835"/>
      <c r="C263" s="835"/>
      <c r="D263" s="836"/>
      <c r="E263" s="47"/>
      <c r="F263" s="25">
        <v>315000</v>
      </c>
      <c r="G263" s="942" t="s">
        <v>17</v>
      </c>
      <c r="H263" s="942"/>
      <c r="I263" s="51" t="s">
        <v>17</v>
      </c>
      <c r="J263" s="52"/>
      <c r="K263" s="868"/>
      <c r="L263" s="869"/>
      <c r="M263" s="870"/>
      <c r="N263" s="871"/>
      <c r="O263" s="870"/>
      <c r="P263" s="871"/>
    </row>
    <row r="264" spans="1:16" s="2" customFormat="1" hidden="1" x14ac:dyDescent="0.25">
      <c r="A264" s="834" t="s">
        <v>178</v>
      </c>
      <c r="B264" s="835"/>
      <c r="C264" s="835"/>
      <c r="D264" s="836"/>
      <c r="E264" s="47"/>
      <c r="F264" s="43">
        <v>315110</v>
      </c>
      <c r="G264" s="942" t="s">
        <v>17</v>
      </c>
      <c r="H264" s="942"/>
      <c r="I264" s="51" t="s">
        <v>17</v>
      </c>
      <c r="J264" s="52"/>
      <c r="K264" s="868"/>
      <c r="L264" s="869"/>
      <c r="M264" s="870"/>
      <c r="N264" s="871"/>
      <c r="O264" s="870"/>
      <c r="P264" s="871"/>
    </row>
    <row r="265" spans="1:16" s="2" customFormat="1" hidden="1" x14ac:dyDescent="0.25">
      <c r="A265" s="834" t="s">
        <v>179</v>
      </c>
      <c r="B265" s="835"/>
      <c r="C265" s="835"/>
      <c r="D265" s="836"/>
      <c r="E265" s="47"/>
      <c r="F265" s="43">
        <v>315120</v>
      </c>
      <c r="G265" s="942" t="s">
        <v>17</v>
      </c>
      <c r="H265" s="942"/>
      <c r="I265" s="51" t="s">
        <v>17</v>
      </c>
      <c r="J265" s="52"/>
      <c r="K265" s="868"/>
      <c r="L265" s="869"/>
      <c r="M265" s="870"/>
      <c r="N265" s="871"/>
      <c r="O265" s="870"/>
      <c r="P265" s="871"/>
    </row>
    <row r="266" spans="1:16" s="2" customFormat="1" hidden="1" x14ac:dyDescent="0.25">
      <c r="A266" s="834" t="s">
        <v>180</v>
      </c>
      <c r="B266" s="835"/>
      <c r="C266" s="835"/>
      <c r="D266" s="836"/>
      <c r="E266" s="47"/>
      <c r="F266" s="43">
        <v>316000</v>
      </c>
      <c r="G266" s="942" t="s">
        <v>17</v>
      </c>
      <c r="H266" s="942"/>
      <c r="I266" s="51" t="s">
        <v>17</v>
      </c>
      <c r="J266" s="52"/>
      <c r="K266" s="868"/>
      <c r="L266" s="869"/>
      <c r="M266" s="870"/>
      <c r="N266" s="871"/>
      <c r="O266" s="870"/>
      <c r="P266" s="871"/>
    </row>
    <row r="267" spans="1:16" s="2" customFormat="1" hidden="1" x14ac:dyDescent="0.25">
      <c r="A267" s="834" t="s">
        <v>181</v>
      </c>
      <c r="B267" s="835"/>
      <c r="C267" s="835"/>
      <c r="D267" s="836"/>
      <c r="E267" s="47"/>
      <c r="F267" s="25">
        <v>316110</v>
      </c>
      <c r="G267" s="942" t="s">
        <v>17</v>
      </c>
      <c r="H267" s="942"/>
      <c r="I267" s="51" t="s">
        <v>17</v>
      </c>
      <c r="J267" s="52"/>
      <c r="K267" s="868"/>
      <c r="L267" s="869"/>
      <c r="M267" s="870"/>
      <c r="N267" s="871"/>
      <c r="O267" s="870"/>
      <c r="P267" s="871"/>
    </row>
    <row r="268" spans="1:16" s="2" customFormat="1" hidden="1" x14ac:dyDescent="0.25">
      <c r="A268" s="834" t="s">
        <v>182</v>
      </c>
      <c r="B268" s="835"/>
      <c r="C268" s="835"/>
      <c r="D268" s="836"/>
      <c r="E268" s="47"/>
      <c r="F268" s="43">
        <v>316120</v>
      </c>
      <c r="G268" s="942" t="s">
        <v>17</v>
      </c>
      <c r="H268" s="942"/>
      <c r="I268" s="51" t="s">
        <v>17</v>
      </c>
      <c r="J268" s="52"/>
      <c r="K268" s="868"/>
      <c r="L268" s="869"/>
      <c r="M268" s="870"/>
      <c r="N268" s="871"/>
      <c r="O268" s="870"/>
      <c r="P268" s="871"/>
    </row>
    <row r="269" spans="1:16" s="2" customFormat="1" hidden="1" x14ac:dyDescent="0.25">
      <c r="A269" s="834" t="s">
        <v>183</v>
      </c>
      <c r="B269" s="835"/>
      <c r="C269" s="835"/>
      <c r="D269" s="836"/>
      <c r="E269" s="47"/>
      <c r="F269" s="25">
        <v>316210</v>
      </c>
      <c r="G269" s="942" t="s">
        <v>17</v>
      </c>
      <c r="H269" s="942"/>
      <c r="I269" s="51" t="s">
        <v>17</v>
      </c>
      <c r="J269" s="52"/>
      <c r="K269" s="868"/>
      <c r="L269" s="869"/>
      <c r="M269" s="870"/>
      <c r="N269" s="871"/>
      <c r="O269" s="870"/>
      <c r="P269" s="871"/>
    </row>
    <row r="270" spans="1:16" s="2" customFormat="1" hidden="1" x14ac:dyDescent="0.25">
      <c r="A270" s="834" t="s">
        <v>184</v>
      </c>
      <c r="B270" s="835"/>
      <c r="C270" s="835"/>
      <c r="D270" s="836"/>
      <c r="E270" s="47"/>
      <c r="F270" s="25">
        <v>317000</v>
      </c>
      <c r="G270" s="942" t="s">
        <v>17</v>
      </c>
      <c r="H270" s="942"/>
      <c r="I270" s="51" t="s">
        <v>17</v>
      </c>
      <c r="J270" s="52"/>
      <c r="K270" s="868"/>
      <c r="L270" s="869"/>
      <c r="M270" s="870"/>
      <c r="N270" s="871"/>
      <c r="O270" s="870"/>
      <c r="P270" s="871"/>
    </row>
    <row r="271" spans="1:16" s="2" customFormat="1" hidden="1" x14ac:dyDescent="0.25">
      <c r="A271" s="834" t="s">
        <v>185</v>
      </c>
      <c r="B271" s="835"/>
      <c r="C271" s="835"/>
      <c r="D271" s="836"/>
      <c r="E271" s="47"/>
      <c r="F271" s="25">
        <v>318000</v>
      </c>
      <c r="G271" s="942" t="s">
        <v>17</v>
      </c>
      <c r="H271" s="942"/>
      <c r="I271" s="51" t="s">
        <v>17</v>
      </c>
      <c r="J271" s="52"/>
      <c r="K271" s="868"/>
      <c r="L271" s="869"/>
      <c r="M271" s="870"/>
      <c r="N271" s="871"/>
      <c r="O271" s="870"/>
      <c r="P271" s="871"/>
    </row>
    <row r="272" spans="1:16" s="2" customFormat="1" hidden="1" x14ac:dyDescent="0.25">
      <c r="A272" s="834" t="s">
        <v>186</v>
      </c>
      <c r="B272" s="835"/>
      <c r="C272" s="835"/>
      <c r="D272" s="836"/>
      <c r="E272" s="47"/>
      <c r="F272" s="43">
        <v>318110</v>
      </c>
      <c r="G272" s="942" t="s">
        <v>17</v>
      </c>
      <c r="H272" s="942"/>
      <c r="I272" s="51" t="s">
        <v>17</v>
      </c>
      <c r="J272" s="52"/>
      <c r="K272" s="868"/>
      <c r="L272" s="869"/>
      <c r="M272" s="870"/>
      <c r="N272" s="871"/>
      <c r="O272" s="870"/>
      <c r="P272" s="871"/>
    </row>
    <row r="273" spans="1:16" s="2" customFormat="1" hidden="1" x14ac:dyDescent="0.25">
      <c r="A273" s="834" t="s">
        <v>187</v>
      </c>
      <c r="B273" s="835"/>
      <c r="C273" s="835"/>
      <c r="D273" s="836"/>
      <c r="E273" s="47"/>
      <c r="F273" s="25">
        <v>318120</v>
      </c>
      <c r="G273" s="942" t="s">
        <v>17</v>
      </c>
      <c r="H273" s="942"/>
      <c r="I273" s="51" t="s">
        <v>17</v>
      </c>
      <c r="J273" s="52"/>
      <c r="K273" s="868"/>
      <c r="L273" s="869"/>
      <c r="M273" s="870"/>
      <c r="N273" s="871"/>
      <c r="O273" s="870"/>
      <c r="P273" s="871"/>
    </row>
    <row r="274" spans="1:16" s="2" customFormat="1" hidden="1" x14ac:dyDescent="0.25">
      <c r="A274" s="834" t="s">
        <v>188</v>
      </c>
      <c r="B274" s="835"/>
      <c r="C274" s="835"/>
      <c r="D274" s="836"/>
      <c r="E274" s="47"/>
      <c r="F274" s="25">
        <v>319000</v>
      </c>
      <c r="G274" s="942" t="s">
        <v>17</v>
      </c>
      <c r="H274" s="942"/>
      <c r="I274" s="51" t="s">
        <v>17</v>
      </c>
      <c r="J274" s="52"/>
      <c r="K274" s="868"/>
      <c r="L274" s="869"/>
      <c r="M274" s="870"/>
      <c r="N274" s="871"/>
      <c r="O274" s="870"/>
      <c r="P274" s="871"/>
    </row>
    <row r="275" spans="1:16" s="2" customFormat="1" hidden="1" x14ac:dyDescent="0.25">
      <c r="A275" s="834" t="s">
        <v>189</v>
      </c>
      <c r="B275" s="835"/>
      <c r="C275" s="835"/>
      <c r="D275" s="836"/>
      <c r="E275" s="47"/>
      <c r="F275" s="25">
        <v>319100</v>
      </c>
      <c r="G275" s="942" t="s">
        <v>17</v>
      </c>
      <c r="H275" s="942"/>
      <c r="I275" s="51" t="s">
        <v>17</v>
      </c>
      <c r="J275" s="52"/>
      <c r="K275" s="868"/>
      <c r="L275" s="869"/>
      <c r="M275" s="870"/>
      <c r="N275" s="871"/>
      <c r="O275" s="870"/>
      <c r="P275" s="871"/>
    </row>
    <row r="276" spans="1:16" s="2" customFormat="1" hidden="1" x14ac:dyDescent="0.25">
      <c r="A276" s="834" t="s">
        <v>190</v>
      </c>
      <c r="B276" s="835"/>
      <c r="C276" s="835"/>
      <c r="D276" s="836"/>
      <c r="E276" s="47"/>
      <c r="F276" s="25">
        <v>319200</v>
      </c>
      <c r="G276" s="942" t="s">
        <v>17</v>
      </c>
      <c r="H276" s="942"/>
      <c r="I276" s="51" t="s">
        <v>17</v>
      </c>
      <c r="J276" s="52"/>
      <c r="K276" s="868"/>
      <c r="L276" s="869"/>
      <c r="M276" s="870"/>
      <c r="N276" s="871"/>
      <c r="O276" s="870"/>
      <c r="P276" s="871"/>
    </row>
    <row r="277" spans="1:16" s="2" customFormat="1" hidden="1" x14ac:dyDescent="0.25">
      <c r="A277" s="846" t="s">
        <v>191</v>
      </c>
      <c r="B277" s="847"/>
      <c r="C277" s="847"/>
      <c r="D277" s="848"/>
      <c r="E277" s="18"/>
      <c r="F277" s="45">
        <v>330000</v>
      </c>
      <c r="G277" s="943" t="s">
        <v>17</v>
      </c>
      <c r="H277" s="943"/>
      <c r="I277" s="57" t="s">
        <v>17</v>
      </c>
      <c r="J277" s="58">
        <f>SUM(J278:J297)</f>
        <v>0</v>
      </c>
      <c r="K277" s="876">
        <f>SUM(K278:L297)</f>
        <v>0</v>
      </c>
      <c r="L277" s="877"/>
      <c r="M277" s="876">
        <f t="shared" ref="M277" si="55">SUM(M278:N297)</f>
        <v>0</v>
      </c>
      <c r="N277" s="877"/>
      <c r="O277" s="876">
        <f t="shared" ref="O277" si="56">SUM(O278:P297)</f>
        <v>0</v>
      </c>
      <c r="P277" s="877"/>
    </row>
    <row r="278" spans="1:16" s="2" customFormat="1" hidden="1" x14ac:dyDescent="0.25">
      <c r="A278" s="834" t="s">
        <v>192</v>
      </c>
      <c r="B278" s="835"/>
      <c r="C278" s="835"/>
      <c r="D278" s="836"/>
      <c r="E278" s="47"/>
      <c r="F278" s="25">
        <v>331000</v>
      </c>
      <c r="G278" s="942" t="s">
        <v>17</v>
      </c>
      <c r="H278" s="942"/>
      <c r="I278" s="51" t="s">
        <v>17</v>
      </c>
      <c r="J278" s="52"/>
      <c r="K278" s="868"/>
      <c r="L278" s="869"/>
      <c r="M278" s="870"/>
      <c r="N278" s="871"/>
      <c r="O278" s="870"/>
      <c r="P278" s="871"/>
    </row>
    <row r="279" spans="1:16" s="2" customFormat="1" hidden="1" x14ac:dyDescent="0.25">
      <c r="A279" s="834" t="s">
        <v>193</v>
      </c>
      <c r="B279" s="835"/>
      <c r="C279" s="835"/>
      <c r="D279" s="836"/>
      <c r="E279" s="47"/>
      <c r="F279" s="25">
        <v>331110</v>
      </c>
      <c r="G279" s="942" t="s">
        <v>17</v>
      </c>
      <c r="H279" s="942"/>
      <c r="I279" s="51" t="s">
        <v>17</v>
      </c>
      <c r="J279" s="52"/>
      <c r="K279" s="868"/>
      <c r="L279" s="869"/>
      <c r="M279" s="870"/>
      <c r="N279" s="871"/>
      <c r="O279" s="870"/>
      <c r="P279" s="871"/>
    </row>
    <row r="280" spans="1:16" s="2" customFormat="1" hidden="1" x14ac:dyDescent="0.25">
      <c r="A280" s="834" t="s">
        <v>194</v>
      </c>
      <c r="B280" s="835"/>
      <c r="C280" s="835"/>
      <c r="D280" s="836"/>
      <c r="E280" s="47"/>
      <c r="F280" s="43">
        <v>331210</v>
      </c>
      <c r="G280" s="942" t="s">
        <v>17</v>
      </c>
      <c r="H280" s="942"/>
      <c r="I280" s="51" t="s">
        <v>17</v>
      </c>
      <c r="J280" s="52"/>
      <c r="K280" s="868"/>
      <c r="L280" s="869"/>
      <c r="M280" s="870"/>
      <c r="N280" s="871"/>
      <c r="O280" s="870"/>
      <c r="P280" s="871"/>
    </row>
    <row r="281" spans="1:16" s="2" customFormat="1" hidden="1" x14ac:dyDescent="0.25">
      <c r="A281" s="834" t="s">
        <v>195</v>
      </c>
      <c r="B281" s="835"/>
      <c r="C281" s="835"/>
      <c r="D281" s="836"/>
      <c r="E281" s="47"/>
      <c r="F281" s="43">
        <v>332000</v>
      </c>
      <c r="G281" s="942" t="s">
        <v>17</v>
      </c>
      <c r="H281" s="942"/>
      <c r="I281" s="51" t="s">
        <v>17</v>
      </c>
      <c r="J281" s="52"/>
      <c r="K281" s="868"/>
      <c r="L281" s="869"/>
      <c r="M281" s="870"/>
      <c r="N281" s="871"/>
      <c r="O281" s="870"/>
      <c r="P281" s="871"/>
    </row>
    <row r="282" spans="1:16" s="2" customFormat="1" hidden="1" x14ac:dyDescent="0.25">
      <c r="A282" s="834" t="s">
        <v>196</v>
      </c>
      <c r="B282" s="835"/>
      <c r="C282" s="835"/>
      <c r="D282" s="836"/>
      <c r="E282" s="47"/>
      <c r="F282" s="43">
        <v>332110</v>
      </c>
      <c r="G282" s="942" t="s">
        <v>17</v>
      </c>
      <c r="H282" s="942"/>
      <c r="I282" s="51" t="s">
        <v>17</v>
      </c>
      <c r="J282" s="52"/>
      <c r="K282" s="868"/>
      <c r="L282" s="869"/>
      <c r="M282" s="870"/>
      <c r="N282" s="871"/>
      <c r="O282" s="870"/>
      <c r="P282" s="871"/>
    </row>
    <row r="283" spans="1:16" s="2" customFormat="1" hidden="1" x14ac:dyDescent="0.25">
      <c r="A283" s="834" t="s">
        <v>197</v>
      </c>
      <c r="B283" s="835"/>
      <c r="C283" s="835"/>
      <c r="D283" s="836"/>
      <c r="E283" s="47"/>
      <c r="F283" s="25">
        <v>332210</v>
      </c>
      <c r="G283" s="942" t="s">
        <v>17</v>
      </c>
      <c r="H283" s="942"/>
      <c r="I283" s="51" t="s">
        <v>17</v>
      </c>
      <c r="J283" s="52"/>
      <c r="K283" s="868"/>
      <c r="L283" s="869"/>
      <c r="M283" s="870"/>
      <c r="N283" s="871"/>
      <c r="O283" s="870"/>
      <c r="P283" s="871"/>
    </row>
    <row r="284" spans="1:16" s="2" customFormat="1" hidden="1" x14ac:dyDescent="0.25">
      <c r="A284" s="834" t="s">
        <v>198</v>
      </c>
      <c r="B284" s="835"/>
      <c r="C284" s="835"/>
      <c r="D284" s="836"/>
      <c r="E284" s="47"/>
      <c r="F284" s="25">
        <v>333000</v>
      </c>
      <c r="G284" s="942" t="s">
        <v>17</v>
      </c>
      <c r="H284" s="942"/>
      <c r="I284" s="51" t="s">
        <v>17</v>
      </c>
      <c r="J284" s="52"/>
      <c r="K284" s="868"/>
      <c r="L284" s="869"/>
      <c r="M284" s="870"/>
      <c r="N284" s="871"/>
      <c r="O284" s="870"/>
      <c r="P284" s="871"/>
    </row>
    <row r="285" spans="1:16" s="2" customFormat="1" hidden="1" x14ac:dyDescent="0.25">
      <c r="A285" s="834" t="s">
        <v>199</v>
      </c>
      <c r="B285" s="835"/>
      <c r="C285" s="835"/>
      <c r="D285" s="836"/>
      <c r="E285" s="47"/>
      <c r="F285" s="25">
        <v>333100</v>
      </c>
      <c r="G285" s="942" t="s">
        <v>17</v>
      </c>
      <c r="H285" s="942"/>
      <c r="I285" s="51" t="s">
        <v>17</v>
      </c>
      <c r="J285" s="52"/>
      <c r="K285" s="868"/>
      <c r="L285" s="869"/>
      <c r="M285" s="870"/>
      <c r="N285" s="871"/>
      <c r="O285" s="870"/>
      <c r="P285" s="871"/>
    </row>
    <row r="286" spans="1:16" s="2" customFormat="1" hidden="1" x14ac:dyDescent="0.25">
      <c r="A286" s="834" t="s">
        <v>200</v>
      </c>
      <c r="B286" s="835"/>
      <c r="C286" s="835"/>
      <c r="D286" s="836"/>
      <c r="E286" s="47"/>
      <c r="F286" s="25">
        <v>333110</v>
      </c>
      <c r="G286" s="942" t="s">
        <v>17</v>
      </c>
      <c r="H286" s="942"/>
      <c r="I286" s="51" t="s">
        <v>17</v>
      </c>
      <c r="J286" s="52"/>
      <c r="K286" s="868"/>
      <c r="L286" s="869"/>
      <c r="M286" s="870"/>
      <c r="N286" s="871"/>
      <c r="O286" s="870"/>
      <c r="P286" s="871"/>
    </row>
    <row r="287" spans="1:16" s="2" customFormat="1" hidden="1" x14ac:dyDescent="0.25">
      <c r="A287" s="834" t="s">
        <v>201</v>
      </c>
      <c r="B287" s="835"/>
      <c r="C287" s="835"/>
      <c r="D287" s="836"/>
      <c r="E287" s="47"/>
      <c r="F287" s="25">
        <v>334000</v>
      </c>
      <c r="G287" s="942" t="s">
        <v>17</v>
      </c>
      <c r="H287" s="942"/>
      <c r="I287" s="51" t="s">
        <v>17</v>
      </c>
      <c r="J287" s="52"/>
      <c r="K287" s="868"/>
      <c r="L287" s="869"/>
      <c r="M287" s="870"/>
      <c r="N287" s="871"/>
      <c r="O287" s="870"/>
      <c r="P287" s="871"/>
    </row>
    <row r="288" spans="1:16" s="2" customFormat="1" hidden="1" x14ac:dyDescent="0.25">
      <c r="A288" s="834" t="s">
        <v>202</v>
      </c>
      <c r="B288" s="835"/>
      <c r="C288" s="835"/>
      <c r="D288" s="836"/>
      <c r="E288" s="47"/>
      <c r="F288" s="25">
        <v>334110</v>
      </c>
      <c r="G288" s="942" t="s">
        <v>17</v>
      </c>
      <c r="H288" s="942"/>
      <c r="I288" s="51" t="s">
        <v>17</v>
      </c>
      <c r="J288" s="52"/>
      <c r="K288" s="868"/>
      <c r="L288" s="869"/>
      <c r="M288" s="870"/>
      <c r="N288" s="871"/>
      <c r="O288" s="870"/>
      <c r="P288" s="871"/>
    </row>
    <row r="289" spans="1:16" s="2" customFormat="1" hidden="1" x14ac:dyDescent="0.25">
      <c r="A289" s="834" t="s">
        <v>203</v>
      </c>
      <c r="B289" s="835"/>
      <c r="C289" s="835"/>
      <c r="D289" s="836"/>
      <c r="E289" s="47"/>
      <c r="F289" s="25">
        <v>335000</v>
      </c>
      <c r="G289" s="942" t="s">
        <v>17</v>
      </c>
      <c r="H289" s="942"/>
      <c r="I289" s="51" t="s">
        <v>17</v>
      </c>
      <c r="J289" s="52"/>
      <c r="K289" s="868"/>
      <c r="L289" s="869"/>
      <c r="M289" s="870"/>
      <c r="N289" s="871"/>
      <c r="O289" s="870"/>
      <c r="P289" s="871"/>
    </row>
    <row r="290" spans="1:16" s="2" customFormat="1" hidden="1" x14ac:dyDescent="0.25">
      <c r="A290" s="834" t="s">
        <v>204</v>
      </c>
      <c r="B290" s="835"/>
      <c r="C290" s="835"/>
      <c r="D290" s="836"/>
      <c r="E290" s="47"/>
      <c r="F290" s="25">
        <v>335110</v>
      </c>
      <c r="G290" s="942" t="s">
        <v>17</v>
      </c>
      <c r="H290" s="942"/>
      <c r="I290" s="51" t="s">
        <v>17</v>
      </c>
      <c r="J290" s="52"/>
      <c r="K290" s="868"/>
      <c r="L290" s="869"/>
      <c r="M290" s="870"/>
      <c r="N290" s="871"/>
      <c r="O290" s="870"/>
      <c r="P290" s="871"/>
    </row>
    <row r="291" spans="1:16" s="2" customFormat="1" hidden="1" x14ac:dyDescent="0.25">
      <c r="A291" s="834" t="s">
        <v>205</v>
      </c>
      <c r="B291" s="835"/>
      <c r="C291" s="835"/>
      <c r="D291" s="836"/>
      <c r="E291" s="47"/>
      <c r="F291" s="25">
        <v>336000</v>
      </c>
      <c r="G291" s="942" t="s">
        <v>17</v>
      </c>
      <c r="H291" s="942"/>
      <c r="I291" s="51" t="s">
        <v>17</v>
      </c>
      <c r="J291" s="52"/>
      <c r="K291" s="868"/>
      <c r="L291" s="869"/>
      <c r="M291" s="870"/>
      <c r="N291" s="871"/>
      <c r="O291" s="870"/>
      <c r="P291" s="871"/>
    </row>
    <row r="292" spans="1:16" s="2" customFormat="1" hidden="1" x14ac:dyDescent="0.25">
      <c r="A292" s="834" t="s">
        <v>206</v>
      </c>
      <c r="B292" s="835"/>
      <c r="C292" s="835"/>
      <c r="D292" s="836"/>
      <c r="E292" s="47"/>
      <c r="F292" s="25">
        <v>336100</v>
      </c>
      <c r="G292" s="942" t="s">
        <v>17</v>
      </c>
      <c r="H292" s="942"/>
      <c r="I292" s="51" t="s">
        <v>17</v>
      </c>
      <c r="J292" s="52"/>
      <c r="K292" s="868"/>
      <c r="L292" s="869"/>
      <c r="M292" s="870"/>
      <c r="N292" s="871"/>
      <c r="O292" s="870"/>
      <c r="P292" s="871"/>
    </row>
    <row r="293" spans="1:16" s="2" customFormat="1" hidden="1" x14ac:dyDescent="0.25">
      <c r="A293" s="834" t="s">
        <v>207</v>
      </c>
      <c r="B293" s="835"/>
      <c r="C293" s="835"/>
      <c r="D293" s="836"/>
      <c r="E293" s="47"/>
      <c r="F293" s="25">
        <v>336110</v>
      </c>
      <c r="G293" s="942" t="s">
        <v>17</v>
      </c>
      <c r="H293" s="942"/>
      <c r="I293" s="51" t="s">
        <v>17</v>
      </c>
      <c r="J293" s="52"/>
      <c r="K293" s="868"/>
      <c r="L293" s="869"/>
      <c r="M293" s="870"/>
      <c r="N293" s="871"/>
      <c r="O293" s="870"/>
      <c r="P293" s="871"/>
    </row>
    <row r="294" spans="1:16" s="2" customFormat="1" hidden="1" x14ac:dyDescent="0.25">
      <c r="A294" s="834" t="s">
        <v>208</v>
      </c>
      <c r="B294" s="835"/>
      <c r="C294" s="835"/>
      <c r="D294" s="836"/>
      <c r="E294" s="47"/>
      <c r="F294" s="43">
        <v>337000</v>
      </c>
      <c r="G294" s="942" t="s">
        <v>17</v>
      </c>
      <c r="H294" s="942"/>
      <c r="I294" s="51" t="s">
        <v>17</v>
      </c>
      <c r="J294" s="52"/>
      <c r="K294" s="868"/>
      <c r="L294" s="869"/>
      <c r="M294" s="870"/>
      <c r="N294" s="871"/>
      <c r="O294" s="870"/>
      <c r="P294" s="871"/>
    </row>
    <row r="295" spans="1:16" s="2" customFormat="1" hidden="1" x14ac:dyDescent="0.25">
      <c r="A295" s="834" t="s">
        <v>209</v>
      </c>
      <c r="B295" s="835"/>
      <c r="C295" s="835"/>
      <c r="D295" s="836"/>
      <c r="E295" s="47"/>
      <c r="F295" s="25">
        <v>337110</v>
      </c>
      <c r="G295" s="942" t="s">
        <v>17</v>
      </c>
      <c r="H295" s="942"/>
      <c r="I295" s="51" t="s">
        <v>17</v>
      </c>
      <c r="J295" s="52"/>
      <c r="K295" s="868"/>
      <c r="L295" s="869"/>
      <c r="M295" s="870"/>
      <c r="N295" s="871"/>
      <c r="O295" s="870"/>
      <c r="P295" s="871"/>
    </row>
    <row r="296" spans="1:16" s="2" customFormat="1" hidden="1" x14ac:dyDescent="0.25">
      <c r="A296" s="834" t="s">
        <v>210</v>
      </c>
      <c r="B296" s="835"/>
      <c r="C296" s="835"/>
      <c r="D296" s="836"/>
      <c r="E296" s="47"/>
      <c r="F296" s="43">
        <v>338000</v>
      </c>
      <c r="G296" s="942" t="s">
        <v>17</v>
      </c>
      <c r="H296" s="942"/>
      <c r="I296" s="51" t="s">
        <v>17</v>
      </c>
      <c r="J296" s="52"/>
      <c r="K296" s="868"/>
      <c r="L296" s="869"/>
      <c r="M296" s="870"/>
      <c r="N296" s="871"/>
      <c r="O296" s="870"/>
      <c r="P296" s="871"/>
    </row>
    <row r="297" spans="1:16" s="2" customFormat="1" hidden="1" x14ac:dyDescent="0.25">
      <c r="A297" s="834" t="s">
        <v>211</v>
      </c>
      <c r="B297" s="835"/>
      <c r="C297" s="835"/>
      <c r="D297" s="836"/>
      <c r="E297" s="47"/>
      <c r="F297" s="25">
        <v>338110</v>
      </c>
      <c r="G297" s="942" t="s">
        <v>17</v>
      </c>
      <c r="H297" s="942"/>
      <c r="I297" s="51" t="s">
        <v>17</v>
      </c>
      <c r="J297" s="52"/>
      <c r="K297" s="868"/>
      <c r="L297" s="869"/>
      <c r="M297" s="870"/>
      <c r="N297" s="871"/>
      <c r="O297" s="870"/>
      <c r="P297" s="871"/>
    </row>
    <row r="298" spans="1:16" s="2" customFormat="1" hidden="1" x14ac:dyDescent="0.25">
      <c r="A298" s="878"/>
      <c r="B298" s="879"/>
      <c r="C298" s="879"/>
      <c r="D298" s="880"/>
      <c r="E298" s="59"/>
      <c r="F298" s="60"/>
      <c r="G298" s="944" t="s">
        <v>17</v>
      </c>
      <c r="H298" s="944"/>
      <c r="I298" s="62" t="s">
        <v>17</v>
      </c>
      <c r="J298" s="63">
        <f>J299</f>
        <v>0</v>
      </c>
      <c r="K298" s="883">
        <f>K299</f>
        <v>0</v>
      </c>
      <c r="L298" s="884"/>
      <c r="M298" s="885">
        <f>M299</f>
        <v>0</v>
      </c>
      <c r="N298" s="886"/>
      <c r="O298" s="885">
        <f>O299</f>
        <v>0</v>
      </c>
      <c r="P298" s="886"/>
    </row>
    <row r="299" spans="1:16" s="2" customFormat="1" hidden="1" x14ac:dyDescent="0.25">
      <c r="A299" s="846" t="s">
        <v>88</v>
      </c>
      <c r="B299" s="847"/>
      <c r="C299" s="847"/>
      <c r="D299" s="848"/>
      <c r="E299" s="18"/>
      <c r="F299" s="19">
        <v>200000</v>
      </c>
      <c r="G299" s="943" t="s">
        <v>17</v>
      </c>
      <c r="H299" s="943"/>
      <c r="I299" s="57" t="s">
        <v>17</v>
      </c>
      <c r="J299" s="58">
        <f>J300+J321+J352+J355+J369+J375+J406</f>
        <v>0</v>
      </c>
      <c r="K299" s="876">
        <f>K300+K321+K352+K355+K369+K375+K406</f>
        <v>0</v>
      </c>
      <c r="L299" s="877"/>
      <c r="M299" s="876">
        <f t="shared" ref="M299" si="57">M300+M321+M352+M355+M369+M375+M406</f>
        <v>0</v>
      </c>
      <c r="N299" s="877"/>
      <c r="O299" s="876">
        <f t="shared" ref="O299" si="58">O300+O321+O352+O355+O369+O375+O406</f>
        <v>0</v>
      </c>
      <c r="P299" s="877"/>
    </row>
    <row r="300" spans="1:16" s="2" customFormat="1" hidden="1" x14ac:dyDescent="0.25">
      <c r="A300" s="846" t="s">
        <v>89</v>
      </c>
      <c r="B300" s="847"/>
      <c r="C300" s="847"/>
      <c r="D300" s="848"/>
      <c r="E300" s="18"/>
      <c r="F300" s="19">
        <v>210000</v>
      </c>
      <c r="G300" s="943" t="s">
        <v>17</v>
      </c>
      <c r="H300" s="943"/>
      <c r="I300" s="57" t="s">
        <v>17</v>
      </c>
      <c r="J300" s="58">
        <f>J301+J317</f>
        <v>0</v>
      </c>
      <c r="K300" s="876">
        <f>K301+K317</f>
        <v>0</v>
      </c>
      <c r="L300" s="877"/>
      <c r="M300" s="876">
        <f t="shared" ref="M300" si="59">M301+M317</f>
        <v>0</v>
      </c>
      <c r="N300" s="877"/>
      <c r="O300" s="876">
        <f t="shared" ref="O300" si="60">O301+O317</f>
        <v>0</v>
      </c>
      <c r="P300" s="877"/>
    </row>
    <row r="301" spans="1:16" s="2" customFormat="1" hidden="1" x14ac:dyDescent="0.25">
      <c r="A301" s="846" t="s">
        <v>90</v>
      </c>
      <c r="B301" s="847"/>
      <c r="C301" s="847"/>
      <c r="D301" s="848"/>
      <c r="E301" s="18"/>
      <c r="F301" s="61">
        <v>211000</v>
      </c>
      <c r="G301" s="943" t="s">
        <v>17</v>
      </c>
      <c r="H301" s="943"/>
      <c r="I301" s="57" t="s">
        <v>17</v>
      </c>
      <c r="J301" s="58">
        <f>J302</f>
        <v>0</v>
      </c>
      <c r="K301" s="876">
        <f>K302</f>
        <v>0</v>
      </c>
      <c r="L301" s="877"/>
      <c r="M301" s="876">
        <f t="shared" ref="M301" si="61">M302</f>
        <v>0</v>
      </c>
      <c r="N301" s="877"/>
      <c r="O301" s="876">
        <f t="shared" ref="O301" si="62">O302</f>
        <v>0</v>
      </c>
      <c r="P301" s="877"/>
    </row>
    <row r="302" spans="1:16" s="2" customFormat="1" hidden="1" x14ac:dyDescent="0.25">
      <c r="A302" s="834" t="s">
        <v>91</v>
      </c>
      <c r="B302" s="835"/>
      <c r="C302" s="835"/>
      <c r="D302" s="836"/>
      <c r="E302" s="47"/>
      <c r="F302" s="26">
        <v>211100</v>
      </c>
      <c r="G302" s="942" t="s">
        <v>17</v>
      </c>
      <c r="H302" s="942"/>
      <c r="I302" s="51" t="s">
        <v>17</v>
      </c>
      <c r="J302" s="52"/>
      <c r="K302" s="868"/>
      <c r="L302" s="869"/>
      <c r="M302" s="868"/>
      <c r="N302" s="869"/>
      <c r="O302" s="868"/>
      <c r="P302" s="869"/>
    </row>
    <row r="303" spans="1:16" s="2" customFormat="1" hidden="1" x14ac:dyDescent="0.25">
      <c r="A303" s="834" t="s">
        <v>92</v>
      </c>
      <c r="B303" s="835"/>
      <c r="C303" s="835"/>
      <c r="D303" s="836"/>
      <c r="E303" s="47"/>
      <c r="F303" s="26">
        <v>211110</v>
      </c>
      <c r="G303" s="942" t="s">
        <v>17</v>
      </c>
      <c r="H303" s="942"/>
      <c r="I303" s="51" t="s">
        <v>17</v>
      </c>
      <c r="J303" s="52"/>
      <c r="K303" s="868"/>
      <c r="L303" s="869"/>
      <c r="M303" s="870"/>
      <c r="N303" s="871"/>
      <c r="O303" s="870"/>
      <c r="P303" s="871"/>
    </row>
    <row r="304" spans="1:16" s="2" customFormat="1" hidden="1" x14ac:dyDescent="0.25">
      <c r="A304" s="834" t="s">
        <v>93</v>
      </c>
      <c r="B304" s="835"/>
      <c r="C304" s="835"/>
      <c r="D304" s="836"/>
      <c r="E304" s="47"/>
      <c r="F304" s="26">
        <v>211120</v>
      </c>
      <c r="G304" s="942" t="s">
        <v>17</v>
      </c>
      <c r="H304" s="942"/>
      <c r="I304" s="51" t="s">
        <v>17</v>
      </c>
      <c r="J304" s="52"/>
      <c r="K304" s="868"/>
      <c r="L304" s="869"/>
      <c r="M304" s="870"/>
      <c r="N304" s="871"/>
      <c r="O304" s="870"/>
      <c r="P304" s="871"/>
    </row>
    <row r="305" spans="1:16" s="2" customFormat="1" hidden="1" x14ac:dyDescent="0.25">
      <c r="A305" s="834" t="s">
        <v>94</v>
      </c>
      <c r="B305" s="835"/>
      <c r="C305" s="835"/>
      <c r="D305" s="836"/>
      <c r="E305" s="47"/>
      <c r="F305" s="26">
        <v>211130</v>
      </c>
      <c r="G305" s="942" t="s">
        <v>17</v>
      </c>
      <c r="H305" s="942"/>
      <c r="I305" s="51" t="s">
        <v>17</v>
      </c>
      <c r="J305" s="52"/>
      <c r="K305" s="868"/>
      <c r="L305" s="869"/>
      <c r="M305" s="870"/>
      <c r="N305" s="871"/>
      <c r="O305" s="870"/>
      <c r="P305" s="871"/>
    </row>
    <row r="306" spans="1:16" s="2" customFormat="1" hidden="1" x14ac:dyDescent="0.25">
      <c r="A306" s="834" t="s">
        <v>95</v>
      </c>
      <c r="B306" s="835"/>
      <c r="C306" s="835"/>
      <c r="D306" s="836"/>
      <c r="E306" s="47"/>
      <c r="F306" s="26">
        <v>211140</v>
      </c>
      <c r="G306" s="942" t="s">
        <v>17</v>
      </c>
      <c r="H306" s="942"/>
      <c r="I306" s="51" t="s">
        <v>17</v>
      </c>
      <c r="J306" s="52"/>
      <c r="K306" s="868"/>
      <c r="L306" s="869"/>
      <c r="M306" s="870"/>
      <c r="N306" s="871"/>
      <c r="O306" s="870"/>
      <c r="P306" s="871"/>
    </row>
    <row r="307" spans="1:16" s="2" customFormat="1" hidden="1" x14ac:dyDescent="0.25">
      <c r="A307" s="834" t="s">
        <v>96</v>
      </c>
      <c r="B307" s="835"/>
      <c r="C307" s="835"/>
      <c r="D307" s="836"/>
      <c r="E307" s="47"/>
      <c r="F307" s="25">
        <v>211150</v>
      </c>
      <c r="G307" s="942" t="s">
        <v>17</v>
      </c>
      <c r="H307" s="942"/>
      <c r="I307" s="51" t="s">
        <v>17</v>
      </c>
      <c r="J307" s="52"/>
      <c r="K307" s="868"/>
      <c r="L307" s="869"/>
      <c r="M307" s="870"/>
      <c r="N307" s="871"/>
      <c r="O307" s="870"/>
      <c r="P307" s="871"/>
    </row>
    <row r="308" spans="1:16" s="2" customFormat="1" hidden="1" x14ac:dyDescent="0.25">
      <c r="A308" s="834" t="s">
        <v>97</v>
      </c>
      <c r="B308" s="835"/>
      <c r="C308" s="835"/>
      <c r="D308" s="836"/>
      <c r="E308" s="47"/>
      <c r="F308" s="25">
        <v>211190</v>
      </c>
      <c r="G308" s="942" t="s">
        <v>17</v>
      </c>
      <c r="H308" s="942"/>
      <c r="I308" s="51" t="s">
        <v>17</v>
      </c>
      <c r="J308" s="52"/>
      <c r="K308" s="868"/>
      <c r="L308" s="869"/>
      <c r="M308" s="870"/>
      <c r="N308" s="871"/>
      <c r="O308" s="870"/>
      <c r="P308" s="871"/>
    </row>
    <row r="309" spans="1:16" s="2" customFormat="1" hidden="1" x14ac:dyDescent="0.25">
      <c r="A309" s="834" t="s">
        <v>98</v>
      </c>
      <c r="B309" s="835"/>
      <c r="C309" s="835"/>
      <c r="D309" s="836"/>
      <c r="E309" s="47"/>
      <c r="F309" s="25">
        <v>211200</v>
      </c>
      <c r="G309" s="942" t="s">
        <v>17</v>
      </c>
      <c r="H309" s="942"/>
      <c r="I309" s="51" t="s">
        <v>17</v>
      </c>
      <c r="J309" s="52"/>
      <c r="K309" s="868"/>
      <c r="L309" s="869"/>
      <c r="M309" s="870"/>
      <c r="N309" s="871"/>
      <c r="O309" s="870"/>
      <c r="P309" s="871"/>
    </row>
    <row r="310" spans="1:16" s="2" customFormat="1" hidden="1" x14ac:dyDescent="0.25">
      <c r="A310" s="834" t="s">
        <v>99</v>
      </c>
      <c r="B310" s="835"/>
      <c r="C310" s="835"/>
      <c r="D310" s="836"/>
      <c r="E310" s="47"/>
      <c r="F310" s="25">
        <v>211300</v>
      </c>
      <c r="G310" s="942" t="s">
        <v>17</v>
      </c>
      <c r="H310" s="942"/>
      <c r="I310" s="51" t="s">
        <v>17</v>
      </c>
      <c r="J310" s="52"/>
      <c r="K310" s="868"/>
      <c r="L310" s="869"/>
      <c r="M310" s="870"/>
      <c r="N310" s="871"/>
      <c r="O310" s="870"/>
      <c r="P310" s="871"/>
    </row>
    <row r="311" spans="1:16" s="2" customFormat="1" hidden="1" x14ac:dyDescent="0.25">
      <c r="A311" s="834" t="s">
        <v>215</v>
      </c>
      <c r="B311" s="835"/>
      <c r="C311" s="835"/>
      <c r="D311" s="836"/>
      <c r="E311" s="47"/>
      <c r="F311" s="25">
        <v>211310</v>
      </c>
      <c r="G311" s="942" t="s">
        <v>17</v>
      </c>
      <c r="H311" s="942"/>
      <c r="I311" s="51" t="s">
        <v>17</v>
      </c>
      <c r="J311" s="52"/>
      <c r="K311" s="868"/>
      <c r="L311" s="869"/>
      <c r="M311" s="870"/>
      <c r="N311" s="871"/>
      <c r="O311" s="870"/>
      <c r="P311" s="871"/>
    </row>
    <row r="312" spans="1:16" s="2" customFormat="1" hidden="1" x14ac:dyDescent="0.25">
      <c r="A312" s="834" t="s">
        <v>216</v>
      </c>
      <c r="B312" s="835"/>
      <c r="C312" s="835"/>
      <c r="D312" s="836"/>
      <c r="E312" s="47"/>
      <c r="F312" s="25">
        <v>211320</v>
      </c>
      <c r="G312" s="942" t="s">
        <v>17</v>
      </c>
      <c r="H312" s="942"/>
      <c r="I312" s="51" t="s">
        <v>17</v>
      </c>
      <c r="J312" s="52"/>
      <c r="K312" s="868"/>
      <c r="L312" s="869"/>
      <c r="M312" s="870"/>
      <c r="N312" s="871"/>
      <c r="O312" s="870"/>
      <c r="P312" s="871"/>
    </row>
    <row r="313" spans="1:16" s="2" customFormat="1" hidden="1" x14ac:dyDescent="0.25">
      <c r="A313" s="834" t="s">
        <v>100</v>
      </c>
      <c r="B313" s="835"/>
      <c r="C313" s="835"/>
      <c r="D313" s="836"/>
      <c r="E313" s="47"/>
      <c r="F313" s="25">
        <v>211330</v>
      </c>
      <c r="G313" s="942" t="s">
        <v>17</v>
      </c>
      <c r="H313" s="942"/>
      <c r="I313" s="51" t="s">
        <v>17</v>
      </c>
      <c r="J313" s="52"/>
      <c r="K313" s="868"/>
      <c r="L313" s="869"/>
      <c r="M313" s="870"/>
      <c r="N313" s="871"/>
      <c r="O313" s="870"/>
      <c r="P313" s="871"/>
    </row>
    <row r="314" spans="1:16" s="2" customFormat="1" hidden="1" x14ac:dyDescent="0.25">
      <c r="A314" s="834" t="s">
        <v>101</v>
      </c>
      <c r="B314" s="835"/>
      <c r="C314" s="835"/>
      <c r="D314" s="836"/>
      <c r="E314" s="47"/>
      <c r="F314" s="25">
        <v>211340</v>
      </c>
      <c r="G314" s="942" t="s">
        <v>17</v>
      </c>
      <c r="H314" s="942"/>
      <c r="I314" s="51" t="s">
        <v>17</v>
      </c>
      <c r="J314" s="52"/>
      <c r="K314" s="868"/>
      <c r="L314" s="869"/>
      <c r="M314" s="870"/>
      <c r="N314" s="871"/>
      <c r="O314" s="870"/>
      <c r="P314" s="871"/>
    </row>
    <row r="315" spans="1:16" s="2" customFormat="1" hidden="1" x14ac:dyDescent="0.25">
      <c r="A315" s="834" t="s">
        <v>217</v>
      </c>
      <c r="B315" s="835"/>
      <c r="C315" s="835"/>
      <c r="D315" s="836"/>
      <c r="E315" s="47"/>
      <c r="F315" s="25">
        <v>211350</v>
      </c>
      <c r="G315" s="942" t="s">
        <v>17</v>
      </c>
      <c r="H315" s="942"/>
      <c r="I315" s="51" t="s">
        <v>17</v>
      </c>
      <c r="J315" s="52"/>
      <c r="K315" s="868"/>
      <c r="L315" s="869"/>
      <c r="M315" s="870"/>
      <c r="N315" s="871"/>
      <c r="O315" s="870"/>
      <c r="P315" s="871"/>
    </row>
    <row r="316" spans="1:16" s="2" customFormat="1" hidden="1" x14ac:dyDescent="0.25">
      <c r="A316" s="834" t="s">
        <v>102</v>
      </c>
      <c r="B316" s="835"/>
      <c r="C316" s="835"/>
      <c r="D316" s="836"/>
      <c r="E316" s="47"/>
      <c r="F316" s="25">
        <v>211390</v>
      </c>
      <c r="G316" s="942" t="s">
        <v>17</v>
      </c>
      <c r="H316" s="942"/>
      <c r="I316" s="51" t="s">
        <v>17</v>
      </c>
      <c r="J316" s="52"/>
      <c r="K316" s="868"/>
      <c r="L316" s="869"/>
      <c r="M316" s="870"/>
      <c r="N316" s="871"/>
      <c r="O316" s="870"/>
      <c r="P316" s="871"/>
    </row>
    <row r="317" spans="1:16" s="2" customFormat="1" hidden="1" x14ac:dyDescent="0.25">
      <c r="A317" s="834" t="s">
        <v>103</v>
      </c>
      <c r="B317" s="835"/>
      <c r="C317" s="835"/>
      <c r="D317" s="836"/>
      <c r="E317" s="47"/>
      <c r="F317" s="25">
        <v>212000</v>
      </c>
      <c r="G317" s="942" t="s">
        <v>17</v>
      </c>
      <c r="H317" s="942"/>
      <c r="I317" s="51" t="s">
        <v>17</v>
      </c>
      <c r="J317" s="52"/>
      <c r="K317" s="868"/>
      <c r="L317" s="869"/>
      <c r="M317" s="868"/>
      <c r="N317" s="869"/>
      <c r="O317" s="868"/>
      <c r="P317" s="869"/>
    </row>
    <row r="318" spans="1:16" s="2" customFormat="1" hidden="1" x14ac:dyDescent="0.25">
      <c r="A318" s="834" t="s">
        <v>104</v>
      </c>
      <c r="B318" s="835"/>
      <c r="C318" s="835"/>
      <c r="D318" s="836"/>
      <c r="E318" s="47"/>
      <c r="F318" s="25">
        <v>212100</v>
      </c>
      <c r="G318" s="942" t="s">
        <v>17</v>
      </c>
      <c r="H318" s="942"/>
      <c r="I318" s="51" t="s">
        <v>17</v>
      </c>
      <c r="J318" s="52"/>
      <c r="K318" s="868"/>
      <c r="L318" s="869"/>
      <c r="M318" s="870"/>
      <c r="N318" s="871"/>
      <c r="O318" s="870"/>
      <c r="P318" s="871"/>
    </row>
    <row r="319" spans="1:16" s="2" customFormat="1" hidden="1" x14ac:dyDescent="0.25">
      <c r="A319" s="834" t="s">
        <v>105</v>
      </c>
      <c r="B319" s="835"/>
      <c r="C319" s="835"/>
      <c r="D319" s="836"/>
      <c r="E319" s="47"/>
      <c r="F319" s="25">
        <v>212200</v>
      </c>
      <c r="G319" s="942" t="s">
        <v>17</v>
      </c>
      <c r="H319" s="942"/>
      <c r="I319" s="51" t="s">
        <v>17</v>
      </c>
      <c r="J319" s="52"/>
      <c r="K319" s="868"/>
      <c r="L319" s="869"/>
      <c r="M319" s="870"/>
      <c r="N319" s="871"/>
      <c r="O319" s="870"/>
      <c r="P319" s="871"/>
    </row>
    <row r="320" spans="1:16" s="2" customFormat="1" hidden="1" x14ac:dyDescent="0.25">
      <c r="A320" s="834" t="s">
        <v>106</v>
      </c>
      <c r="B320" s="835"/>
      <c r="C320" s="835"/>
      <c r="D320" s="836"/>
      <c r="E320" s="47"/>
      <c r="F320" s="25">
        <v>212210</v>
      </c>
      <c r="G320" s="942" t="s">
        <v>17</v>
      </c>
      <c r="H320" s="942"/>
      <c r="I320" s="51" t="s">
        <v>17</v>
      </c>
      <c r="J320" s="52"/>
      <c r="K320" s="868"/>
      <c r="L320" s="869"/>
      <c r="M320" s="870"/>
      <c r="N320" s="871"/>
      <c r="O320" s="870"/>
      <c r="P320" s="871"/>
    </row>
    <row r="321" spans="1:16" s="2" customFormat="1" hidden="1" x14ac:dyDescent="0.25">
      <c r="A321" s="846" t="s">
        <v>107</v>
      </c>
      <c r="B321" s="847"/>
      <c r="C321" s="847"/>
      <c r="D321" s="848"/>
      <c r="E321" s="18"/>
      <c r="F321" s="19">
        <v>220000</v>
      </c>
      <c r="G321" s="943" t="s">
        <v>17</v>
      </c>
      <c r="H321" s="943"/>
      <c r="I321" s="57" t="s">
        <v>17</v>
      </c>
      <c r="J321" s="58">
        <f>SUM(J322:J351)</f>
        <v>0</v>
      </c>
      <c r="K321" s="876">
        <f>SUM(K322:L351)</f>
        <v>0</v>
      </c>
      <c r="L321" s="877"/>
      <c r="M321" s="876">
        <f t="shared" ref="M321" si="63">SUM(M322:N351)</f>
        <v>0</v>
      </c>
      <c r="N321" s="877"/>
      <c r="O321" s="876">
        <f t="shared" ref="O321" si="64">SUM(O322:P351)</f>
        <v>0</v>
      </c>
      <c r="P321" s="877"/>
    </row>
    <row r="322" spans="1:16" s="2" customFormat="1" hidden="1" x14ac:dyDescent="0.25">
      <c r="A322" s="834" t="s">
        <v>108</v>
      </c>
      <c r="B322" s="835"/>
      <c r="C322" s="835"/>
      <c r="D322" s="836"/>
      <c r="E322" s="47"/>
      <c r="F322" s="25">
        <v>222000</v>
      </c>
      <c r="G322" s="942" t="s">
        <v>17</v>
      </c>
      <c r="H322" s="942"/>
      <c r="I322" s="51" t="s">
        <v>17</v>
      </c>
      <c r="J322" s="52"/>
      <c r="K322" s="868"/>
      <c r="L322" s="869"/>
      <c r="M322" s="870"/>
      <c r="N322" s="871"/>
      <c r="O322" s="870"/>
      <c r="P322" s="871"/>
    </row>
    <row r="323" spans="1:16" s="2" customFormat="1" hidden="1" x14ac:dyDescent="0.25">
      <c r="A323" s="834" t="s">
        <v>109</v>
      </c>
      <c r="B323" s="835"/>
      <c r="C323" s="835"/>
      <c r="D323" s="836"/>
      <c r="E323" s="47"/>
      <c r="F323" s="25">
        <v>222100</v>
      </c>
      <c r="G323" s="942" t="s">
        <v>17</v>
      </c>
      <c r="H323" s="942"/>
      <c r="I323" s="51" t="s">
        <v>17</v>
      </c>
      <c r="J323" s="52"/>
      <c r="K323" s="868"/>
      <c r="L323" s="869"/>
      <c r="M323" s="870"/>
      <c r="N323" s="871"/>
      <c r="O323" s="870"/>
      <c r="P323" s="871"/>
    </row>
    <row r="324" spans="1:16" s="2" customFormat="1" hidden="1" x14ac:dyDescent="0.25">
      <c r="A324" s="834" t="s">
        <v>110</v>
      </c>
      <c r="B324" s="835"/>
      <c r="C324" s="835"/>
      <c r="D324" s="836"/>
      <c r="E324" s="47"/>
      <c r="F324" s="25">
        <v>222110</v>
      </c>
      <c r="G324" s="942" t="s">
        <v>17</v>
      </c>
      <c r="H324" s="942"/>
      <c r="I324" s="51" t="s">
        <v>17</v>
      </c>
      <c r="J324" s="52"/>
      <c r="K324" s="868"/>
      <c r="L324" s="869"/>
      <c r="M324" s="870"/>
      <c r="N324" s="871"/>
      <c r="O324" s="870"/>
      <c r="P324" s="871"/>
    </row>
    <row r="325" spans="1:16" s="2" customFormat="1" hidden="1" x14ac:dyDescent="0.25">
      <c r="A325" s="834" t="s">
        <v>111</v>
      </c>
      <c r="B325" s="835"/>
      <c r="C325" s="835"/>
      <c r="D325" s="836"/>
      <c r="E325" s="47"/>
      <c r="F325" s="25">
        <v>222120</v>
      </c>
      <c r="G325" s="942" t="s">
        <v>17</v>
      </c>
      <c r="H325" s="942"/>
      <c r="I325" s="51" t="s">
        <v>17</v>
      </c>
      <c r="J325" s="52"/>
      <c r="K325" s="868"/>
      <c r="L325" s="869"/>
      <c r="M325" s="870"/>
      <c r="N325" s="871"/>
      <c r="O325" s="870"/>
      <c r="P325" s="871"/>
    </row>
    <row r="326" spans="1:16" s="2" customFormat="1" hidden="1" x14ac:dyDescent="0.25">
      <c r="A326" s="834" t="s">
        <v>112</v>
      </c>
      <c r="B326" s="835"/>
      <c r="C326" s="835"/>
      <c r="D326" s="836"/>
      <c r="E326" s="47"/>
      <c r="F326" s="25">
        <v>222130</v>
      </c>
      <c r="G326" s="942" t="s">
        <v>17</v>
      </c>
      <c r="H326" s="942"/>
      <c r="I326" s="51" t="s">
        <v>17</v>
      </c>
      <c r="J326" s="52"/>
      <c r="K326" s="868"/>
      <c r="L326" s="869"/>
      <c r="M326" s="870"/>
      <c r="N326" s="871"/>
      <c r="O326" s="870"/>
      <c r="P326" s="871"/>
    </row>
    <row r="327" spans="1:16" s="2" customFormat="1" hidden="1" x14ac:dyDescent="0.25">
      <c r="A327" s="834" t="s">
        <v>113</v>
      </c>
      <c r="B327" s="835"/>
      <c r="C327" s="835"/>
      <c r="D327" s="836"/>
      <c r="E327" s="47"/>
      <c r="F327" s="25">
        <v>222140</v>
      </c>
      <c r="G327" s="942" t="s">
        <v>17</v>
      </c>
      <c r="H327" s="942"/>
      <c r="I327" s="51" t="s">
        <v>17</v>
      </c>
      <c r="J327" s="52"/>
      <c r="K327" s="868"/>
      <c r="L327" s="869"/>
      <c r="M327" s="870"/>
      <c r="N327" s="871"/>
      <c r="O327" s="870"/>
      <c r="P327" s="871"/>
    </row>
    <row r="328" spans="1:16" s="2" customFormat="1" hidden="1" x14ac:dyDescent="0.25">
      <c r="A328" s="834" t="s">
        <v>114</v>
      </c>
      <c r="B328" s="835"/>
      <c r="C328" s="835"/>
      <c r="D328" s="836"/>
      <c r="E328" s="47"/>
      <c r="F328" s="25">
        <v>222190</v>
      </c>
      <c r="G328" s="942" t="s">
        <v>17</v>
      </c>
      <c r="H328" s="942"/>
      <c r="I328" s="51" t="s">
        <v>17</v>
      </c>
      <c r="J328" s="52"/>
      <c r="K328" s="868"/>
      <c r="L328" s="869"/>
      <c r="M328" s="870"/>
      <c r="N328" s="871"/>
      <c r="O328" s="870"/>
      <c r="P328" s="871"/>
    </row>
    <row r="329" spans="1:16" s="2" customFormat="1" hidden="1" x14ac:dyDescent="0.25">
      <c r="A329" s="834" t="s">
        <v>115</v>
      </c>
      <c r="B329" s="835"/>
      <c r="C329" s="835"/>
      <c r="D329" s="836"/>
      <c r="E329" s="47"/>
      <c r="F329" s="25">
        <v>222200</v>
      </c>
      <c r="G329" s="942" t="s">
        <v>17</v>
      </c>
      <c r="H329" s="942"/>
      <c r="I329" s="51" t="s">
        <v>17</v>
      </c>
      <c r="J329" s="52"/>
      <c r="K329" s="868"/>
      <c r="L329" s="869"/>
      <c r="M329" s="870"/>
      <c r="N329" s="871"/>
      <c r="O329" s="870"/>
      <c r="P329" s="871"/>
    </row>
    <row r="330" spans="1:16" s="2" customFormat="1" hidden="1" x14ac:dyDescent="0.25">
      <c r="A330" s="834" t="s">
        <v>116</v>
      </c>
      <c r="B330" s="835"/>
      <c r="C330" s="835"/>
      <c r="D330" s="836"/>
      <c r="E330" s="47"/>
      <c r="F330" s="25">
        <v>222210</v>
      </c>
      <c r="G330" s="942" t="s">
        <v>17</v>
      </c>
      <c r="H330" s="942"/>
      <c r="I330" s="51" t="s">
        <v>17</v>
      </c>
      <c r="J330" s="52"/>
      <c r="K330" s="868"/>
      <c r="L330" s="869"/>
      <c r="M330" s="870"/>
      <c r="N330" s="871"/>
      <c r="O330" s="870"/>
      <c r="P330" s="871"/>
    </row>
    <row r="331" spans="1:16" s="2" customFormat="1" hidden="1" x14ac:dyDescent="0.25">
      <c r="A331" s="834" t="s">
        <v>117</v>
      </c>
      <c r="B331" s="835"/>
      <c r="C331" s="835"/>
      <c r="D331" s="836"/>
      <c r="E331" s="47"/>
      <c r="F331" s="25">
        <v>222220</v>
      </c>
      <c r="G331" s="942" t="s">
        <v>17</v>
      </c>
      <c r="H331" s="942"/>
      <c r="I331" s="51" t="s">
        <v>17</v>
      </c>
      <c r="J331" s="52"/>
      <c r="K331" s="868"/>
      <c r="L331" s="869"/>
      <c r="M331" s="870"/>
      <c r="N331" s="871"/>
      <c r="O331" s="870"/>
      <c r="P331" s="871"/>
    </row>
    <row r="332" spans="1:16" s="2" customFormat="1" hidden="1" x14ac:dyDescent="0.25">
      <c r="A332" s="834" t="s">
        <v>118</v>
      </c>
      <c r="B332" s="835"/>
      <c r="C332" s="835"/>
      <c r="D332" s="836"/>
      <c r="E332" s="47"/>
      <c r="F332" s="25">
        <v>222300</v>
      </c>
      <c r="G332" s="942" t="s">
        <v>17</v>
      </c>
      <c r="H332" s="942"/>
      <c r="I332" s="51" t="s">
        <v>17</v>
      </c>
      <c r="J332" s="52"/>
      <c r="K332" s="868"/>
      <c r="L332" s="869"/>
      <c r="M332" s="870"/>
      <c r="N332" s="871"/>
      <c r="O332" s="870"/>
      <c r="P332" s="871"/>
    </row>
    <row r="333" spans="1:16" s="2" customFormat="1" hidden="1" x14ac:dyDescent="0.25">
      <c r="A333" s="834" t="s">
        <v>119</v>
      </c>
      <c r="B333" s="835"/>
      <c r="C333" s="835"/>
      <c r="D333" s="836"/>
      <c r="E333" s="47"/>
      <c r="F333" s="25">
        <v>222400</v>
      </c>
      <c r="G333" s="942" t="s">
        <v>17</v>
      </c>
      <c r="H333" s="942"/>
      <c r="I333" s="51" t="s">
        <v>17</v>
      </c>
      <c r="J333" s="52"/>
      <c r="K333" s="868"/>
      <c r="L333" s="869"/>
      <c r="M333" s="870"/>
      <c r="N333" s="871"/>
      <c r="O333" s="870"/>
      <c r="P333" s="871"/>
    </row>
    <row r="334" spans="1:16" s="2" customFormat="1" hidden="1" x14ac:dyDescent="0.25">
      <c r="A334" s="834" t="s">
        <v>120</v>
      </c>
      <c r="B334" s="835"/>
      <c r="C334" s="835"/>
      <c r="D334" s="836"/>
      <c r="E334" s="47"/>
      <c r="F334" s="25">
        <v>222500</v>
      </c>
      <c r="G334" s="942" t="s">
        <v>17</v>
      </c>
      <c r="H334" s="942"/>
      <c r="I334" s="51" t="s">
        <v>17</v>
      </c>
      <c r="J334" s="52"/>
      <c r="K334" s="868"/>
      <c r="L334" s="869"/>
      <c r="M334" s="870"/>
      <c r="N334" s="871"/>
      <c r="O334" s="870"/>
      <c r="P334" s="871"/>
    </row>
    <row r="335" spans="1:16" s="2" customFormat="1" hidden="1" x14ac:dyDescent="0.25">
      <c r="A335" s="834" t="s">
        <v>121</v>
      </c>
      <c r="B335" s="835"/>
      <c r="C335" s="835"/>
      <c r="D335" s="836"/>
      <c r="E335" s="47"/>
      <c r="F335" s="25">
        <v>222600</v>
      </c>
      <c r="G335" s="942" t="s">
        <v>17</v>
      </c>
      <c r="H335" s="942"/>
      <c r="I335" s="51" t="s">
        <v>17</v>
      </c>
      <c r="J335" s="52"/>
      <c r="K335" s="868"/>
      <c r="L335" s="869"/>
      <c r="M335" s="870"/>
      <c r="N335" s="871"/>
      <c r="O335" s="870"/>
      <c r="P335" s="871"/>
    </row>
    <row r="336" spans="1:16" s="2" customFormat="1" hidden="1" x14ac:dyDescent="0.25">
      <c r="A336" s="834" t="s">
        <v>122</v>
      </c>
      <c r="B336" s="835"/>
      <c r="C336" s="835"/>
      <c r="D336" s="836"/>
      <c r="E336" s="47"/>
      <c r="F336" s="25">
        <v>222700</v>
      </c>
      <c r="G336" s="942" t="s">
        <v>17</v>
      </c>
      <c r="H336" s="942"/>
      <c r="I336" s="51" t="s">
        <v>17</v>
      </c>
      <c r="J336" s="52"/>
      <c r="K336" s="868"/>
      <c r="L336" s="869"/>
      <c r="M336" s="870"/>
      <c r="N336" s="871"/>
      <c r="O336" s="870"/>
      <c r="P336" s="871"/>
    </row>
    <row r="337" spans="1:16" s="2" customFormat="1" hidden="1" x14ac:dyDescent="0.25">
      <c r="A337" s="834" t="s">
        <v>123</v>
      </c>
      <c r="B337" s="835"/>
      <c r="C337" s="835"/>
      <c r="D337" s="836"/>
      <c r="E337" s="47"/>
      <c r="F337" s="25">
        <v>222710</v>
      </c>
      <c r="G337" s="942" t="s">
        <v>17</v>
      </c>
      <c r="H337" s="942"/>
      <c r="I337" s="51" t="s">
        <v>17</v>
      </c>
      <c r="J337" s="52"/>
      <c r="K337" s="868"/>
      <c r="L337" s="869"/>
      <c r="M337" s="870"/>
      <c r="N337" s="871"/>
      <c r="O337" s="870"/>
      <c r="P337" s="871"/>
    </row>
    <row r="338" spans="1:16" s="2" customFormat="1" hidden="1" x14ac:dyDescent="0.25">
      <c r="A338" s="834" t="s">
        <v>124</v>
      </c>
      <c r="B338" s="835"/>
      <c r="C338" s="835"/>
      <c r="D338" s="836"/>
      <c r="E338" s="47"/>
      <c r="F338" s="25">
        <v>222720</v>
      </c>
      <c r="G338" s="942" t="s">
        <v>17</v>
      </c>
      <c r="H338" s="942"/>
      <c r="I338" s="51" t="s">
        <v>17</v>
      </c>
      <c r="J338" s="52"/>
      <c r="K338" s="868"/>
      <c r="L338" s="869"/>
      <c r="M338" s="870"/>
      <c r="N338" s="871"/>
      <c r="O338" s="870"/>
      <c r="P338" s="871"/>
    </row>
    <row r="339" spans="1:16" s="2" customFormat="1" hidden="1" x14ac:dyDescent="0.25">
      <c r="A339" s="834" t="s">
        <v>125</v>
      </c>
      <c r="B339" s="835"/>
      <c r="C339" s="835"/>
      <c r="D339" s="836"/>
      <c r="E339" s="47"/>
      <c r="F339" s="25">
        <v>222800</v>
      </c>
      <c r="G339" s="942" t="s">
        <v>17</v>
      </c>
      <c r="H339" s="942"/>
      <c r="I339" s="51" t="s">
        <v>17</v>
      </c>
      <c r="J339" s="52"/>
      <c r="K339" s="868"/>
      <c r="L339" s="869"/>
      <c r="M339" s="870"/>
      <c r="N339" s="871"/>
      <c r="O339" s="870"/>
      <c r="P339" s="871"/>
    </row>
    <row r="340" spans="1:16" s="2" customFormat="1" hidden="1" x14ac:dyDescent="0.25">
      <c r="A340" s="834" t="s">
        <v>125</v>
      </c>
      <c r="B340" s="835"/>
      <c r="C340" s="835"/>
      <c r="D340" s="836"/>
      <c r="E340" s="47"/>
      <c r="F340" s="25">
        <v>222810</v>
      </c>
      <c r="G340" s="942" t="s">
        <v>17</v>
      </c>
      <c r="H340" s="942"/>
      <c r="I340" s="51" t="s">
        <v>17</v>
      </c>
      <c r="J340" s="52"/>
      <c r="K340" s="868"/>
      <c r="L340" s="869"/>
      <c r="M340" s="870"/>
      <c r="N340" s="871"/>
      <c r="O340" s="870"/>
      <c r="P340" s="871"/>
    </row>
    <row r="341" spans="1:16" s="2" customFormat="1" hidden="1" x14ac:dyDescent="0.25">
      <c r="A341" s="834" t="s">
        <v>126</v>
      </c>
      <c r="B341" s="835"/>
      <c r="C341" s="835"/>
      <c r="D341" s="836"/>
      <c r="E341" s="47"/>
      <c r="F341" s="25">
        <v>222820</v>
      </c>
      <c r="G341" s="942" t="s">
        <v>17</v>
      </c>
      <c r="H341" s="942"/>
      <c r="I341" s="51" t="s">
        <v>17</v>
      </c>
      <c r="J341" s="52"/>
      <c r="K341" s="868"/>
      <c r="L341" s="869"/>
      <c r="M341" s="870"/>
      <c r="N341" s="871"/>
      <c r="O341" s="870"/>
      <c r="P341" s="871"/>
    </row>
    <row r="342" spans="1:16" s="2" customFormat="1" hidden="1" x14ac:dyDescent="0.25">
      <c r="A342" s="834" t="s">
        <v>127</v>
      </c>
      <c r="B342" s="835"/>
      <c r="C342" s="835"/>
      <c r="D342" s="836"/>
      <c r="E342" s="47"/>
      <c r="F342" s="25">
        <v>222900</v>
      </c>
      <c r="G342" s="942" t="s">
        <v>17</v>
      </c>
      <c r="H342" s="942"/>
      <c r="I342" s="51" t="s">
        <v>17</v>
      </c>
      <c r="J342" s="52"/>
      <c r="K342" s="868"/>
      <c r="L342" s="869"/>
      <c r="M342" s="870"/>
      <c r="N342" s="871"/>
      <c r="O342" s="870"/>
      <c r="P342" s="871"/>
    </row>
    <row r="343" spans="1:16" s="2" customFormat="1" hidden="1" x14ac:dyDescent="0.25">
      <c r="A343" s="834" t="s">
        <v>128</v>
      </c>
      <c r="B343" s="835"/>
      <c r="C343" s="835"/>
      <c r="D343" s="836"/>
      <c r="E343" s="47"/>
      <c r="F343" s="25">
        <v>222910</v>
      </c>
      <c r="G343" s="942" t="s">
        <v>17</v>
      </c>
      <c r="H343" s="942"/>
      <c r="I343" s="51" t="s">
        <v>17</v>
      </c>
      <c r="J343" s="52"/>
      <c r="K343" s="868"/>
      <c r="L343" s="869"/>
      <c r="M343" s="870"/>
      <c r="N343" s="871"/>
      <c r="O343" s="870"/>
      <c r="P343" s="871"/>
    </row>
    <row r="344" spans="1:16" s="2" customFormat="1" hidden="1" x14ac:dyDescent="0.25">
      <c r="A344" s="834" t="s">
        <v>129</v>
      </c>
      <c r="B344" s="835"/>
      <c r="C344" s="835"/>
      <c r="D344" s="836"/>
      <c r="E344" s="47"/>
      <c r="F344" s="25">
        <v>222920</v>
      </c>
      <c r="G344" s="942" t="s">
        <v>17</v>
      </c>
      <c r="H344" s="942"/>
      <c r="I344" s="51" t="s">
        <v>17</v>
      </c>
      <c r="J344" s="52"/>
      <c r="K344" s="868"/>
      <c r="L344" s="869"/>
      <c r="M344" s="870"/>
      <c r="N344" s="871"/>
      <c r="O344" s="870"/>
      <c r="P344" s="871"/>
    </row>
    <row r="345" spans="1:16" s="2" customFormat="1" hidden="1" x14ac:dyDescent="0.25">
      <c r="A345" s="834" t="s">
        <v>130</v>
      </c>
      <c r="B345" s="835"/>
      <c r="C345" s="835"/>
      <c r="D345" s="836"/>
      <c r="E345" s="47"/>
      <c r="F345" s="25">
        <v>222930</v>
      </c>
      <c r="G345" s="942" t="s">
        <v>17</v>
      </c>
      <c r="H345" s="942"/>
      <c r="I345" s="51" t="s">
        <v>17</v>
      </c>
      <c r="J345" s="52"/>
      <c r="K345" s="868"/>
      <c r="L345" s="869"/>
      <c r="M345" s="870"/>
      <c r="N345" s="871"/>
      <c r="O345" s="870"/>
      <c r="P345" s="871"/>
    </row>
    <row r="346" spans="1:16" s="2" customFormat="1" hidden="1" x14ac:dyDescent="0.25">
      <c r="A346" s="834" t="s">
        <v>131</v>
      </c>
      <c r="B346" s="835"/>
      <c r="C346" s="835"/>
      <c r="D346" s="836"/>
      <c r="E346" s="47"/>
      <c r="F346" s="25">
        <v>222940</v>
      </c>
      <c r="G346" s="942" t="s">
        <v>17</v>
      </c>
      <c r="H346" s="942"/>
      <c r="I346" s="51" t="s">
        <v>17</v>
      </c>
      <c r="J346" s="52"/>
      <c r="K346" s="868"/>
      <c r="L346" s="869"/>
      <c r="M346" s="870"/>
      <c r="N346" s="871"/>
      <c r="O346" s="870"/>
      <c r="P346" s="871"/>
    </row>
    <row r="347" spans="1:16" s="2" customFormat="1" hidden="1" x14ac:dyDescent="0.25">
      <c r="A347" s="834" t="s">
        <v>132</v>
      </c>
      <c r="B347" s="835"/>
      <c r="C347" s="835"/>
      <c r="D347" s="836"/>
      <c r="E347" s="47" t="s">
        <v>219</v>
      </c>
      <c r="F347" s="25">
        <v>222950</v>
      </c>
      <c r="G347" s="942" t="s">
        <v>17</v>
      </c>
      <c r="H347" s="942"/>
      <c r="I347" s="51" t="s">
        <v>17</v>
      </c>
      <c r="J347" s="52"/>
      <c r="K347" s="868"/>
      <c r="L347" s="869"/>
      <c r="M347" s="870"/>
      <c r="N347" s="871"/>
      <c r="O347" s="870"/>
      <c r="P347" s="871"/>
    </row>
    <row r="348" spans="1:16" s="2" customFormat="1" hidden="1" x14ac:dyDescent="0.25">
      <c r="A348" s="834" t="s">
        <v>133</v>
      </c>
      <c r="B348" s="835"/>
      <c r="C348" s="835"/>
      <c r="D348" s="836"/>
      <c r="E348" s="47" t="s">
        <v>219</v>
      </c>
      <c r="F348" s="25">
        <v>222960</v>
      </c>
      <c r="G348" s="942" t="s">
        <v>17</v>
      </c>
      <c r="H348" s="942"/>
      <c r="I348" s="51" t="s">
        <v>17</v>
      </c>
      <c r="J348" s="52"/>
      <c r="K348" s="868"/>
      <c r="L348" s="869"/>
      <c r="M348" s="870"/>
      <c r="N348" s="871"/>
      <c r="O348" s="870"/>
      <c r="P348" s="871"/>
    </row>
    <row r="349" spans="1:16" s="2" customFormat="1" hidden="1" x14ac:dyDescent="0.25">
      <c r="A349" s="834" t="s">
        <v>134</v>
      </c>
      <c r="B349" s="835"/>
      <c r="C349" s="835"/>
      <c r="D349" s="836"/>
      <c r="E349" s="47" t="s">
        <v>219</v>
      </c>
      <c r="F349" s="25">
        <v>222970</v>
      </c>
      <c r="G349" s="942" t="s">
        <v>17</v>
      </c>
      <c r="H349" s="942"/>
      <c r="I349" s="51" t="s">
        <v>17</v>
      </c>
      <c r="J349" s="52"/>
      <c r="K349" s="868"/>
      <c r="L349" s="869"/>
      <c r="M349" s="870"/>
      <c r="N349" s="871"/>
      <c r="O349" s="870"/>
      <c r="P349" s="871"/>
    </row>
    <row r="350" spans="1:16" s="2" customFormat="1" hidden="1" x14ac:dyDescent="0.25">
      <c r="A350" s="834" t="s">
        <v>135</v>
      </c>
      <c r="B350" s="835"/>
      <c r="C350" s="835"/>
      <c r="D350" s="836"/>
      <c r="E350" s="47" t="s">
        <v>219</v>
      </c>
      <c r="F350" s="25">
        <v>222980</v>
      </c>
      <c r="G350" s="942" t="s">
        <v>17</v>
      </c>
      <c r="H350" s="942"/>
      <c r="I350" s="51" t="s">
        <v>17</v>
      </c>
      <c r="J350" s="52"/>
      <c r="K350" s="868"/>
      <c r="L350" s="869"/>
      <c r="M350" s="870"/>
      <c r="N350" s="871"/>
      <c r="O350" s="870"/>
      <c r="P350" s="871"/>
    </row>
    <row r="351" spans="1:16" s="2" customFormat="1" hidden="1" x14ac:dyDescent="0.25">
      <c r="A351" s="834" t="s">
        <v>136</v>
      </c>
      <c r="B351" s="835"/>
      <c r="C351" s="835"/>
      <c r="D351" s="836"/>
      <c r="E351" s="47"/>
      <c r="F351" s="25">
        <v>222990</v>
      </c>
      <c r="G351" s="942" t="s">
        <v>17</v>
      </c>
      <c r="H351" s="942"/>
      <c r="I351" s="51" t="s">
        <v>17</v>
      </c>
      <c r="J351" s="52"/>
      <c r="K351" s="868"/>
      <c r="L351" s="869"/>
      <c r="M351" s="870"/>
      <c r="N351" s="871"/>
      <c r="O351" s="870"/>
      <c r="P351" s="871"/>
    </row>
    <row r="352" spans="1:16" s="2" customFormat="1" hidden="1" x14ac:dyDescent="0.25">
      <c r="A352" s="846" t="s">
        <v>137</v>
      </c>
      <c r="B352" s="847"/>
      <c r="C352" s="847"/>
      <c r="D352" s="848"/>
      <c r="E352" s="18"/>
      <c r="F352" s="19">
        <v>270000</v>
      </c>
      <c r="G352" s="943" t="s">
        <v>17</v>
      </c>
      <c r="H352" s="943"/>
      <c r="I352" s="57" t="s">
        <v>17</v>
      </c>
      <c r="J352" s="58">
        <f>SUM(J353:J354)</f>
        <v>0</v>
      </c>
      <c r="K352" s="876">
        <f>SUM(K353:L354)</f>
        <v>0</v>
      </c>
      <c r="L352" s="877"/>
      <c r="M352" s="876">
        <f t="shared" ref="M352" si="65">SUM(M353:N354)</f>
        <v>0</v>
      </c>
      <c r="N352" s="877"/>
      <c r="O352" s="876">
        <f t="shared" ref="O352" si="66">SUM(O353:P354)</f>
        <v>0</v>
      </c>
      <c r="P352" s="877"/>
    </row>
    <row r="353" spans="1:16" s="2" customFormat="1" hidden="1" x14ac:dyDescent="0.25">
      <c r="A353" s="834" t="s">
        <v>138</v>
      </c>
      <c r="B353" s="835"/>
      <c r="C353" s="835"/>
      <c r="D353" s="836"/>
      <c r="E353" s="47"/>
      <c r="F353" s="25">
        <v>271000</v>
      </c>
      <c r="G353" s="942" t="s">
        <v>17</v>
      </c>
      <c r="H353" s="942"/>
      <c r="I353" s="51" t="s">
        <v>17</v>
      </c>
      <c r="J353" s="52"/>
      <c r="K353" s="868"/>
      <c r="L353" s="869"/>
      <c r="M353" s="870"/>
      <c r="N353" s="871"/>
      <c r="O353" s="870"/>
      <c r="P353" s="871"/>
    </row>
    <row r="354" spans="1:16" s="2" customFormat="1" hidden="1" x14ac:dyDescent="0.25">
      <c r="A354" s="834" t="s">
        <v>139</v>
      </c>
      <c r="B354" s="835"/>
      <c r="C354" s="835"/>
      <c r="D354" s="836"/>
      <c r="E354" s="47"/>
      <c r="F354" s="43">
        <v>273500</v>
      </c>
      <c r="G354" s="942" t="s">
        <v>17</v>
      </c>
      <c r="H354" s="942"/>
      <c r="I354" s="51" t="s">
        <v>17</v>
      </c>
      <c r="J354" s="64"/>
      <c r="K354" s="868"/>
      <c r="L354" s="869"/>
      <c r="M354" s="870"/>
      <c r="N354" s="871"/>
      <c r="O354" s="870"/>
      <c r="P354" s="871"/>
    </row>
    <row r="355" spans="1:16" s="2" customFormat="1" hidden="1" x14ac:dyDescent="0.25">
      <c r="A355" s="846" t="s">
        <v>140</v>
      </c>
      <c r="B355" s="847"/>
      <c r="C355" s="847"/>
      <c r="D355" s="848"/>
      <c r="E355" s="18"/>
      <c r="F355" s="45">
        <v>280000</v>
      </c>
      <c r="G355" s="943" t="s">
        <v>17</v>
      </c>
      <c r="H355" s="943"/>
      <c r="I355" s="57" t="s">
        <v>17</v>
      </c>
      <c r="J355" s="65"/>
      <c r="K355" s="876"/>
      <c r="L355" s="877"/>
      <c r="M355" s="876"/>
      <c r="N355" s="877"/>
      <c r="O355" s="876"/>
      <c r="P355" s="877"/>
    </row>
    <row r="356" spans="1:16" s="2" customFormat="1" hidden="1" x14ac:dyDescent="0.25">
      <c r="A356" s="834" t="s">
        <v>141</v>
      </c>
      <c r="B356" s="835"/>
      <c r="C356" s="835"/>
      <c r="D356" s="836"/>
      <c r="E356" s="47"/>
      <c r="F356" s="25">
        <v>281000</v>
      </c>
      <c r="G356" s="942" t="s">
        <v>17</v>
      </c>
      <c r="H356" s="942"/>
      <c r="I356" s="51" t="s">
        <v>17</v>
      </c>
      <c r="J356" s="52"/>
      <c r="K356" s="868"/>
      <c r="L356" s="869"/>
      <c r="M356" s="870"/>
      <c r="N356" s="871"/>
      <c r="O356" s="870"/>
      <c r="P356" s="871"/>
    </row>
    <row r="357" spans="1:16" s="2" customFormat="1" hidden="1" x14ac:dyDescent="0.25">
      <c r="A357" s="834" t="s">
        <v>142</v>
      </c>
      <c r="B357" s="835"/>
      <c r="C357" s="835"/>
      <c r="D357" s="836"/>
      <c r="E357" s="47"/>
      <c r="F357" s="25">
        <v>281200</v>
      </c>
      <c r="G357" s="942" t="s">
        <v>17</v>
      </c>
      <c r="H357" s="942"/>
      <c r="I357" s="51" t="s">
        <v>17</v>
      </c>
      <c r="J357" s="52"/>
      <c r="K357" s="868"/>
      <c r="L357" s="869"/>
      <c r="M357" s="870"/>
      <c r="N357" s="871"/>
      <c r="O357" s="870"/>
      <c r="P357" s="871"/>
    </row>
    <row r="358" spans="1:16" s="2" customFormat="1" hidden="1" x14ac:dyDescent="0.25">
      <c r="A358" s="834" t="s">
        <v>143</v>
      </c>
      <c r="B358" s="835"/>
      <c r="C358" s="835"/>
      <c r="D358" s="836"/>
      <c r="E358" s="47"/>
      <c r="F358" s="25">
        <v>281210</v>
      </c>
      <c r="G358" s="942" t="s">
        <v>17</v>
      </c>
      <c r="H358" s="942"/>
      <c r="I358" s="51" t="s">
        <v>17</v>
      </c>
      <c r="J358" s="52"/>
      <c r="K358" s="868"/>
      <c r="L358" s="869"/>
      <c r="M358" s="870"/>
      <c r="N358" s="871"/>
      <c r="O358" s="870"/>
      <c r="P358" s="871"/>
    </row>
    <row r="359" spans="1:16" s="2" customFormat="1" hidden="1" x14ac:dyDescent="0.25">
      <c r="A359" s="834" t="s">
        <v>144</v>
      </c>
      <c r="B359" s="835"/>
      <c r="C359" s="835"/>
      <c r="D359" s="836"/>
      <c r="E359" s="47"/>
      <c r="F359" s="25">
        <v>281211</v>
      </c>
      <c r="G359" s="942" t="s">
        <v>17</v>
      </c>
      <c r="H359" s="942"/>
      <c r="I359" s="51" t="s">
        <v>17</v>
      </c>
      <c r="J359" s="52"/>
      <c r="K359" s="868"/>
      <c r="L359" s="869"/>
      <c r="M359" s="870"/>
      <c r="N359" s="871"/>
      <c r="O359" s="870"/>
      <c r="P359" s="871"/>
    </row>
    <row r="360" spans="1:16" s="2" customFormat="1" hidden="1" x14ac:dyDescent="0.25">
      <c r="A360" s="834" t="s">
        <v>145</v>
      </c>
      <c r="B360" s="835"/>
      <c r="C360" s="835"/>
      <c r="D360" s="836"/>
      <c r="E360" s="47"/>
      <c r="F360" s="25">
        <v>281212</v>
      </c>
      <c r="G360" s="942" t="s">
        <v>17</v>
      </c>
      <c r="H360" s="942"/>
      <c r="I360" s="51" t="s">
        <v>17</v>
      </c>
      <c r="J360" s="52"/>
      <c r="K360" s="868"/>
      <c r="L360" s="869"/>
      <c r="M360" s="870"/>
      <c r="N360" s="871"/>
      <c r="O360" s="870"/>
      <c r="P360" s="871"/>
    </row>
    <row r="361" spans="1:16" s="2" customFormat="1" hidden="1" x14ac:dyDescent="0.25">
      <c r="A361" s="834" t="s">
        <v>146</v>
      </c>
      <c r="B361" s="835"/>
      <c r="C361" s="835"/>
      <c r="D361" s="836"/>
      <c r="E361" s="47"/>
      <c r="F361" s="25">
        <v>281220</v>
      </c>
      <c r="G361" s="942" t="s">
        <v>17</v>
      </c>
      <c r="H361" s="942"/>
      <c r="I361" s="51" t="s">
        <v>17</v>
      </c>
      <c r="J361" s="52"/>
      <c r="K361" s="868"/>
      <c r="L361" s="869"/>
      <c r="M361" s="870"/>
      <c r="N361" s="871"/>
      <c r="O361" s="870"/>
      <c r="P361" s="871"/>
    </row>
    <row r="362" spans="1:16" s="2" customFormat="1" hidden="1" x14ac:dyDescent="0.25">
      <c r="A362" s="834" t="s">
        <v>147</v>
      </c>
      <c r="B362" s="835"/>
      <c r="C362" s="835"/>
      <c r="D362" s="836"/>
      <c r="E362" s="47"/>
      <c r="F362" s="25">
        <v>281221</v>
      </c>
      <c r="G362" s="942" t="s">
        <v>17</v>
      </c>
      <c r="H362" s="942"/>
      <c r="I362" s="51" t="s">
        <v>17</v>
      </c>
      <c r="J362" s="52"/>
      <c r="K362" s="868"/>
      <c r="L362" s="869"/>
      <c r="M362" s="870"/>
      <c r="N362" s="871"/>
      <c r="O362" s="870"/>
      <c r="P362" s="871"/>
    </row>
    <row r="363" spans="1:16" s="2" customFormat="1" hidden="1" x14ac:dyDescent="0.25">
      <c r="A363" s="834" t="s">
        <v>148</v>
      </c>
      <c r="B363" s="835"/>
      <c r="C363" s="835"/>
      <c r="D363" s="836"/>
      <c r="E363" s="47"/>
      <c r="F363" s="25">
        <v>281222</v>
      </c>
      <c r="G363" s="942" t="s">
        <v>17</v>
      </c>
      <c r="H363" s="942"/>
      <c r="I363" s="51" t="s">
        <v>17</v>
      </c>
      <c r="J363" s="52"/>
      <c r="K363" s="868"/>
      <c r="L363" s="869"/>
      <c r="M363" s="870"/>
      <c r="N363" s="871"/>
      <c r="O363" s="870"/>
      <c r="P363" s="871"/>
    </row>
    <row r="364" spans="1:16" s="2" customFormat="1" hidden="1" x14ac:dyDescent="0.25">
      <c r="A364" s="834" t="s">
        <v>149</v>
      </c>
      <c r="B364" s="835"/>
      <c r="C364" s="835"/>
      <c r="D364" s="836"/>
      <c r="E364" s="47"/>
      <c r="F364" s="25">
        <v>281230</v>
      </c>
      <c r="G364" s="942" t="s">
        <v>17</v>
      </c>
      <c r="H364" s="942"/>
      <c r="I364" s="51" t="s">
        <v>17</v>
      </c>
      <c r="J364" s="52"/>
      <c r="K364" s="868"/>
      <c r="L364" s="869"/>
      <c r="M364" s="870"/>
      <c r="N364" s="871"/>
      <c r="O364" s="870"/>
      <c r="P364" s="871"/>
    </row>
    <row r="365" spans="1:16" s="2" customFormat="1" hidden="1" x14ac:dyDescent="0.25">
      <c r="A365" s="834" t="s">
        <v>150</v>
      </c>
      <c r="B365" s="835"/>
      <c r="C365" s="835"/>
      <c r="D365" s="836"/>
      <c r="E365" s="47"/>
      <c r="F365" s="25">
        <v>281800</v>
      </c>
      <c r="G365" s="942" t="s">
        <v>17</v>
      </c>
      <c r="H365" s="942"/>
      <c r="I365" s="51" t="s">
        <v>17</v>
      </c>
      <c r="J365" s="52"/>
      <c r="K365" s="868"/>
      <c r="L365" s="869"/>
      <c r="M365" s="870"/>
      <c r="N365" s="871"/>
      <c r="O365" s="870"/>
      <c r="P365" s="871"/>
    </row>
    <row r="366" spans="1:16" s="2" customFormat="1" hidden="1" x14ac:dyDescent="0.25">
      <c r="A366" s="834" t="s">
        <v>151</v>
      </c>
      <c r="B366" s="835"/>
      <c r="C366" s="835"/>
      <c r="D366" s="836"/>
      <c r="E366" s="47"/>
      <c r="F366" s="25">
        <v>281900</v>
      </c>
      <c r="G366" s="942" t="s">
        <v>17</v>
      </c>
      <c r="H366" s="942"/>
      <c r="I366" s="51" t="s">
        <v>17</v>
      </c>
      <c r="J366" s="52"/>
      <c r="K366" s="868"/>
      <c r="L366" s="869"/>
      <c r="M366" s="870"/>
      <c r="N366" s="871"/>
      <c r="O366" s="870"/>
      <c r="P366" s="871"/>
    </row>
    <row r="367" spans="1:16" s="2" customFormat="1" hidden="1" x14ac:dyDescent="0.25">
      <c r="A367" s="834" t="s">
        <v>152</v>
      </c>
      <c r="B367" s="835"/>
      <c r="C367" s="835"/>
      <c r="D367" s="836"/>
      <c r="E367" s="47"/>
      <c r="F367" s="25">
        <v>282000</v>
      </c>
      <c r="G367" s="942" t="s">
        <v>17</v>
      </c>
      <c r="H367" s="942"/>
      <c r="I367" s="51" t="s">
        <v>17</v>
      </c>
      <c r="J367" s="52"/>
      <c r="K367" s="868"/>
      <c r="L367" s="869"/>
      <c r="M367" s="870"/>
      <c r="N367" s="871"/>
      <c r="O367" s="870"/>
      <c r="P367" s="871"/>
    </row>
    <row r="368" spans="1:16" s="2" customFormat="1" hidden="1" x14ac:dyDescent="0.25">
      <c r="A368" s="834" t="s">
        <v>153</v>
      </c>
      <c r="B368" s="835"/>
      <c r="C368" s="835"/>
      <c r="D368" s="836"/>
      <c r="E368" s="47"/>
      <c r="F368" s="25">
        <v>282100</v>
      </c>
      <c r="G368" s="942" t="s">
        <v>17</v>
      </c>
      <c r="H368" s="942"/>
      <c r="I368" s="51" t="s">
        <v>17</v>
      </c>
      <c r="J368" s="52"/>
      <c r="K368" s="868"/>
      <c r="L368" s="869"/>
      <c r="M368" s="870"/>
      <c r="N368" s="871"/>
      <c r="O368" s="870"/>
      <c r="P368" s="871"/>
    </row>
    <row r="369" spans="1:16" s="2" customFormat="1" hidden="1" x14ac:dyDescent="0.25">
      <c r="A369" s="846" t="s">
        <v>154</v>
      </c>
      <c r="B369" s="847"/>
      <c r="C369" s="847"/>
      <c r="D369" s="848"/>
      <c r="E369" s="18"/>
      <c r="F369" s="19">
        <v>290000</v>
      </c>
      <c r="G369" s="943" t="s">
        <v>17</v>
      </c>
      <c r="H369" s="943"/>
      <c r="I369" s="57" t="s">
        <v>17</v>
      </c>
      <c r="J369" s="58"/>
      <c r="K369" s="876"/>
      <c r="L369" s="877"/>
      <c r="M369" s="874"/>
      <c r="N369" s="875"/>
      <c r="O369" s="874"/>
      <c r="P369" s="875"/>
    </row>
    <row r="370" spans="1:16" s="2" customFormat="1" hidden="1" x14ac:dyDescent="0.25">
      <c r="A370" s="834" t="s">
        <v>155</v>
      </c>
      <c r="B370" s="835"/>
      <c r="C370" s="835"/>
      <c r="D370" s="836"/>
      <c r="E370" s="47"/>
      <c r="F370" s="25">
        <v>292220</v>
      </c>
      <c r="G370" s="942" t="s">
        <v>17</v>
      </c>
      <c r="H370" s="942"/>
      <c r="I370" s="51" t="s">
        <v>17</v>
      </c>
      <c r="J370" s="52"/>
      <c r="K370" s="868"/>
      <c r="L370" s="869"/>
      <c r="M370" s="870"/>
      <c r="N370" s="871"/>
      <c r="O370" s="870"/>
      <c r="P370" s="871"/>
    </row>
    <row r="371" spans="1:16" s="2" customFormat="1" hidden="1" x14ac:dyDescent="0.25">
      <c r="A371" s="834" t="s">
        <v>156</v>
      </c>
      <c r="B371" s="835"/>
      <c r="C371" s="835"/>
      <c r="D371" s="836"/>
      <c r="E371" s="47"/>
      <c r="F371" s="25">
        <v>300000</v>
      </c>
      <c r="G371" s="942" t="s">
        <v>17</v>
      </c>
      <c r="H371" s="942"/>
      <c r="I371" s="51" t="s">
        <v>17</v>
      </c>
      <c r="J371" s="52"/>
      <c r="K371" s="868"/>
      <c r="L371" s="869"/>
      <c r="M371" s="870"/>
      <c r="N371" s="871"/>
      <c r="O371" s="870"/>
      <c r="P371" s="871"/>
    </row>
    <row r="372" spans="1:16" s="2" customFormat="1" hidden="1" x14ac:dyDescent="0.25">
      <c r="A372" s="834" t="s">
        <v>157</v>
      </c>
      <c r="B372" s="835"/>
      <c r="C372" s="835"/>
      <c r="D372" s="836"/>
      <c r="E372" s="47"/>
      <c r="F372" s="25">
        <v>300000</v>
      </c>
      <c r="G372" s="942" t="s">
        <v>17</v>
      </c>
      <c r="H372" s="942"/>
      <c r="I372" s="51" t="s">
        <v>17</v>
      </c>
      <c r="J372" s="52"/>
      <c r="K372" s="868"/>
      <c r="L372" s="869"/>
      <c r="M372" s="870"/>
      <c r="N372" s="871"/>
      <c r="O372" s="870"/>
      <c r="P372" s="871"/>
    </row>
    <row r="373" spans="1:16" s="2" customFormat="1" hidden="1" x14ac:dyDescent="0.25">
      <c r="A373" s="834" t="s">
        <v>158</v>
      </c>
      <c r="B373" s="835"/>
      <c r="C373" s="835"/>
      <c r="D373" s="836"/>
      <c r="E373" s="47"/>
      <c r="F373" s="25">
        <v>319000</v>
      </c>
      <c r="G373" s="942" t="s">
        <v>17</v>
      </c>
      <c r="H373" s="942"/>
      <c r="I373" s="51" t="s">
        <v>17</v>
      </c>
      <c r="J373" s="52"/>
      <c r="K373" s="868"/>
      <c r="L373" s="869"/>
      <c r="M373" s="870"/>
      <c r="N373" s="871"/>
      <c r="O373" s="870"/>
      <c r="P373" s="871"/>
    </row>
    <row r="374" spans="1:16" s="2" customFormat="1" hidden="1" x14ac:dyDescent="0.25">
      <c r="A374" s="834" t="s">
        <v>159</v>
      </c>
      <c r="B374" s="835"/>
      <c r="C374" s="835"/>
      <c r="D374" s="836"/>
      <c r="E374" s="47"/>
      <c r="F374" s="25">
        <v>350000</v>
      </c>
      <c r="G374" s="942" t="s">
        <v>17</v>
      </c>
      <c r="H374" s="942"/>
      <c r="I374" s="51" t="s">
        <v>17</v>
      </c>
      <c r="J374" s="52"/>
      <c r="K374" s="868"/>
      <c r="L374" s="869"/>
      <c r="M374" s="870"/>
      <c r="N374" s="871"/>
      <c r="O374" s="870"/>
      <c r="P374" s="871"/>
    </row>
    <row r="375" spans="1:16" s="2" customFormat="1" hidden="1" x14ac:dyDescent="0.25">
      <c r="A375" s="846" t="s">
        <v>218</v>
      </c>
      <c r="B375" s="847"/>
      <c r="C375" s="847"/>
      <c r="D375" s="848"/>
      <c r="E375" s="18"/>
      <c r="F375" s="19">
        <v>310000</v>
      </c>
      <c r="G375" s="943" t="s">
        <v>17</v>
      </c>
      <c r="H375" s="943"/>
      <c r="I375" s="57" t="s">
        <v>17</v>
      </c>
      <c r="J375" s="58"/>
      <c r="K375" s="876"/>
      <c r="L375" s="877"/>
      <c r="M375" s="876"/>
      <c r="N375" s="877"/>
      <c r="O375" s="876"/>
      <c r="P375" s="877"/>
    </row>
    <row r="376" spans="1:16" s="2" customFormat="1" hidden="1" x14ac:dyDescent="0.25">
      <c r="A376" s="834" t="s">
        <v>161</v>
      </c>
      <c r="B376" s="835"/>
      <c r="C376" s="835"/>
      <c r="D376" s="836"/>
      <c r="E376" s="47"/>
      <c r="F376" s="25">
        <v>311000</v>
      </c>
      <c r="G376" s="942" t="s">
        <v>17</v>
      </c>
      <c r="H376" s="942"/>
      <c r="I376" s="51" t="s">
        <v>17</v>
      </c>
      <c r="J376" s="52"/>
      <c r="K376" s="868"/>
      <c r="L376" s="869"/>
      <c r="M376" s="870"/>
      <c r="N376" s="871"/>
      <c r="O376" s="870"/>
      <c r="P376" s="871"/>
    </row>
    <row r="377" spans="1:16" s="2" customFormat="1" hidden="1" x14ac:dyDescent="0.25">
      <c r="A377" s="834" t="s">
        <v>162</v>
      </c>
      <c r="B377" s="835"/>
      <c r="C377" s="835"/>
      <c r="D377" s="836"/>
      <c r="E377" s="47"/>
      <c r="F377" s="25">
        <v>311100</v>
      </c>
      <c r="G377" s="942" t="s">
        <v>17</v>
      </c>
      <c r="H377" s="942"/>
      <c r="I377" s="51" t="s">
        <v>17</v>
      </c>
      <c r="J377" s="52"/>
      <c r="K377" s="868"/>
      <c r="L377" s="869"/>
      <c r="M377" s="870"/>
      <c r="N377" s="871"/>
      <c r="O377" s="870"/>
      <c r="P377" s="871"/>
    </row>
    <row r="378" spans="1:16" s="2" customFormat="1" hidden="1" x14ac:dyDescent="0.25">
      <c r="A378" s="834" t="s">
        <v>163</v>
      </c>
      <c r="B378" s="835"/>
      <c r="C378" s="835"/>
      <c r="D378" s="836"/>
      <c r="E378" s="47"/>
      <c r="F378" s="25">
        <v>311110</v>
      </c>
      <c r="G378" s="942" t="s">
        <v>17</v>
      </c>
      <c r="H378" s="942"/>
      <c r="I378" s="51" t="s">
        <v>17</v>
      </c>
      <c r="J378" s="52"/>
      <c r="K378" s="868"/>
      <c r="L378" s="869"/>
      <c r="M378" s="870"/>
      <c r="N378" s="871"/>
      <c r="O378" s="870"/>
      <c r="P378" s="871"/>
    </row>
    <row r="379" spans="1:16" s="2" customFormat="1" hidden="1" x14ac:dyDescent="0.25">
      <c r="A379" s="834" t="s">
        <v>164</v>
      </c>
      <c r="B379" s="835"/>
      <c r="C379" s="835"/>
      <c r="D379" s="836"/>
      <c r="E379" s="47"/>
      <c r="F379" s="25">
        <v>311120</v>
      </c>
      <c r="G379" s="942" t="s">
        <v>17</v>
      </c>
      <c r="H379" s="942"/>
      <c r="I379" s="51" t="s">
        <v>17</v>
      </c>
      <c r="J379" s="52"/>
      <c r="K379" s="868"/>
      <c r="L379" s="869"/>
      <c r="M379" s="870"/>
      <c r="N379" s="871"/>
      <c r="O379" s="870"/>
      <c r="P379" s="871"/>
    </row>
    <row r="380" spans="1:16" s="2" customFormat="1" hidden="1" x14ac:dyDescent="0.25">
      <c r="A380" s="834" t="s">
        <v>165</v>
      </c>
      <c r="B380" s="835"/>
      <c r="C380" s="835"/>
      <c r="D380" s="836"/>
      <c r="E380" s="47"/>
      <c r="F380" s="25">
        <v>311210</v>
      </c>
      <c r="G380" s="942" t="s">
        <v>17</v>
      </c>
      <c r="H380" s="942"/>
      <c r="I380" s="51" t="s">
        <v>17</v>
      </c>
      <c r="J380" s="52"/>
      <c r="K380" s="868"/>
      <c r="L380" s="869"/>
      <c r="M380" s="870"/>
      <c r="N380" s="871"/>
      <c r="O380" s="870"/>
      <c r="P380" s="871"/>
    </row>
    <row r="381" spans="1:16" s="2" customFormat="1" hidden="1" x14ac:dyDescent="0.25">
      <c r="A381" s="834" t="s">
        <v>166</v>
      </c>
      <c r="B381" s="835"/>
      <c r="C381" s="835"/>
      <c r="D381" s="836"/>
      <c r="E381" s="47"/>
      <c r="F381" s="25">
        <v>312120</v>
      </c>
      <c r="G381" s="942" t="s">
        <v>17</v>
      </c>
      <c r="H381" s="942"/>
      <c r="I381" s="51" t="s">
        <v>17</v>
      </c>
      <c r="J381" s="52"/>
      <c r="K381" s="868"/>
      <c r="L381" s="869"/>
      <c r="M381" s="870"/>
      <c r="N381" s="871"/>
      <c r="O381" s="870"/>
      <c r="P381" s="871"/>
    </row>
    <row r="382" spans="1:16" s="2" customFormat="1" hidden="1" x14ac:dyDescent="0.25">
      <c r="A382" s="834" t="s">
        <v>167</v>
      </c>
      <c r="B382" s="835"/>
      <c r="C382" s="835"/>
      <c r="D382" s="836"/>
      <c r="E382" s="47"/>
      <c r="F382" s="25">
        <v>313000</v>
      </c>
      <c r="G382" s="942" t="s">
        <v>17</v>
      </c>
      <c r="H382" s="942"/>
      <c r="I382" s="51" t="s">
        <v>17</v>
      </c>
      <c r="J382" s="52"/>
      <c r="K382" s="868"/>
      <c r="L382" s="869"/>
      <c r="M382" s="870"/>
      <c r="N382" s="871"/>
      <c r="O382" s="870"/>
      <c r="P382" s="871"/>
    </row>
    <row r="383" spans="1:16" s="2" customFormat="1" hidden="1" x14ac:dyDescent="0.25">
      <c r="A383" s="834" t="s">
        <v>168</v>
      </c>
      <c r="B383" s="835"/>
      <c r="C383" s="835"/>
      <c r="D383" s="836"/>
      <c r="E383" s="47"/>
      <c r="F383" s="25">
        <v>313100</v>
      </c>
      <c r="G383" s="942" t="s">
        <v>17</v>
      </c>
      <c r="H383" s="942"/>
      <c r="I383" s="51" t="s">
        <v>17</v>
      </c>
      <c r="J383" s="52"/>
      <c r="K383" s="868"/>
      <c r="L383" s="869"/>
      <c r="M383" s="870"/>
      <c r="N383" s="871"/>
      <c r="O383" s="870"/>
      <c r="P383" s="871"/>
    </row>
    <row r="384" spans="1:16" s="2" customFormat="1" hidden="1" x14ac:dyDescent="0.25">
      <c r="A384" s="834" t="s">
        <v>169</v>
      </c>
      <c r="B384" s="835"/>
      <c r="C384" s="835"/>
      <c r="D384" s="836"/>
      <c r="E384" s="47"/>
      <c r="F384" s="25">
        <v>313110</v>
      </c>
      <c r="G384" s="942" t="s">
        <v>17</v>
      </c>
      <c r="H384" s="942"/>
      <c r="I384" s="51" t="s">
        <v>17</v>
      </c>
      <c r="J384" s="52"/>
      <c r="K384" s="868"/>
      <c r="L384" s="869"/>
      <c r="M384" s="870"/>
      <c r="N384" s="871"/>
      <c r="O384" s="870"/>
      <c r="P384" s="871"/>
    </row>
    <row r="385" spans="1:16" s="2" customFormat="1" hidden="1" x14ac:dyDescent="0.25">
      <c r="A385" s="834" t="s">
        <v>170</v>
      </c>
      <c r="B385" s="835"/>
      <c r="C385" s="835"/>
      <c r="D385" s="836"/>
      <c r="E385" s="47"/>
      <c r="F385" s="25">
        <v>313120</v>
      </c>
      <c r="G385" s="942" t="s">
        <v>17</v>
      </c>
      <c r="H385" s="942"/>
      <c r="I385" s="51" t="s">
        <v>17</v>
      </c>
      <c r="J385" s="52"/>
      <c r="K385" s="868"/>
      <c r="L385" s="869"/>
      <c r="M385" s="870"/>
      <c r="N385" s="871"/>
      <c r="O385" s="870"/>
      <c r="P385" s="871"/>
    </row>
    <row r="386" spans="1:16" s="2" customFormat="1" hidden="1" x14ac:dyDescent="0.25">
      <c r="A386" s="834" t="s">
        <v>171</v>
      </c>
      <c r="B386" s="835"/>
      <c r="C386" s="835"/>
      <c r="D386" s="836"/>
      <c r="E386" s="47"/>
      <c r="F386" s="25">
        <v>313200</v>
      </c>
      <c r="G386" s="942" t="s">
        <v>17</v>
      </c>
      <c r="H386" s="942"/>
      <c r="I386" s="51" t="s">
        <v>17</v>
      </c>
      <c r="J386" s="52"/>
      <c r="K386" s="868"/>
      <c r="L386" s="869"/>
      <c r="M386" s="870"/>
      <c r="N386" s="871"/>
      <c r="O386" s="870"/>
      <c r="P386" s="871"/>
    </row>
    <row r="387" spans="1:16" s="2" customFormat="1" hidden="1" x14ac:dyDescent="0.25">
      <c r="A387" s="834" t="s">
        <v>172</v>
      </c>
      <c r="B387" s="835"/>
      <c r="C387" s="835"/>
      <c r="D387" s="836"/>
      <c r="E387" s="47"/>
      <c r="F387" s="25">
        <v>313210</v>
      </c>
      <c r="G387" s="942" t="s">
        <v>17</v>
      </c>
      <c r="H387" s="942"/>
      <c r="I387" s="51" t="s">
        <v>17</v>
      </c>
      <c r="J387" s="52"/>
      <c r="K387" s="868"/>
      <c r="L387" s="869"/>
      <c r="M387" s="870"/>
      <c r="N387" s="871"/>
      <c r="O387" s="870"/>
      <c r="P387" s="871"/>
    </row>
    <row r="388" spans="1:16" s="2" customFormat="1" hidden="1" x14ac:dyDescent="0.25">
      <c r="A388" s="834" t="s">
        <v>173</v>
      </c>
      <c r="B388" s="835"/>
      <c r="C388" s="835"/>
      <c r="D388" s="836"/>
      <c r="E388" s="47"/>
      <c r="F388" s="25">
        <v>314000</v>
      </c>
      <c r="G388" s="942" t="s">
        <v>17</v>
      </c>
      <c r="H388" s="942"/>
      <c r="I388" s="51" t="s">
        <v>17</v>
      </c>
      <c r="J388" s="52"/>
      <c r="K388" s="868"/>
      <c r="L388" s="869"/>
      <c r="M388" s="870"/>
      <c r="N388" s="871"/>
      <c r="O388" s="870"/>
      <c r="P388" s="871"/>
    </row>
    <row r="389" spans="1:16" s="2" customFormat="1" hidden="1" x14ac:dyDescent="0.25">
      <c r="A389" s="834" t="s">
        <v>174</v>
      </c>
      <c r="B389" s="835"/>
      <c r="C389" s="835"/>
      <c r="D389" s="836"/>
      <c r="E389" s="47"/>
      <c r="F389" s="25">
        <v>314110</v>
      </c>
      <c r="G389" s="942" t="s">
        <v>17</v>
      </c>
      <c r="H389" s="942"/>
      <c r="I389" s="51" t="s">
        <v>17</v>
      </c>
      <c r="J389" s="52"/>
      <c r="K389" s="868"/>
      <c r="L389" s="869"/>
      <c r="M389" s="870"/>
      <c r="N389" s="871"/>
      <c r="O389" s="870"/>
      <c r="P389" s="871"/>
    </row>
    <row r="390" spans="1:16" s="2" customFormat="1" hidden="1" x14ac:dyDescent="0.25">
      <c r="A390" s="834" t="s">
        <v>175</v>
      </c>
      <c r="B390" s="835"/>
      <c r="C390" s="835"/>
      <c r="D390" s="836"/>
      <c r="E390" s="47"/>
      <c r="F390" s="25">
        <v>314120</v>
      </c>
      <c r="G390" s="942" t="s">
        <v>17</v>
      </c>
      <c r="H390" s="942"/>
      <c r="I390" s="51" t="s">
        <v>17</v>
      </c>
      <c r="J390" s="52"/>
      <c r="K390" s="868"/>
      <c r="L390" s="869"/>
      <c r="M390" s="870"/>
      <c r="N390" s="871"/>
      <c r="O390" s="870"/>
      <c r="P390" s="871"/>
    </row>
    <row r="391" spans="1:16" s="2" customFormat="1" hidden="1" x14ac:dyDescent="0.25">
      <c r="A391" s="834" t="s">
        <v>176</v>
      </c>
      <c r="B391" s="835"/>
      <c r="C391" s="835"/>
      <c r="D391" s="836"/>
      <c r="E391" s="47"/>
      <c r="F391" s="25">
        <v>314200</v>
      </c>
      <c r="G391" s="942" t="s">
        <v>17</v>
      </c>
      <c r="H391" s="942"/>
      <c r="I391" s="51" t="s">
        <v>17</v>
      </c>
      <c r="J391" s="52"/>
      <c r="K391" s="868"/>
      <c r="L391" s="869"/>
      <c r="M391" s="870"/>
      <c r="N391" s="871"/>
      <c r="O391" s="870"/>
      <c r="P391" s="871"/>
    </row>
    <row r="392" spans="1:16" s="2" customFormat="1" hidden="1" x14ac:dyDescent="0.25">
      <c r="A392" s="834" t="s">
        <v>177</v>
      </c>
      <c r="B392" s="835"/>
      <c r="C392" s="835"/>
      <c r="D392" s="836"/>
      <c r="E392" s="47"/>
      <c r="F392" s="25">
        <v>315000</v>
      </c>
      <c r="G392" s="942" t="s">
        <v>17</v>
      </c>
      <c r="H392" s="942"/>
      <c r="I392" s="51" t="s">
        <v>17</v>
      </c>
      <c r="J392" s="52"/>
      <c r="K392" s="868"/>
      <c r="L392" s="869"/>
      <c r="M392" s="870"/>
      <c r="N392" s="871"/>
      <c r="O392" s="870"/>
      <c r="P392" s="871"/>
    </row>
    <row r="393" spans="1:16" s="2" customFormat="1" hidden="1" x14ac:dyDescent="0.25">
      <c r="A393" s="834" t="s">
        <v>178</v>
      </c>
      <c r="B393" s="835"/>
      <c r="C393" s="835"/>
      <c r="D393" s="836"/>
      <c r="E393" s="47"/>
      <c r="F393" s="43">
        <v>315110</v>
      </c>
      <c r="G393" s="942" t="s">
        <v>17</v>
      </c>
      <c r="H393" s="942"/>
      <c r="I393" s="51" t="s">
        <v>17</v>
      </c>
      <c r="J393" s="64"/>
      <c r="K393" s="868"/>
      <c r="L393" s="869"/>
      <c r="M393" s="870"/>
      <c r="N393" s="871"/>
      <c r="O393" s="870"/>
      <c r="P393" s="871"/>
    </row>
    <row r="394" spans="1:16" s="2" customFormat="1" hidden="1" x14ac:dyDescent="0.25">
      <c r="A394" s="834" t="s">
        <v>179</v>
      </c>
      <c r="B394" s="835"/>
      <c r="C394" s="835"/>
      <c r="D394" s="836"/>
      <c r="E394" s="47"/>
      <c r="F394" s="43">
        <v>315120</v>
      </c>
      <c r="G394" s="942" t="s">
        <v>17</v>
      </c>
      <c r="H394" s="942"/>
      <c r="I394" s="51" t="s">
        <v>17</v>
      </c>
      <c r="J394" s="64"/>
      <c r="K394" s="868"/>
      <c r="L394" s="869"/>
      <c r="M394" s="870"/>
      <c r="N394" s="871"/>
      <c r="O394" s="870"/>
      <c r="P394" s="871"/>
    </row>
    <row r="395" spans="1:16" s="2" customFormat="1" hidden="1" x14ac:dyDescent="0.25">
      <c r="A395" s="834" t="s">
        <v>180</v>
      </c>
      <c r="B395" s="835"/>
      <c r="C395" s="835"/>
      <c r="D395" s="836"/>
      <c r="E395" s="47"/>
      <c r="F395" s="43">
        <v>316000</v>
      </c>
      <c r="G395" s="942" t="s">
        <v>17</v>
      </c>
      <c r="H395" s="942"/>
      <c r="I395" s="51" t="s">
        <v>17</v>
      </c>
      <c r="J395" s="64"/>
      <c r="K395" s="868"/>
      <c r="L395" s="869"/>
      <c r="M395" s="870"/>
      <c r="N395" s="871"/>
      <c r="O395" s="870"/>
      <c r="P395" s="871"/>
    </row>
    <row r="396" spans="1:16" s="2" customFormat="1" hidden="1" x14ac:dyDescent="0.25">
      <c r="A396" s="834" t="s">
        <v>181</v>
      </c>
      <c r="B396" s="835"/>
      <c r="C396" s="835"/>
      <c r="D396" s="836"/>
      <c r="E396" s="47"/>
      <c r="F396" s="25">
        <v>316110</v>
      </c>
      <c r="G396" s="942" t="s">
        <v>17</v>
      </c>
      <c r="H396" s="942"/>
      <c r="I396" s="51" t="s">
        <v>17</v>
      </c>
      <c r="J396" s="52"/>
      <c r="K396" s="868"/>
      <c r="L396" s="869"/>
      <c r="M396" s="870"/>
      <c r="N396" s="871"/>
      <c r="O396" s="870"/>
      <c r="P396" s="871"/>
    </row>
    <row r="397" spans="1:16" s="2" customFormat="1" hidden="1" x14ac:dyDescent="0.25">
      <c r="A397" s="834" t="s">
        <v>182</v>
      </c>
      <c r="B397" s="835"/>
      <c r="C397" s="835"/>
      <c r="D397" s="836"/>
      <c r="E397" s="47"/>
      <c r="F397" s="43">
        <v>316120</v>
      </c>
      <c r="G397" s="942" t="s">
        <v>17</v>
      </c>
      <c r="H397" s="942"/>
      <c r="I397" s="51" t="s">
        <v>17</v>
      </c>
      <c r="J397" s="64"/>
      <c r="K397" s="868"/>
      <c r="L397" s="869"/>
      <c r="M397" s="870"/>
      <c r="N397" s="871"/>
      <c r="O397" s="870"/>
      <c r="P397" s="871"/>
    </row>
    <row r="398" spans="1:16" s="2" customFormat="1" hidden="1" x14ac:dyDescent="0.25">
      <c r="A398" s="834" t="s">
        <v>183</v>
      </c>
      <c r="B398" s="835"/>
      <c r="C398" s="835"/>
      <c r="D398" s="836"/>
      <c r="E398" s="47"/>
      <c r="F398" s="25">
        <v>316210</v>
      </c>
      <c r="G398" s="942" t="s">
        <v>17</v>
      </c>
      <c r="H398" s="942"/>
      <c r="I398" s="51" t="s">
        <v>17</v>
      </c>
      <c r="J398" s="52"/>
      <c r="K398" s="868"/>
      <c r="L398" s="869"/>
      <c r="M398" s="870"/>
      <c r="N398" s="871"/>
      <c r="O398" s="870"/>
      <c r="P398" s="871"/>
    </row>
    <row r="399" spans="1:16" s="2" customFormat="1" hidden="1" x14ac:dyDescent="0.25">
      <c r="A399" s="834" t="s">
        <v>184</v>
      </c>
      <c r="B399" s="835"/>
      <c r="C399" s="835"/>
      <c r="D399" s="836"/>
      <c r="E399" s="47"/>
      <c r="F399" s="25">
        <v>317000</v>
      </c>
      <c r="G399" s="942" t="s">
        <v>17</v>
      </c>
      <c r="H399" s="942"/>
      <c r="I399" s="51" t="s">
        <v>17</v>
      </c>
      <c r="J399" s="52"/>
      <c r="K399" s="868"/>
      <c r="L399" s="869"/>
      <c r="M399" s="870"/>
      <c r="N399" s="871"/>
      <c r="O399" s="870"/>
      <c r="P399" s="871"/>
    </row>
    <row r="400" spans="1:16" s="2" customFormat="1" hidden="1" x14ac:dyDescent="0.25">
      <c r="A400" s="834" t="s">
        <v>185</v>
      </c>
      <c r="B400" s="835"/>
      <c r="C400" s="835"/>
      <c r="D400" s="836"/>
      <c r="E400" s="47"/>
      <c r="F400" s="25">
        <v>318000</v>
      </c>
      <c r="G400" s="942" t="s">
        <v>17</v>
      </c>
      <c r="H400" s="942"/>
      <c r="I400" s="51" t="s">
        <v>17</v>
      </c>
      <c r="J400" s="52"/>
      <c r="K400" s="868"/>
      <c r="L400" s="869"/>
      <c r="M400" s="870"/>
      <c r="N400" s="871"/>
      <c r="O400" s="870"/>
      <c r="P400" s="871"/>
    </row>
    <row r="401" spans="1:16" s="2" customFormat="1" hidden="1" x14ac:dyDescent="0.25">
      <c r="A401" s="834" t="s">
        <v>186</v>
      </c>
      <c r="B401" s="835"/>
      <c r="C401" s="835"/>
      <c r="D401" s="836"/>
      <c r="E401" s="47"/>
      <c r="F401" s="43">
        <v>318110</v>
      </c>
      <c r="G401" s="942" t="s">
        <v>17</v>
      </c>
      <c r="H401" s="942"/>
      <c r="I401" s="51" t="s">
        <v>17</v>
      </c>
      <c r="J401" s="64"/>
      <c r="K401" s="868"/>
      <c r="L401" s="869"/>
      <c r="M401" s="870"/>
      <c r="N401" s="871"/>
      <c r="O401" s="870"/>
      <c r="P401" s="871"/>
    </row>
    <row r="402" spans="1:16" s="2" customFormat="1" hidden="1" x14ac:dyDescent="0.25">
      <c r="A402" s="834" t="s">
        <v>187</v>
      </c>
      <c r="B402" s="835"/>
      <c r="C402" s="835"/>
      <c r="D402" s="836"/>
      <c r="E402" s="47"/>
      <c r="F402" s="25">
        <v>318120</v>
      </c>
      <c r="G402" s="942" t="s">
        <v>17</v>
      </c>
      <c r="H402" s="942"/>
      <c r="I402" s="51" t="s">
        <v>17</v>
      </c>
      <c r="J402" s="52"/>
      <c r="K402" s="868"/>
      <c r="L402" s="869"/>
      <c r="M402" s="870"/>
      <c r="N402" s="871"/>
      <c r="O402" s="870"/>
      <c r="P402" s="871"/>
    </row>
    <row r="403" spans="1:16" s="2" customFormat="1" hidden="1" x14ac:dyDescent="0.25">
      <c r="A403" s="834" t="s">
        <v>188</v>
      </c>
      <c r="B403" s="835"/>
      <c r="C403" s="835"/>
      <c r="D403" s="836"/>
      <c r="E403" s="47"/>
      <c r="F403" s="25">
        <v>319000</v>
      </c>
      <c r="G403" s="942" t="s">
        <v>17</v>
      </c>
      <c r="H403" s="942"/>
      <c r="I403" s="51" t="s">
        <v>17</v>
      </c>
      <c r="J403" s="52"/>
      <c r="K403" s="868"/>
      <c r="L403" s="869"/>
      <c r="M403" s="870"/>
      <c r="N403" s="871"/>
      <c r="O403" s="870"/>
      <c r="P403" s="871"/>
    </row>
    <row r="404" spans="1:16" s="2" customFormat="1" hidden="1" x14ac:dyDescent="0.25">
      <c r="A404" s="834" t="s">
        <v>189</v>
      </c>
      <c r="B404" s="835"/>
      <c r="C404" s="835"/>
      <c r="D404" s="836"/>
      <c r="E404" s="47"/>
      <c r="F404" s="25">
        <v>319100</v>
      </c>
      <c r="G404" s="942" t="s">
        <v>17</v>
      </c>
      <c r="H404" s="942"/>
      <c r="I404" s="51" t="s">
        <v>17</v>
      </c>
      <c r="J404" s="52"/>
      <c r="K404" s="868"/>
      <c r="L404" s="869"/>
      <c r="M404" s="870"/>
      <c r="N404" s="871"/>
      <c r="O404" s="870"/>
      <c r="P404" s="871"/>
    </row>
    <row r="405" spans="1:16" s="2" customFormat="1" hidden="1" x14ac:dyDescent="0.25">
      <c r="A405" s="834" t="s">
        <v>190</v>
      </c>
      <c r="B405" s="835"/>
      <c r="C405" s="835"/>
      <c r="D405" s="836"/>
      <c r="E405" s="47"/>
      <c r="F405" s="25">
        <v>319200</v>
      </c>
      <c r="G405" s="942" t="s">
        <v>17</v>
      </c>
      <c r="H405" s="942"/>
      <c r="I405" s="51" t="s">
        <v>17</v>
      </c>
      <c r="J405" s="52"/>
      <c r="K405" s="868"/>
      <c r="L405" s="869"/>
      <c r="M405" s="870"/>
      <c r="N405" s="871"/>
      <c r="O405" s="870"/>
      <c r="P405" s="871"/>
    </row>
    <row r="406" spans="1:16" s="2" customFormat="1" hidden="1" x14ac:dyDescent="0.25">
      <c r="A406" s="846" t="s">
        <v>191</v>
      </c>
      <c r="B406" s="847"/>
      <c r="C406" s="847"/>
      <c r="D406" s="848"/>
      <c r="E406" s="18"/>
      <c r="F406" s="45">
        <v>330000</v>
      </c>
      <c r="G406" s="943" t="s">
        <v>17</v>
      </c>
      <c r="H406" s="943"/>
      <c r="I406" s="57" t="s">
        <v>17</v>
      </c>
      <c r="J406" s="65">
        <f>SUM(J407:J426)</f>
        <v>0</v>
      </c>
      <c r="K406" s="876">
        <f>SUM(K407:L426)</f>
        <v>0</v>
      </c>
      <c r="L406" s="877"/>
      <c r="M406" s="876">
        <f t="shared" ref="M406" si="67">SUM(M407:N426)</f>
        <v>0</v>
      </c>
      <c r="N406" s="877"/>
      <c r="O406" s="876">
        <f t="shared" ref="O406" si="68">SUM(O407:P426)</f>
        <v>0</v>
      </c>
      <c r="P406" s="877"/>
    </row>
    <row r="407" spans="1:16" s="2" customFormat="1" hidden="1" x14ac:dyDescent="0.25">
      <c r="A407" s="834" t="s">
        <v>192</v>
      </c>
      <c r="B407" s="835"/>
      <c r="C407" s="835"/>
      <c r="D407" s="836"/>
      <c r="E407" s="47"/>
      <c r="F407" s="25">
        <v>331000</v>
      </c>
      <c r="G407" s="942" t="s">
        <v>17</v>
      </c>
      <c r="H407" s="942"/>
      <c r="I407" s="51" t="s">
        <v>17</v>
      </c>
      <c r="J407" s="52"/>
      <c r="K407" s="868"/>
      <c r="L407" s="869"/>
      <c r="M407" s="870"/>
      <c r="N407" s="871"/>
      <c r="O407" s="870"/>
      <c r="P407" s="871"/>
    </row>
    <row r="408" spans="1:16" s="2" customFormat="1" hidden="1" x14ac:dyDescent="0.25">
      <c r="A408" s="834" t="s">
        <v>193</v>
      </c>
      <c r="B408" s="835"/>
      <c r="C408" s="835"/>
      <c r="D408" s="836"/>
      <c r="E408" s="47"/>
      <c r="F408" s="25">
        <v>331110</v>
      </c>
      <c r="G408" s="942" t="s">
        <v>17</v>
      </c>
      <c r="H408" s="942"/>
      <c r="I408" s="51" t="s">
        <v>17</v>
      </c>
      <c r="J408" s="52"/>
      <c r="K408" s="868"/>
      <c r="L408" s="869"/>
      <c r="M408" s="870"/>
      <c r="N408" s="871"/>
      <c r="O408" s="870"/>
      <c r="P408" s="871"/>
    </row>
    <row r="409" spans="1:16" s="2" customFormat="1" hidden="1" x14ac:dyDescent="0.25">
      <c r="A409" s="834" t="s">
        <v>194</v>
      </c>
      <c r="B409" s="835"/>
      <c r="C409" s="835"/>
      <c r="D409" s="836"/>
      <c r="E409" s="47"/>
      <c r="F409" s="43">
        <v>331210</v>
      </c>
      <c r="G409" s="942" t="s">
        <v>17</v>
      </c>
      <c r="H409" s="942"/>
      <c r="I409" s="51" t="s">
        <v>17</v>
      </c>
      <c r="J409" s="64"/>
      <c r="K409" s="868"/>
      <c r="L409" s="869"/>
      <c r="M409" s="870"/>
      <c r="N409" s="871"/>
      <c r="O409" s="870"/>
      <c r="P409" s="871"/>
    </row>
    <row r="410" spans="1:16" s="2" customFormat="1" hidden="1" x14ac:dyDescent="0.25">
      <c r="A410" s="834" t="s">
        <v>195</v>
      </c>
      <c r="B410" s="835"/>
      <c r="C410" s="835"/>
      <c r="D410" s="836"/>
      <c r="E410" s="47"/>
      <c r="F410" s="43">
        <v>332000</v>
      </c>
      <c r="G410" s="942" t="s">
        <v>17</v>
      </c>
      <c r="H410" s="942"/>
      <c r="I410" s="51" t="s">
        <v>17</v>
      </c>
      <c r="J410" s="64"/>
      <c r="K410" s="868"/>
      <c r="L410" s="869"/>
      <c r="M410" s="870"/>
      <c r="N410" s="871"/>
      <c r="O410" s="870"/>
      <c r="P410" s="871"/>
    </row>
    <row r="411" spans="1:16" s="2" customFormat="1" hidden="1" x14ac:dyDescent="0.25">
      <c r="A411" s="834" t="s">
        <v>196</v>
      </c>
      <c r="B411" s="835"/>
      <c r="C411" s="835"/>
      <c r="D411" s="836"/>
      <c r="E411" s="47"/>
      <c r="F411" s="43">
        <v>332110</v>
      </c>
      <c r="G411" s="942" t="s">
        <v>17</v>
      </c>
      <c r="H411" s="942"/>
      <c r="I411" s="51" t="s">
        <v>17</v>
      </c>
      <c r="J411" s="64"/>
      <c r="K411" s="868"/>
      <c r="L411" s="869"/>
      <c r="M411" s="870"/>
      <c r="N411" s="871"/>
      <c r="O411" s="870"/>
      <c r="P411" s="871"/>
    </row>
    <row r="412" spans="1:16" s="2" customFormat="1" hidden="1" x14ac:dyDescent="0.25">
      <c r="A412" s="834" t="s">
        <v>197</v>
      </c>
      <c r="B412" s="835"/>
      <c r="C412" s="835"/>
      <c r="D412" s="836"/>
      <c r="E412" s="47"/>
      <c r="F412" s="25">
        <v>332210</v>
      </c>
      <c r="G412" s="942" t="s">
        <v>17</v>
      </c>
      <c r="H412" s="942"/>
      <c r="I412" s="51" t="s">
        <v>17</v>
      </c>
      <c r="J412" s="52"/>
      <c r="K412" s="868"/>
      <c r="L412" s="869"/>
      <c r="M412" s="870"/>
      <c r="N412" s="871"/>
      <c r="O412" s="870"/>
      <c r="P412" s="871"/>
    </row>
    <row r="413" spans="1:16" s="2" customFormat="1" hidden="1" x14ac:dyDescent="0.25">
      <c r="A413" s="834" t="s">
        <v>198</v>
      </c>
      <c r="B413" s="835"/>
      <c r="C413" s="835"/>
      <c r="D413" s="836"/>
      <c r="E413" s="47"/>
      <c r="F413" s="25">
        <v>333000</v>
      </c>
      <c r="G413" s="942" t="s">
        <v>17</v>
      </c>
      <c r="H413" s="942"/>
      <c r="I413" s="51" t="s">
        <v>17</v>
      </c>
      <c r="J413" s="52"/>
      <c r="K413" s="868"/>
      <c r="L413" s="869"/>
      <c r="M413" s="870"/>
      <c r="N413" s="871"/>
      <c r="O413" s="870"/>
      <c r="P413" s="871"/>
    </row>
    <row r="414" spans="1:16" s="2" customFormat="1" hidden="1" x14ac:dyDescent="0.25">
      <c r="A414" s="834" t="s">
        <v>199</v>
      </c>
      <c r="B414" s="835"/>
      <c r="C414" s="835"/>
      <c r="D414" s="836"/>
      <c r="E414" s="47"/>
      <c r="F414" s="25">
        <v>333100</v>
      </c>
      <c r="G414" s="942" t="s">
        <v>17</v>
      </c>
      <c r="H414" s="942"/>
      <c r="I414" s="51" t="s">
        <v>17</v>
      </c>
      <c r="J414" s="52"/>
      <c r="K414" s="868"/>
      <c r="L414" s="869"/>
      <c r="M414" s="870"/>
      <c r="N414" s="871"/>
      <c r="O414" s="870"/>
      <c r="P414" s="871"/>
    </row>
    <row r="415" spans="1:16" s="2" customFormat="1" hidden="1" x14ac:dyDescent="0.25">
      <c r="A415" s="834" t="s">
        <v>200</v>
      </c>
      <c r="B415" s="835"/>
      <c r="C415" s="835"/>
      <c r="D415" s="836"/>
      <c r="E415" s="47"/>
      <c r="F415" s="25">
        <v>333110</v>
      </c>
      <c r="G415" s="942" t="s">
        <v>17</v>
      </c>
      <c r="H415" s="942"/>
      <c r="I415" s="51" t="s">
        <v>17</v>
      </c>
      <c r="J415" s="52"/>
      <c r="K415" s="868"/>
      <c r="L415" s="869"/>
      <c r="M415" s="870"/>
      <c r="N415" s="871"/>
      <c r="O415" s="870"/>
      <c r="P415" s="871"/>
    </row>
    <row r="416" spans="1:16" s="2" customFormat="1" hidden="1" x14ac:dyDescent="0.25">
      <c r="A416" s="834" t="s">
        <v>201</v>
      </c>
      <c r="B416" s="835"/>
      <c r="C416" s="835"/>
      <c r="D416" s="836"/>
      <c r="E416" s="47"/>
      <c r="F416" s="25">
        <v>334000</v>
      </c>
      <c r="G416" s="942" t="s">
        <v>17</v>
      </c>
      <c r="H416" s="942"/>
      <c r="I416" s="51" t="s">
        <v>17</v>
      </c>
      <c r="J416" s="52"/>
      <c r="K416" s="868"/>
      <c r="L416" s="869"/>
      <c r="M416" s="870"/>
      <c r="N416" s="871"/>
      <c r="O416" s="870"/>
      <c r="P416" s="871"/>
    </row>
    <row r="417" spans="1:16" s="2" customFormat="1" hidden="1" x14ac:dyDescent="0.25">
      <c r="A417" s="834" t="s">
        <v>202</v>
      </c>
      <c r="B417" s="835"/>
      <c r="C417" s="835"/>
      <c r="D417" s="836"/>
      <c r="E417" s="47"/>
      <c r="F417" s="25">
        <v>334110</v>
      </c>
      <c r="G417" s="942" t="s">
        <v>17</v>
      </c>
      <c r="H417" s="942"/>
      <c r="I417" s="51" t="s">
        <v>17</v>
      </c>
      <c r="J417" s="52"/>
      <c r="K417" s="868"/>
      <c r="L417" s="869"/>
      <c r="M417" s="870"/>
      <c r="N417" s="871"/>
      <c r="O417" s="870"/>
      <c r="P417" s="871"/>
    </row>
    <row r="418" spans="1:16" s="2" customFormat="1" hidden="1" x14ac:dyDescent="0.25">
      <c r="A418" s="834" t="s">
        <v>203</v>
      </c>
      <c r="B418" s="835"/>
      <c r="C418" s="835"/>
      <c r="D418" s="836"/>
      <c r="E418" s="47"/>
      <c r="F418" s="25">
        <v>335000</v>
      </c>
      <c r="G418" s="942" t="s">
        <v>17</v>
      </c>
      <c r="H418" s="942"/>
      <c r="I418" s="51" t="s">
        <v>17</v>
      </c>
      <c r="J418" s="52"/>
      <c r="K418" s="868"/>
      <c r="L418" s="869"/>
      <c r="M418" s="870"/>
      <c r="N418" s="871"/>
      <c r="O418" s="870"/>
      <c r="P418" s="871"/>
    </row>
    <row r="419" spans="1:16" s="2" customFormat="1" hidden="1" x14ac:dyDescent="0.25">
      <c r="A419" s="834" t="s">
        <v>204</v>
      </c>
      <c r="B419" s="835"/>
      <c r="C419" s="835"/>
      <c r="D419" s="836"/>
      <c r="E419" s="47"/>
      <c r="F419" s="25">
        <v>335110</v>
      </c>
      <c r="G419" s="942" t="s">
        <v>17</v>
      </c>
      <c r="H419" s="942"/>
      <c r="I419" s="51" t="s">
        <v>17</v>
      </c>
      <c r="J419" s="52"/>
      <c r="K419" s="868"/>
      <c r="L419" s="869"/>
      <c r="M419" s="870"/>
      <c r="N419" s="871"/>
      <c r="O419" s="870"/>
      <c r="P419" s="871"/>
    </row>
    <row r="420" spans="1:16" s="2" customFormat="1" hidden="1" x14ac:dyDescent="0.25">
      <c r="A420" s="834" t="s">
        <v>205</v>
      </c>
      <c r="B420" s="835"/>
      <c r="C420" s="835"/>
      <c r="D420" s="836"/>
      <c r="E420" s="47"/>
      <c r="F420" s="25">
        <v>336000</v>
      </c>
      <c r="G420" s="942" t="s">
        <v>17</v>
      </c>
      <c r="H420" s="942"/>
      <c r="I420" s="51" t="s">
        <v>17</v>
      </c>
      <c r="J420" s="52"/>
      <c r="K420" s="868"/>
      <c r="L420" s="869"/>
      <c r="M420" s="870"/>
      <c r="N420" s="871"/>
      <c r="O420" s="870"/>
      <c r="P420" s="871"/>
    </row>
    <row r="421" spans="1:16" s="2" customFormat="1" hidden="1" x14ac:dyDescent="0.25">
      <c r="A421" s="834" t="s">
        <v>206</v>
      </c>
      <c r="B421" s="835"/>
      <c r="C421" s="835"/>
      <c r="D421" s="836"/>
      <c r="E421" s="47"/>
      <c r="F421" s="25">
        <v>336100</v>
      </c>
      <c r="G421" s="942" t="s">
        <v>17</v>
      </c>
      <c r="H421" s="942"/>
      <c r="I421" s="51" t="s">
        <v>17</v>
      </c>
      <c r="J421" s="52"/>
      <c r="K421" s="868"/>
      <c r="L421" s="869"/>
      <c r="M421" s="870"/>
      <c r="N421" s="871"/>
      <c r="O421" s="870"/>
      <c r="P421" s="871"/>
    </row>
    <row r="422" spans="1:16" s="2" customFormat="1" hidden="1" x14ac:dyDescent="0.25">
      <c r="A422" s="834" t="s">
        <v>207</v>
      </c>
      <c r="B422" s="835"/>
      <c r="C422" s="835"/>
      <c r="D422" s="836"/>
      <c r="E422" s="47"/>
      <c r="F422" s="25">
        <v>336110</v>
      </c>
      <c r="G422" s="942" t="s">
        <v>17</v>
      </c>
      <c r="H422" s="942"/>
      <c r="I422" s="51" t="s">
        <v>17</v>
      </c>
      <c r="J422" s="52"/>
      <c r="K422" s="868"/>
      <c r="L422" s="869"/>
      <c r="M422" s="870"/>
      <c r="N422" s="871"/>
      <c r="O422" s="870"/>
      <c r="P422" s="871"/>
    </row>
    <row r="423" spans="1:16" s="2" customFormat="1" hidden="1" x14ac:dyDescent="0.25">
      <c r="A423" s="834" t="s">
        <v>208</v>
      </c>
      <c r="B423" s="835"/>
      <c r="C423" s="835"/>
      <c r="D423" s="836"/>
      <c r="E423" s="47"/>
      <c r="F423" s="43">
        <v>337000</v>
      </c>
      <c r="G423" s="942" t="s">
        <v>17</v>
      </c>
      <c r="H423" s="942"/>
      <c r="I423" s="51" t="s">
        <v>17</v>
      </c>
      <c r="J423" s="64"/>
      <c r="K423" s="868"/>
      <c r="L423" s="869"/>
      <c r="M423" s="870"/>
      <c r="N423" s="871"/>
      <c r="O423" s="870"/>
      <c r="P423" s="871"/>
    </row>
    <row r="424" spans="1:16" s="2" customFormat="1" hidden="1" x14ac:dyDescent="0.25">
      <c r="A424" s="834" t="s">
        <v>209</v>
      </c>
      <c r="B424" s="835"/>
      <c r="C424" s="835"/>
      <c r="D424" s="836"/>
      <c r="E424" s="47"/>
      <c r="F424" s="25">
        <v>337110</v>
      </c>
      <c r="G424" s="942" t="s">
        <v>17</v>
      </c>
      <c r="H424" s="942"/>
      <c r="I424" s="51" t="s">
        <v>17</v>
      </c>
      <c r="J424" s="52"/>
      <c r="K424" s="868"/>
      <c r="L424" s="869"/>
      <c r="M424" s="870"/>
      <c r="N424" s="871"/>
      <c r="O424" s="870"/>
      <c r="P424" s="871"/>
    </row>
    <row r="425" spans="1:16" s="2" customFormat="1" hidden="1" x14ac:dyDescent="0.25">
      <c r="A425" s="834" t="s">
        <v>210</v>
      </c>
      <c r="B425" s="835"/>
      <c r="C425" s="835"/>
      <c r="D425" s="836"/>
      <c r="E425" s="47"/>
      <c r="F425" s="43">
        <v>338000</v>
      </c>
      <c r="G425" s="942" t="s">
        <v>17</v>
      </c>
      <c r="H425" s="942"/>
      <c r="I425" s="51" t="s">
        <v>17</v>
      </c>
      <c r="J425" s="64"/>
      <c r="K425" s="868"/>
      <c r="L425" s="869"/>
      <c r="M425" s="870"/>
      <c r="N425" s="871"/>
      <c r="O425" s="870"/>
      <c r="P425" s="871"/>
    </row>
    <row r="426" spans="1:16" s="2" customFormat="1" ht="4.5" hidden="1" customHeight="1" x14ac:dyDescent="0.25">
      <c r="A426" s="834" t="s">
        <v>211</v>
      </c>
      <c r="B426" s="835"/>
      <c r="C426" s="835"/>
      <c r="D426" s="836"/>
      <c r="E426" s="47"/>
      <c r="F426" s="25">
        <v>338110</v>
      </c>
      <c r="G426" s="942" t="s">
        <v>17</v>
      </c>
      <c r="H426" s="942"/>
      <c r="I426" s="51" t="s">
        <v>17</v>
      </c>
      <c r="J426" s="52"/>
      <c r="K426" s="868"/>
      <c r="L426" s="869"/>
      <c r="M426" s="870"/>
      <c r="N426" s="871"/>
      <c r="O426" s="870"/>
      <c r="P426" s="871"/>
    </row>
    <row r="427" spans="1:16" s="2" customFormat="1" hidden="1" x14ac:dyDescent="0.25">
      <c r="A427" s="22"/>
      <c r="B427" s="23"/>
      <c r="C427" s="23"/>
      <c r="D427" s="24"/>
      <c r="E427" s="28"/>
      <c r="F427" s="26"/>
      <c r="G427" s="866"/>
      <c r="H427" s="867"/>
      <c r="I427" s="51"/>
      <c r="J427" s="52"/>
      <c r="K427" s="53"/>
      <c r="L427" s="54"/>
      <c r="M427" s="55"/>
      <c r="N427" s="56"/>
      <c r="O427" s="55"/>
      <c r="P427" s="56"/>
    </row>
    <row r="428" spans="1:16" s="2" customFormat="1" hidden="1" x14ac:dyDescent="0.25">
      <c r="A428" s="793" t="s">
        <v>220</v>
      </c>
      <c r="B428" s="793"/>
      <c r="C428" s="793"/>
      <c r="D428" s="793"/>
      <c r="E428" s="793"/>
      <c r="F428" s="793"/>
      <c r="G428" s="793"/>
      <c r="H428" s="793"/>
      <c r="I428" s="793"/>
      <c r="J428" s="793"/>
      <c r="K428" s="793"/>
      <c r="L428" s="793"/>
      <c r="M428" s="793"/>
      <c r="N428" s="793"/>
      <c r="O428" s="793"/>
      <c r="P428" s="793"/>
    </row>
    <row r="429" spans="1:16" s="2" customFormat="1" ht="15.75" hidden="1" customHeight="1" x14ac:dyDescent="0.25">
      <c r="A429" s="794" t="s">
        <v>9</v>
      </c>
      <c r="B429" s="794"/>
      <c r="C429" s="794"/>
      <c r="D429" s="794"/>
      <c r="E429" s="794" t="s">
        <v>2</v>
      </c>
      <c r="F429" s="794"/>
      <c r="G429" s="794"/>
      <c r="H429" s="794"/>
      <c r="I429" s="953" t="s">
        <v>221</v>
      </c>
      <c r="J429" s="953" t="s">
        <v>222</v>
      </c>
      <c r="K429" s="953" t="s">
        <v>223</v>
      </c>
      <c r="L429" s="31">
        <v>2015</v>
      </c>
      <c r="M429" s="953" t="s">
        <v>224</v>
      </c>
      <c r="N429" s="66">
        <v>2016</v>
      </c>
      <c r="O429" s="66">
        <v>2017</v>
      </c>
      <c r="P429" s="66">
        <v>2018</v>
      </c>
    </row>
    <row r="430" spans="1:16" s="2" customFormat="1" ht="47.25" hidden="1" x14ac:dyDescent="0.25">
      <c r="A430" s="794"/>
      <c r="B430" s="794"/>
      <c r="C430" s="794"/>
      <c r="D430" s="794"/>
      <c r="E430" s="66" t="s">
        <v>225</v>
      </c>
      <c r="F430" s="66" t="s">
        <v>86</v>
      </c>
      <c r="G430" s="67" t="s">
        <v>14</v>
      </c>
      <c r="H430" s="68" t="s">
        <v>87</v>
      </c>
      <c r="I430" s="953"/>
      <c r="J430" s="953"/>
      <c r="K430" s="953"/>
      <c r="L430" s="74" t="s">
        <v>226</v>
      </c>
      <c r="M430" s="953"/>
      <c r="N430" s="67" t="s">
        <v>14</v>
      </c>
      <c r="O430" s="67" t="s">
        <v>15</v>
      </c>
      <c r="P430" s="67" t="s">
        <v>15</v>
      </c>
    </row>
    <row r="431" spans="1:16" s="2" customFormat="1" hidden="1" x14ac:dyDescent="0.25">
      <c r="A431" s="909">
        <v>1</v>
      </c>
      <c r="B431" s="910"/>
      <c r="C431" s="910"/>
      <c r="D431" s="911"/>
      <c r="E431" s="66">
        <v>2</v>
      </c>
      <c r="F431" s="66">
        <v>3</v>
      </c>
      <c r="G431" s="66">
        <v>4</v>
      </c>
      <c r="H431" s="66">
        <v>5</v>
      </c>
      <c r="I431" s="66">
        <v>6</v>
      </c>
      <c r="J431" s="66">
        <v>7</v>
      </c>
      <c r="K431" s="66">
        <v>8</v>
      </c>
      <c r="L431" s="66">
        <v>9</v>
      </c>
      <c r="M431" s="66" t="s">
        <v>227</v>
      </c>
      <c r="N431" s="66">
        <v>11</v>
      </c>
      <c r="O431" s="66">
        <v>12</v>
      </c>
      <c r="P431" s="66">
        <v>13</v>
      </c>
    </row>
    <row r="432" spans="1:16" s="2" customFormat="1" hidden="1" x14ac:dyDescent="0.25">
      <c r="A432" s="887"/>
      <c r="B432" s="888"/>
      <c r="C432" s="888"/>
      <c r="D432" s="889"/>
      <c r="E432" s="69"/>
      <c r="F432" s="69"/>
      <c r="G432" s="69"/>
      <c r="H432" s="69"/>
      <c r="I432" s="69"/>
      <c r="J432" s="69"/>
      <c r="K432" s="69"/>
      <c r="L432" s="69"/>
      <c r="M432" s="69"/>
      <c r="N432" s="69"/>
      <c r="O432" s="69"/>
      <c r="P432" s="69"/>
    </row>
    <row r="433" spans="1:17" s="2" customFormat="1" hidden="1" x14ac:dyDescent="0.25">
      <c r="A433" s="887"/>
      <c r="B433" s="888"/>
      <c r="C433" s="888"/>
      <c r="D433" s="889"/>
      <c r="E433" s="69"/>
      <c r="F433" s="69"/>
      <c r="G433" s="69"/>
      <c r="H433" s="69"/>
      <c r="I433" s="69"/>
      <c r="J433" s="69"/>
      <c r="K433" s="69"/>
      <c r="L433" s="69"/>
      <c r="M433" s="69"/>
      <c r="N433" s="69"/>
      <c r="O433" s="69"/>
      <c r="P433" s="69"/>
    </row>
    <row r="434" spans="1:17" s="2" customFormat="1" hidden="1" x14ac:dyDescent="0.25">
      <c r="A434" s="887"/>
      <c r="B434" s="888"/>
      <c r="C434" s="888"/>
      <c r="D434" s="889"/>
      <c r="E434" s="69"/>
      <c r="F434" s="69"/>
      <c r="G434" s="69"/>
      <c r="H434" s="69"/>
      <c r="I434" s="69"/>
      <c r="J434" s="69"/>
      <c r="K434" s="69"/>
      <c r="L434" s="69"/>
      <c r="M434" s="69"/>
      <c r="N434" s="69"/>
      <c r="O434" s="69"/>
      <c r="P434" s="69"/>
    </row>
    <row r="435" spans="1:17" s="2" customFormat="1" hidden="1" x14ac:dyDescent="0.25">
      <c r="A435" s="887"/>
      <c r="B435" s="888"/>
      <c r="C435" s="888"/>
      <c r="D435" s="889"/>
      <c r="E435" s="69"/>
      <c r="F435" s="69"/>
      <c r="G435" s="69"/>
      <c r="H435" s="69"/>
      <c r="I435" s="69"/>
      <c r="J435" s="69"/>
      <c r="K435" s="69"/>
      <c r="L435" s="69"/>
      <c r="M435" s="69"/>
      <c r="N435" s="69"/>
      <c r="O435" s="69"/>
      <c r="P435" s="69"/>
    </row>
    <row r="436" spans="1:17" s="2" customFormat="1" hidden="1" x14ac:dyDescent="0.25">
      <c r="A436" s="887"/>
      <c r="B436" s="888"/>
      <c r="C436" s="888"/>
      <c r="D436" s="889"/>
      <c r="E436" s="69"/>
      <c r="F436" s="69"/>
      <c r="G436" s="69"/>
      <c r="H436" s="69"/>
      <c r="I436" s="69"/>
      <c r="J436" s="69"/>
      <c r="K436" s="69"/>
      <c r="L436" s="69"/>
      <c r="M436" s="69"/>
      <c r="N436" s="69"/>
      <c r="O436" s="69"/>
      <c r="P436" s="69"/>
    </row>
    <row r="437" spans="1:17" s="2" customFormat="1" hidden="1" x14ac:dyDescent="0.25">
      <c r="A437" s="887"/>
      <c r="B437" s="888"/>
      <c r="C437" s="888"/>
      <c r="D437" s="889"/>
      <c r="E437" s="69"/>
      <c r="F437" s="69"/>
      <c r="G437" s="69"/>
      <c r="H437" s="69"/>
      <c r="I437" s="69"/>
      <c r="J437" s="69"/>
      <c r="K437" s="69"/>
      <c r="L437" s="69"/>
      <c r="M437" s="69"/>
      <c r="N437" s="69"/>
      <c r="O437" s="69"/>
      <c r="P437" s="69"/>
    </row>
    <row r="438" spans="1:17" s="2" customFormat="1" hidden="1" x14ac:dyDescent="0.25">
      <c r="A438" s="887"/>
      <c r="B438" s="888"/>
      <c r="C438" s="888"/>
      <c r="D438" s="889"/>
      <c r="E438" s="69"/>
      <c r="F438" s="69"/>
      <c r="G438" s="69"/>
      <c r="H438" s="69"/>
      <c r="I438" s="69"/>
      <c r="J438" s="69"/>
      <c r="K438" s="69"/>
      <c r="L438" s="69"/>
      <c r="M438" s="69"/>
      <c r="N438" s="69"/>
      <c r="O438" s="69"/>
      <c r="P438" s="69"/>
    </row>
    <row r="439" spans="1:17" s="2" customFormat="1" x14ac:dyDescent="0.25">
      <c r="A439" s="1"/>
      <c r="B439" s="1"/>
      <c r="C439" s="1"/>
      <c r="D439" s="1"/>
      <c r="E439" s="1"/>
      <c r="F439" s="1"/>
      <c r="G439" s="1"/>
      <c r="H439" s="1"/>
      <c r="I439" s="1"/>
      <c r="J439" s="1"/>
      <c r="K439" s="1"/>
      <c r="L439" s="1"/>
      <c r="M439" s="1"/>
      <c r="N439" s="1"/>
      <c r="O439" s="1"/>
      <c r="P439" s="1"/>
    </row>
    <row r="440" spans="1:17" ht="15.75" hidden="1" customHeight="1" x14ac:dyDescent="0.25">
      <c r="A440" s="957"/>
      <c r="B440" s="957"/>
      <c r="C440" s="957"/>
      <c r="D440" s="957"/>
      <c r="E440" s="957"/>
      <c r="F440" s="957"/>
      <c r="G440" s="957"/>
      <c r="H440" s="957"/>
      <c r="I440" s="957"/>
      <c r="J440" s="957"/>
      <c r="K440" s="957"/>
      <c r="L440" s="957"/>
      <c r="M440" s="957"/>
      <c r="N440" s="957"/>
      <c r="O440" s="957"/>
      <c r="P440" s="957"/>
    </row>
    <row r="441" spans="1:17" ht="15.75" hidden="1" customHeight="1" x14ac:dyDescent="0.25">
      <c r="A441" s="957"/>
      <c r="B441" s="957"/>
      <c r="C441" s="957"/>
      <c r="D441" s="957"/>
      <c r="E441" s="957"/>
      <c r="F441" s="957"/>
      <c r="G441" s="957"/>
      <c r="H441" s="957"/>
      <c r="I441" s="957"/>
      <c r="J441" s="957"/>
      <c r="K441" s="957"/>
      <c r="L441" s="957"/>
      <c r="M441" s="957"/>
      <c r="N441" s="957"/>
      <c r="O441" s="957"/>
      <c r="P441" s="957"/>
    </row>
    <row r="442" spans="1:17" ht="15.75" hidden="1" customHeight="1" x14ac:dyDescent="0.25">
      <c r="A442" s="957"/>
      <c r="B442" s="957"/>
      <c r="C442" s="957"/>
      <c r="D442" s="957"/>
      <c r="E442" s="957"/>
      <c r="F442" s="957"/>
      <c r="G442" s="957"/>
      <c r="H442" s="957"/>
      <c r="I442" s="957"/>
      <c r="J442" s="957"/>
      <c r="K442" s="957"/>
      <c r="L442" s="957"/>
      <c r="M442" s="957"/>
      <c r="N442" s="957"/>
      <c r="O442" s="957"/>
      <c r="P442" s="957"/>
    </row>
    <row r="443" spans="1:17" hidden="1" x14ac:dyDescent="0.25">
      <c r="A443" s="957"/>
      <c r="B443" s="957"/>
      <c r="C443" s="957"/>
      <c r="D443" s="957"/>
      <c r="E443" s="957"/>
      <c r="F443" s="957"/>
      <c r="G443" s="957"/>
      <c r="H443" s="957"/>
      <c r="I443" s="957"/>
      <c r="J443" s="957"/>
      <c r="K443" s="957"/>
      <c r="L443" s="957"/>
      <c r="M443" s="957"/>
      <c r="N443" s="957"/>
      <c r="O443" s="957"/>
      <c r="P443" s="957"/>
    </row>
    <row r="444" spans="1:17" hidden="1" x14ac:dyDescent="0.25">
      <c r="G444" s="75"/>
      <c r="H444" s="75"/>
      <c r="I444" s="75"/>
      <c r="J444" s="75"/>
      <c r="K444" s="75"/>
      <c r="L444" s="75"/>
      <c r="M444" s="75"/>
      <c r="N444" s="75"/>
      <c r="O444" s="75"/>
      <c r="P444" s="75"/>
    </row>
    <row r="445" spans="1:17" hidden="1" x14ac:dyDescent="0.25">
      <c r="G445" s="965">
        <v>2015</v>
      </c>
      <c r="H445" s="965"/>
      <c r="I445" s="75">
        <v>2016</v>
      </c>
      <c r="J445" s="75">
        <v>2017</v>
      </c>
      <c r="K445" s="965">
        <v>2018</v>
      </c>
      <c r="L445" s="965"/>
      <c r="M445" s="75">
        <v>2019</v>
      </c>
      <c r="N445" s="75">
        <v>2020</v>
      </c>
      <c r="O445" s="75">
        <v>2021</v>
      </c>
      <c r="P445" s="75">
        <v>2022</v>
      </c>
    </row>
    <row r="446" spans="1:17" ht="48" hidden="1" customHeight="1" x14ac:dyDescent="0.25">
      <c r="A446" s="966" t="s">
        <v>259</v>
      </c>
      <c r="B446" s="966"/>
      <c r="C446" s="966"/>
      <c r="D446" s="966"/>
      <c r="E446" s="966"/>
      <c r="F446" s="966"/>
      <c r="G446" s="949">
        <v>7902.9</v>
      </c>
      <c r="H446" s="949"/>
      <c r="I446" s="1">
        <v>8697.2000000000007</v>
      </c>
      <c r="J446" s="1">
        <v>9220.6</v>
      </c>
      <c r="K446" s="949">
        <v>56768.5</v>
      </c>
      <c r="L446" s="949"/>
      <c r="M446" s="86">
        <v>65031.4</v>
      </c>
      <c r="N446" s="86">
        <f>K211</f>
        <v>110146</v>
      </c>
      <c r="O446" s="86">
        <f>M211</f>
        <v>118296.1</v>
      </c>
      <c r="P446" s="86">
        <f>O211</f>
        <v>126733.7</v>
      </c>
    </row>
    <row r="447" spans="1:17" ht="38.25" hidden="1" customHeight="1" x14ac:dyDescent="0.25">
      <c r="A447" s="966" t="s">
        <v>260</v>
      </c>
      <c r="B447" s="966"/>
      <c r="C447" s="966"/>
      <c r="D447" s="966"/>
      <c r="E447" s="966"/>
      <c r="F447" s="966"/>
      <c r="G447" s="949">
        <v>7902.9</v>
      </c>
      <c r="H447" s="949"/>
      <c r="I447" s="1">
        <v>8697.2000000000007</v>
      </c>
      <c r="J447" s="1">
        <v>9220.6</v>
      </c>
      <c r="K447" s="967">
        <f>K446-K448</f>
        <v>9806</v>
      </c>
      <c r="L447" s="949"/>
      <c r="M447" s="86">
        <f t="shared" ref="M447:P447" si="69">M446-M448</f>
        <v>15767.700000000004</v>
      </c>
      <c r="N447" s="86">
        <f t="shared" si="69"/>
        <v>48073.738000000005</v>
      </c>
      <c r="O447" s="86">
        <f t="shared" si="69"/>
        <v>53616.802996000006</v>
      </c>
      <c r="P447" s="86">
        <f t="shared" si="69"/>
        <v>59337.872521831989</v>
      </c>
    </row>
    <row r="448" spans="1:17" hidden="1" x14ac:dyDescent="0.25">
      <c r="A448" s="3" t="s">
        <v>261</v>
      </c>
      <c r="K448" s="967">
        <v>46962.5</v>
      </c>
      <c r="L448" s="967"/>
      <c r="M448" s="1">
        <v>49263.7</v>
      </c>
      <c r="N448" s="1">
        <f>M448*1.26</f>
        <v>62072.261999999995</v>
      </c>
      <c r="O448" s="1">
        <f>N448*1.042</f>
        <v>64679.297004</v>
      </c>
      <c r="P448" s="1">
        <f>O448*1.042</f>
        <v>67395.827478168008</v>
      </c>
      <c r="Q448" s="89"/>
    </row>
    <row r="449" spans="10:16" hidden="1" x14ac:dyDescent="0.25"/>
    <row r="450" spans="10:16" hidden="1" x14ac:dyDescent="0.25"/>
    <row r="451" spans="10:16" hidden="1" x14ac:dyDescent="0.25">
      <c r="L451" s="1">
        <f>K168*80/100</f>
        <v>88116.800000000003</v>
      </c>
      <c r="N451" s="1">
        <f>M168*80/100</f>
        <v>94636.88</v>
      </c>
      <c r="P451" s="1">
        <f>O168*80/100</f>
        <v>101386.96</v>
      </c>
    </row>
    <row r="452" spans="10:16" hidden="1" x14ac:dyDescent="0.25"/>
    <row r="453" spans="10:16" hidden="1" x14ac:dyDescent="0.25">
      <c r="L453" s="86">
        <f>K168-L451</f>
        <v>22029.199999999997</v>
      </c>
      <c r="M453" s="86"/>
      <c r="N453" s="86">
        <f t="shared" ref="N453:P453" si="70">M168-N451</f>
        <v>23659.22</v>
      </c>
      <c r="O453" s="86"/>
      <c r="P453" s="86">
        <f t="shared" si="70"/>
        <v>25346.739999999991</v>
      </c>
    </row>
    <row r="454" spans="10:16" x14ac:dyDescent="0.25">
      <c r="J454" s="147"/>
      <c r="K454" s="147"/>
      <c r="L454" s="89"/>
      <c r="M454" s="147"/>
      <c r="N454" s="147"/>
      <c r="O454" s="147"/>
      <c r="P454" s="147"/>
    </row>
    <row r="455" spans="10:16" x14ac:dyDescent="0.25">
      <c r="J455" s="89"/>
      <c r="K455" s="89"/>
      <c r="L455" s="89"/>
      <c r="M455" s="89"/>
      <c r="N455" s="89"/>
      <c r="O455" s="89"/>
      <c r="P455" s="89"/>
    </row>
    <row r="456" spans="10:16" x14ac:dyDescent="0.25">
      <c r="N456" s="89"/>
      <c r="O456" s="89"/>
      <c r="P456" s="89"/>
    </row>
  </sheetData>
  <mergeCells count="1856">
    <mergeCell ref="N1:P1"/>
    <mergeCell ref="D2:M2"/>
    <mergeCell ref="O23:P23"/>
    <mergeCell ref="G24:H24"/>
    <mergeCell ref="K24:L24"/>
    <mergeCell ref="M24:N24"/>
    <mergeCell ref="O24:P24"/>
    <mergeCell ref="A17:D17"/>
    <mergeCell ref="G17:H17"/>
    <mergeCell ref="K17:L17"/>
    <mergeCell ref="M17:N17"/>
    <mergeCell ref="A13:D13"/>
    <mergeCell ref="G13:H13"/>
    <mergeCell ref="K13:L13"/>
    <mergeCell ref="M13:N13"/>
    <mergeCell ref="A8:P8"/>
    <mergeCell ref="K10:L10"/>
    <mergeCell ref="M10:N10"/>
    <mergeCell ref="O10:P10"/>
    <mergeCell ref="G11:H11"/>
    <mergeCell ref="K11:L11"/>
    <mergeCell ref="M11:N11"/>
    <mergeCell ref="O11:P11"/>
    <mergeCell ref="A12:D12"/>
    <mergeCell ref="G12:H12"/>
    <mergeCell ref="K12:L12"/>
    <mergeCell ref="M12:N12"/>
    <mergeCell ref="O12:P12"/>
    <mergeCell ref="M15:N15"/>
    <mergeCell ref="O15:P15"/>
    <mergeCell ref="A16:D16"/>
    <mergeCell ref="G16:H16"/>
    <mergeCell ref="M32:N32"/>
    <mergeCell ref="O32:P32"/>
    <mergeCell ref="K29:L29"/>
    <mergeCell ref="M29:N29"/>
    <mergeCell ref="O29:P29"/>
    <mergeCell ref="K30:L30"/>
    <mergeCell ref="M30:N30"/>
    <mergeCell ref="O30:P30"/>
    <mergeCell ref="A29:B29"/>
    <mergeCell ref="G29:H29"/>
    <mergeCell ref="K27:L27"/>
    <mergeCell ref="M27:N27"/>
    <mergeCell ref="O27:P27"/>
    <mergeCell ref="K28:L28"/>
    <mergeCell ref="M28:N28"/>
    <mergeCell ref="O28:P28"/>
    <mergeCell ref="A28:B28"/>
    <mergeCell ref="G28:H28"/>
    <mergeCell ref="A61:C61"/>
    <mergeCell ref="D61:P61"/>
    <mergeCell ref="A60:P60"/>
    <mergeCell ref="O57:P57"/>
    <mergeCell ref="O58:P58"/>
    <mergeCell ref="O55:P55"/>
    <mergeCell ref="O56:P56"/>
    <mergeCell ref="A55:B55"/>
    <mergeCell ref="C55:N55"/>
    <mergeCell ref="A53:B53"/>
    <mergeCell ref="A54:B54"/>
    <mergeCell ref="A51:B51"/>
    <mergeCell ref="A52:B52"/>
    <mergeCell ref="A45:C45"/>
    <mergeCell ref="E45:F45"/>
    <mergeCell ref="A42:C42"/>
    <mergeCell ref="E42:F42"/>
    <mergeCell ref="A82:D82"/>
    <mergeCell ref="K82:L82"/>
    <mergeCell ref="M82:N82"/>
    <mergeCell ref="O82:P82"/>
    <mergeCell ref="A83:D83"/>
    <mergeCell ref="K83:L83"/>
    <mergeCell ref="M83:N83"/>
    <mergeCell ref="O83:P83"/>
    <mergeCell ref="K80:L80"/>
    <mergeCell ref="M80:N80"/>
    <mergeCell ref="O80:P80"/>
    <mergeCell ref="K81:L81"/>
    <mergeCell ref="M81:N81"/>
    <mergeCell ref="O81:P81"/>
    <mergeCell ref="A80:D81"/>
    <mergeCell ref="E80:F80"/>
    <mergeCell ref="A79:P79"/>
    <mergeCell ref="G80:H80"/>
    <mergeCell ref="G81:H81"/>
    <mergeCell ref="A88:D88"/>
    <mergeCell ref="K88:L88"/>
    <mergeCell ref="M88:N88"/>
    <mergeCell ref="O88:P88"/>
    <mergeCell ref="A89:D89"/>
    <mergeCell ref="K89:L89"/>
    <mergeCell ref="M89:N89"/>
    <mergeCell ref="O89:P89"/>
    <mergeCell ref="A86:D86"/>
    <mergeCell ref="K86:L86"/>
    <mergeCell ref="M86:N86"/>
    <mergeCell ref="O86:P86"/>
    <mergeCell ref="A87:D87"/>
    <mergeCell ref="K87:L87"/>
    <mergeCell ref="M87:N87"/>
    <mergeCell ref="O87:P87"/>
    <mergeCell ref="A84:D84"/>
    <mergeCell ref="K84:L84"/>
    <mergeCell ref="M84:N84"/>
    <mergeCell ref="O84:P84"/>
    <mergeCell ref="A85:D85"/>
    <mergeCell ref="K85:L85"/>
    <mergeCell ref="M85:N85"/>
    <mergeCell ref="O85:P85"/>
    <mergeCell ref="A94:D94"/>
    <mergeCell ref="K94:L94"/>
    <mergeCell ref="M94:N94"/>
    <mergeCell ref="O94:P94"/>
    <mergeCell ref="A95:D95"/>
    <mergeCell ref="K95:L95"/>
    <mergeCell ref="M95:N95"/>
    <mergeCell ref="O95:P95"/>
    <mergeCell ref="A92:D92"/>
    <mergeCell ref="K92:L92"/>
    <mergeCell ref="M92:N92"/>
    <mergeCell ref="O92:P92"/>
    <mergeCell ref="A93:D93"/>
    <mergeCell ref="K93:L93"/>
    <mergeCell ref="M93:N93"/>
    <mergeCell ref="O93:P93"/>
    <mergeCell ref="A90:D90"/>
    <mergeCell ref="K90:L90"/>
    <mergeCell ref="M90:N90"/>
    <mergeCell ref="O90:P90"/>
    <mergeCell ref="A91:D91"/>
    <mergeCell ref="K91:L91"/>
    <mergeCell ref="M91:N91"/>
    <mergeCell ref="O91:P91"/>
    <mergeCell ref="A100:D100"/>
    <mergeCell ref="K100:L100"/>
    <mergeCell ref="M100:N100"/>
    <mergeCell ref="O100:P100"/>
    <mergeCell ref="A101:D101"/>
    <mergeCell ref="K101:L101"/>
    <mergeCell ref="M101:N101"/>
    <mergeCell ref="O101:P101"/>
    <mergeCell ref="A98:D98"/>
    <mergeCell ref="K98:L98"/>
    <mergeCell ref="M98:N98"/>
    <mergeCell ref="O98:P98"/>
    <mergeCell ref="A99:D99"/>
    <mergeCell ref="K99:L99"/>
    <mergeCell ref="M99:N99"/>
    <mergeCell ref="O99:P99"/>
    <mergeCell ref="A96:D96"/>
    <mergeCell ref="K96:L96"/>
    <mergeCell ref="M96:N96"/>
    <mergeCell ref="O96:P96"/>
    <mergeCell ref="A97:D97"/>
    <mergeCell ref="K97:L97"/>
    <mergeCell ref="M97:N97"/>
    <mergeCell ref="O97:P97"/>
    <mergeCell ref="A106:D106"/>
    <mergeCell ref="K106:L106"/>
    <mergeCell ref="M106:N106"/>
    <mergeCell ref="O106:P106"/>
    <mergeCell ref="A107:D107"/>
    <mergeCell ref="K107:L107"/>
    <mergeCell ref="M107:N107"/>
    <mergeCell ref="O107:P107"/>
    <mergeCell ref="A104:D104"/>
    <mergeCell ref="K104:L104"/>
    <mergeCell ref="M104:N104"/>
    <mergeCell ref="O104:P104"/>
    <mergeCell ref="A105:D105"/>
    <mergeCell ref="K105:L105"/>
    <mergeCell ref="M105:N105"/>
    <mergeCell ref="O105:P105"/>
    <mergeCell ref="A102:D102"/>
    <mergeCell ref="K102:L102"/>
    <mergeCell ref="M102:N102"/>
    <mergeCell ref="O102:P102"/>
    <mergeCell ref="A103:D103"/>
    <mergeCell ref="K103:L103"/>
    <mergeCell ref="M103:N103"/>
    <mergeCell ref="O103:P103"/>
    <mergeCell ref="A112:D112"/>
    <mergeCell ref="K112:L112"/>
    <mergeCell ref="M112:N112"/>
    <mergeCell ref="O112:P112"/>
    <mergeCell ref="A113:D113"/>
    <mergeCell ref="K113:L113"/>
    <mergeCell ref="M113:N113"/>
    <mergeCell ref="O113:P113"/>
    <mergeCell ref="A110:D110"/>
    <mergeCell ref="K110:L110"/>
    <mergeCell ref="M110:N110"/>
    <mergeCell ref="O110:P110"/>
    <mergeCell ref="A111:D111"/>
    <mergeCell ref="K111:L111"/>
    <mergeCell ref="M111:N111"/>
    <mergeCell ref="O111:P111"/>
    <mergeCell ref="A108:D108"/>
    <mergeCell ref="K108:L108"/>
    <mergeCell ref="M108:N108"/>
    <mergeCell ref="O108:P108"/>
    <mergeCell ref="A109:D109"/>
    <mergeCell ref="K109:L109"/>
    <mergeCell ref="M109:N109"/>
    <mergeCell ref="O109:P109"/>
    <mergeCell ref="A118:D118"/>
    <mergeCell ref="K118:L118"/>
    <mergeCell ref="M118:N118"/>
    <mergeCell ref="O118:P118"/>
    <mergeCell ref="A119:D119"/>
    <mergeCell ref="K119:L119"/>
    <mergeCell ref="M119:N119"/>
    <mergeCell ref="O119:P119"/>
    <mergeCell ref="A116:D116"/>
    <mergeCell ref="K116:L116"/>
    <mergeCell ref="M116:N116"/>
    <mergeCell ref="O116:P116"/>
    <mergeCell ref="A117:D117"/>
    <mergeCell ref="K117:L117"/>
    <mergeCell ref="M117:N117"/>
    <mergeCell ref="O117:P117"/>
    <mergeCell ref="A114:D114"/>
    <mergeCell ref="K114:L114"/>
    <mergeCell ref="M114:N114"/>
    <mergeCell ref="O114:P114"/>
    <mergeCell ref="A115:D115"/>
    <mergeCell ref="K115:L115"/>
    <mergeCell ref="M115:N115"/>
    <mergeCell ref="O115:P115"/>
    <mergeCell ref="A124:D124"/>
    <mergeCell ref="K124:L124"/>
    <mergeCell ref="M124:N124"/>
    <mergeCell ref="O124:P124"/>
    <mergeCell ref="A125:D125"/>
    <mergeCell ref="K125:L125"/>
    <mergeCell ref="M125:N125"/>
    <mergeCell ref="O125:P125"/>
    <mergeCell ref="A122:D122"/>
    <mergeCell ref="K122:L122"/>
    <mergeCell ref="M122:N122"/>
    <mergeCell ref="O122:P122"/>
    <mergeCell ref="A123:D123"/>
    <mergeCell ref="K123:L123"/>
    <mergeCell ref="M123:N123"/>
    <mergeCell ref="O123:P123"/>
    <mergeCell ref="A120:D120"/>
    <mergeCell ref="K120:L120"/>
    <mergeCell ref="M120:N120"/>
    <mergeCell ref="O120:P120"/>
    <mergeCell ref="K121:L121"/>
    <mergeCell ref="M121:N121"/>
    <mergeCell ref="O121:P121"/>
    <mergeCell ref="A121:D121"/>
    <mergeCell ref="A130:D130"/>
    <mergeCell ref="K130:L130"/>
    <mergeCell ref="M130:N130"/>
    <mergeCell ref="O130:P130"/>
    <mergeCell ref="A131:D131"/>
    <mergeCell ref="K131:L131"/>
    <mergeCell ref="M131:N131"/>
    <mergeCell ref="O131:P131"/>
    <mergeCell ref="A128:D128"/>
    <mergeCell ref="K128:L128"/>
    <mergeCell ref="M128:N128"/>
    <mergeCell ref="O128:P128"/>
    <mergeCell ref="A129:D129"/>
    <mergeCell ref="K129:L129"/>
    <mergeCell ref="M129:N129"/>
    <mergeCell ref="O129:P129"/>
    <mergeCell ref="A126:D126"/>
    <mergeCell ref="K126:L126"/>
    <mergeCell ref="M126:N126"/>
    <mergeCell ref="O126:P126"/>
    <mergeCell ref="A127:D127"/>
    <mergeCell ref="K127:L127"/>
    <mergeCell ref="M127:N127"/>
    <mergeCell ref="O127:P127"/>
    <mergeCell ref="A136:D136"/>
    <mergeCell ref="K136:L136"/>
    <mergeCell ref="M136:N136"/>
    <mergeCell ref="O136:P136"/>
    <mergeCell ref="A137:D137"/>
    <mergeCell ref="K137:L137"/>
    <mergeCell ref="M137:N137"/>
    <mergeCell ref="O137:P137"/>
    <mergeCell ref="A134:D134"/>
    <mergeCell ref="K134:L134"/>
    <mergeCell ref="M134:N134"/>
    <mergeCell ref="O134:P134"/>
    <mergeCell ref="A135:D135"/>
    <mergeCell ref="K135:L135"/>
    <mergeCell ref="M135:N135"/>
    <mergeCell ref="O135:P135"/>
    <mergeCell ref="A132:D132"/>
    <mergeCell ref="K132:L132"/>
    <mergeCell ref="M132:N132"/>
    <mergeCell ref="O132:P132"/>
    <mergeCell ref="A133:D133"/>
    <mergeCell ref="K133:L133"/>
    <mergeCell ref="M133:N133"/>
    <mergeCell ref="O133:P133"/>
    <mergeCell ref="A142:D142"/>
    <mergeCell ref="K142:L142"/>
    <mergeCell ref="M142:N142"/>
    <mergeCell ref="O142:P142"/>
    <mergeCell ref="A143:D143"/>
    <mergeCell ref="K143:L143"/>
    <mergeCell ref="M143:N143"/>
    <mergeCell ref="O143:P143"/>
    <mergeCell ref="A140:D140"/>
    <mergeCell ref="K140:L140"/>
    <mergeCell ref="M140:N140"/>
    <mergeCell ref="O140:P140"/>
    <mergeCell ref="A141:D141"/>
    <mergeCell ref="K141:L141"/>
    <mergeCell ref="M141:N141"/>
    <mergeCell ref="O141:P141"/>
    <mergeCell ref="A138:D138"/>
    <mergeCell ref="K138:L138"/>
    <mergeCell ref="M138:N138"/>
    <mergeCell ref="O138:P138"/>
    <mergeCell ref="A139:D139"/>
    <mergeCell ref="K139:L139"/>
    <mergeCell ref="M139:N139"/>
    <mergeCell ref="O139:P139"/>
    <mergeCell ref="A148:D148"/>
    <mergeCell ref="K148:L148"/>
    <mergeCell ref="M148:N148"/>
    <mergeCell ref="O148:P148"/>
    <mergeCell ref="A149:D149"/>
    <mergeCell ref="K149:L149"/>
    <mergeCell ref="M149:N149"/>
    <mergeCell ref="O149:P149"/>
    <mergeCell ref="A146:D146"/>
    <mergeCell ref="K146:L146"/>
    <mergeCell ref="M146:N146"/>
    <mergeCell ref="O146:P146"/>
    <mergeCell ref="A147:D147"/>
    <mergeCell ref="K147:L147"/>
    <mergeCell ref="M147:N147"/>
    <mergeCell ref="O147:P147"/>
    <mergeCell ref="A144:D144"/>
    <mergeCell ref="K144:L144"/>
    <mergeCell ref="M144:N144"/>
    <mergeCell ref="O144:P144"/>
    <mergeCell ref="A145:D145"/>
    <mergeCell ref="K145:L145"/>
    <mergeCell ref="M145:N145"/>
    <mergeCell ref="O145:P145"/>
    <mergeCell ref="A154:D154"/>
    <mergeCell ref="K154:L154"/>
    <mergeCell ref="M154:N154"/>
    <mergeCell ref="O154:P154"/>
    <mergeCell ref="A155:D155"/>
    <mergeCell ref="K155:L155"/>
    <mergeCell ref="M155:N155"/>
    <mergeCell ref="O155:P155"/>
    <mergeCell ref="A152:D152"/>
    <mergeCell ref="K152:L152"/>
    <mergeCell ref="M152:N152"/>
    <mergeCell ref="O152:P152"/>
    <mergeCell ref="A153:D153"/>
    <mergeCell ref="K153:L153"/>
    <mergeCell ref="M153:N153"/>
    <mergeCell ref="O153:P153"/>
    <mergeCell ref="A150:D150"/>
    <mergeCell ref="K150:L150"/>
    <mergeCell ref="M150:N150"/>
    <mergeCell ref="O150:P150"/>
    <mergeCell ref="A151:D151"/>
    <mergeCell ref="K151:L151"/>
    <mergeCell ref="M151:N151"/>
    <mergeCell ref="O151:P151"/>
    <mergeCell ref="A160:D160"/>
    <mergeCell ref="K160:L160"/>
    <mergeCell ref="M160:N160"/>
    <mergeCell ref="O160:P160"/>
    <mergeCell ref="A161:D161"/>
    <mergeCell ref="K161:L161"/>
    <mergeCell ref="M161:N161"/>
    <mergeCell ref="O161:P161"/>
    <mergeCell ref="A158:D158"/>
    <mergeCell ref="K158:L158"/>
    <mergeCell ref="M158:N158"/>
    <mergeCell ref="O158:P158"/>
    <mergeCell ref="A159:D159"/>
    <mergeCell ref="K159:L159"/>
    <mergeCell ref="M159:N159"/>
    <mergeCell ref="O159:P159"/>
    <mergeCell ref="A156:D156"/>
    <mergeCell ref="K156:L156"/>
    <mergeCell ref="M156:N156"/>
    <mergeCell ref="O156:P156"/>
    <mergeCell ref="A157:D157"/>
    <mergeCell ref="K157:L157"/>
    <mergeCell ref="M157:N157"/>
    <mergeCell ref="O157:P157"/>
    <mergeCell ref="A166:D166"/>
    <mergeCell ref="K166:L166"/>
    <mergeCell ref="M166:N166"/>
    <mergeCell ref="O166:P166"/>
    <mergeCell ref="A167:D167"/>
    <mergeCell ref="K167:L167"/>
    <mergeCell ref="M167:N167"/>
    <mergeCell ref="O167:P167"/>
    <mergeCell ref="A164:D164"/>
    <mergeCell ref="K164:L164"/>
    <mergeCell ref="M164:N164"/>
    <mergeCell ref="O164:P164"/>
    <mergeCell ref="A165:D165"/>
    <mergeCell ref="K165:L165"/>
    <mergeCell ref="M165:N165"/>
    <mergeCell ref="O165:P165"/>
    <mergeCell ref="A162:D162"/>
    <mergeCell ref="K162:L162"/>
    <mergeCell ref="M162:N162"/>
    <mergeCell ref="O162:P162"/>
    <mergeCell ref="A163:D163"/>
    <mergeCell ref="K163:L163"/>
    <mergeCell ref="M163:N163"/>
    <mergeCell ref="O163:P163"/>
    <mergeCell ref="A172:D172"/>
    <mergeCell ref="K172:L172"/>
    <mergeCell ref="M172:N172"/>
    <mergeCell ref="O172:P172"/>
    <mergeCell ref="A173:D173"/>
    <mergeCell ref="K173:L173"/>
    <mergeCell ref="M173:N173"/>
    <mergeCell ref="O173:P173"/>
    <mergeCell ref="A170:D170"/>
    <mergeCell ref="K170:L170"/>
    <mergeCell ref="M170:N170"/>
    <mergeCell ref="O170:P170"/>
    <mergeCell ref="A171:D171"/>
    <mergeCell ref="K171:L171"/>
    <mergeCell ref="M171:N171"/>
    <mergeCell ref="O171:P171"/>
    <mergeCell ref="A168:D168"/>
    <mergeCell ref="G168:H168"/>
    <mergeCell ref="K168:L168"/>
    <mergeCell ref="M168:N168"/>
    <mergeCell ref="O168:P168"/>
    <mergeCell ref="A169:D169"/>
    <mergeCell ref="G169:H169"/>
    <mergeCell ref="K169:L169"/>
    <mergeCell ref="M169:N169"/>
    <mergeCell ref="O169:P169"/>
    <mergeCell ref="A178:D178"/>
    <mergeCell ref="K178:L178"/>
    <mergeCell ref="M178:N178"/>
    <mergeCell ref="O178:P178"/>
    <mergeCell ref="A179:D179"/>
    <mergeCell ref="K179:L179"/>
    <mergeCell ref="M179:N179"/>
    <mergeCell ref="O179:P179"/>
    <mergeCell ref="A176:D176"/>
    <mergeCell ref="K176:L176"/>
    <mergeCell ref="M176:N176"/>
    <mergeCell ref="O176:P176"/>
    <mergeCell ref="A177:D177"/>
    <mergeCell ref="K177:L177"/>
    <mergeCell ref="M177:N177"/>
    <mergeCell ref="O177:P177"/>
    <mergeCell ref="A174:D174"/>
    <mergeCell ref="K174:L174"/>
    <mergeCell ref="M174:N174"/>
    <mergeCell ref="O174:P174"/>
    <mergeCell ref="K175:L175"/>
    <mergeCell ref="M175:N175"/>
    <mergeCell ref="O175:P175"/>
    <mergeCell ref="A184:D184"/>
    <mergeCell ref="K184:L184"/>
    <mergeCell ref="M184:N184"/>
    <mergeCell ref="O184:P184"/>
    <mergeCell ref="A185:D185"/>
    <mergeCell ref="K185:L185"/>
    <mergeCell ref="M185:N185"/>
    <mergeCell ref="O185:P185"/>
    <mergeCell ref="A182:D182"/>
    <mergeCell ref="K182:L182"/>
    <mergeCell ref="M182:N182"/>
    <mergeCell ref="O182:P182"/>
    <mergeCell ref="A183:D183"/>
    <mergeCell ref="K183:L183"/>
    <mergeCell ref="M183:N183"/>
    <mergeCell ref="O183:P183"/>
    <mergeCell ref="A180:D180"/>
    <mergeCell ref="K180:L180"/>
    <mergeCell ref="M180:N180"/>
    <mergeCell ref="O180:P180"/>
    <mergeCell ref="A181:D181"/>
    <mergeCell ref="K181:L181"/>
    <mergeCell ref="M181:N181"/>
    <mergeCell ref="O181:P181"/>
    <mergeCell ref="A190:D190"/>
    <mergeCell ref="K190:L190"/>
    <mergeCell ref="M190:N190"/>
    <mergeCell ref="O190:P190"/>
    <mergeCell ref="A191:D191"/>
    <mergeCell ref="K191:L191"/>
    <mergeCell ref="M191:N191"/>
    <mergeCell ref="O191:P191"/>
    <mergeCell ref="A188:D188"/>
    <mergeCell ref="K188:L188"/>
    <mergeCell ref="M188:N188"/>
    <mergeCell ref="O188:P188"/>
    <mergeCell ref="A189:D189"/>
    <mergeCell ref="K189:L189"/>
    <mergeCell ref="M189:N189"/>
    <mergeCell ref="O189:P189"/>
    <mergeCell ref="A186:D186"/>
    <mergeCell ref="K186:L186"/>
    <mergeCell ref="M186:N186"/>
    <mergeCell ref="O186:P186"/>
    <mergeCell ref="A187:D187"/>
    <mergeCell ref="K187:L187"/>
    <mergeCell ref="M187:N187"/>
    <mergeCell ref="O187:P187"/>
    <mergeCell ref="A194:D194"/>
    <mergeCell ref="G194:H194"/>
    <mergeCell ref="K194:L194"/>
    <mergeCell ref="M194:N194"/>
    <mergeCell ref="O194:P194"/>
    <mergeCell ref="A195:D195"/>
    <mergeCell ref="G195:H195"/>
    <mergeCell ref="K195:L195"/>
    <mergeCell ref="M195:N195"/>
    <mergeCell ref="O195:P195"/>
    <mergeCell ref="A192:D192"/>
    <mergeCell ref="G192:H192"/>
    <mergeCell ref="K192:L192"/>
    <mergeCell ref="M192:N192"/>
    <mergeCell ref="O192:P192"/>
    <mergeCell ref="A193:D193"/>
    <mergeCell ref="G193:H193"/>
    <mergeCell ref="K193:L193"/>
    <mergeCell ref="M193:N193"/>
    <mergeCell ref="O193:P193"/>
    <mergeCell ref="A198:D198"/>
    <mergeCell ref="G198:H198"/>
    <mergeCell ref="K198:L198"/>
    <mergeCell ref="M198:N198"/>
    <mergeCell ref="O198:P198"/>
    <mergeCell ref="A199:D199"/>
    <mergeCell ref="G199:H199"/>
    <mergeCell ref="K199:L199"/>
    <mergeCell ref="M199:N199"/>
    <mergeCell ref="O199:P199"/>
    <mergeCell ref="A196:D196"/>
    <mergeCell ref="G196:H196"/>
    <mergeCell ref="K196:L196"/>
    <mergeCell ref="M196:N196"/>
    <mergeCell ref="O196:P196"/>
    <mergeCell ref="A197:D197"/>
    <mergeCell ref="G197:H197"/>
    <mergeCell ref="K197:L197"/>
    <mergeCell ref="M197:N197"/>
    <mergeCell ref="O197:P197"/>
    <mergeCell ref="A202:D202"/>
    <mergeCell ref="G202:H202"/>
    <mergeCell ref="K202:L202"/>
    <mergeCell ref="M202:N202"/>
    <mergeCell ref="O202:P202"/>
    <mergeCell ref="A203:D203"/>
    <mergeCell ref="G203:H203"/>
    <mergeCell ref="K203:L203"/>
    <mergeCell ref="M203:N203"/>
    <mergeCell ref="O203:P203"/>
    <mergeCell ref="A200:D200"/>
    <mergeCell ref="G200:H200"/>
    <mergeCell ref="K200:L200"/>
    <mergeCell ref="M200:N200"/>
    <mergeCell ref="O200:P200"/>
    <mergeCell ref="A201:D201"/>
    <mergeCell ref="G201:H201"/>
    <mergeCell ref="K201:L201"/>
    <mergeCell ref="M201:N201"/>
    <mergeCell ref="O201:P201"/>
    <mergeCell ref="A206:D206"/>
    <mergeCell ref="G206:H206"/>
    <mergeCell ref="K206:L206"/>
    <mergeCell ref="M206:N206"/>
    <mergeCell ref="O206:P206"/>
    <mergeCell ref="A207:D207"/>
    <mergeCell ref="G207:H207"/>
    <mergeCell ref="K207:L207"/>
    <mergeCell ref="M207:N207"/>
    <mergeCell ref="O207:P207"/>
    <mergeCell ref="A204:D204"/>
    <mergeCell ref="G204:H204"/>
    <mergeCell ref="K204:L204"/>
    <mergeCell ref="M204:N204"/>
    <mergeCell ref="O204:P204"/>
    <mergeCell ref="A205:D205"/>
    <mergeCell ref="G205:H205"/>
    <mergeCell ref="K205:L205"/>
    <mergeCell ref="M205:N205"/>
    <mergeCell ref="O205:P205"/>
    <mergeCell ref="A210:D210"/>
    <mergeCell ref="G210:H210"/>
    <mergeCell ref="K210:L210"/>
    <mergeCell ref="M210:N210"/>
    <mergeCell ref="O210:P210"/>
    <mergeCell ref="A211:D211"/>
    <mergeCell ref="G211:H211"/>
    <mergeCell ref="K211:L211"/>
    <mergeCell ref="M211:N211"/>
    <mergeCell ref="O211:P211"/>
    <mergeCell ref="A208:D208"/>
    <mergeCell ref="G208:H208"/>
    <mergeCell ref="K208:L208"/>
    <mergeCell ref="M208:N208"/>
    <mergeCell ref="O208:P208"/>
    <mergeCell ref="A209:D209"/>
    <mergeCell ref="G209:H209"/>
    <mergeCell ref="K209:L209"/>
    <mergeCell ref="M209:N209"/>
    <mergeCell ref="O209:P209"/>
    <mergeCell ref="A214:D214"/>
    <mergeCell ref="G214:H214"/>
    <mergeCell ref="K214:L214"/>
    <mergeCell ref="M214:N214"/>
    <mergeCell ref="O214:P214"/>
    <mergeCell ref="A215:D215"/>
    <mergeCell ref="G215:H215"/>
    <mergeCell ref="K215:L215"/>
    <mergeCell ref="M215:N215"/>
    <mergeCell ref="O215:P215"/>
    <mergeCell ref="A212:D212"/>
    <mergeCell ref="G212:H212"/>
    <mergeCell ref="K212:L212"/>
    <mergeCell ref="M212:N212"/>
    <mergeCell ref="O212:P212"/>
    <mergeCell ref="A213:D213"/>
    <mergeCell ref="G213:H213"/>
    <mergeCell ref="K213:L213"/>
    <mergeCell ref="M213:N213"/>
    <mergeCell ref="O213:P213"/>
    <mergeCell ref="A218:D218"/>
    <mergeCell ref="G218:H218"/>
    <mergeCell ref="K218:L218"/>
    <mergeCell ref="M218:N218"/>
    <mergeCell ref="O218:P218"/>
    <mergeCell ref="A219:D219"/>
    <mergeCell ref="G219:H219"/>
    <mergeCell ref="K219:L219"/>
    <mergeCell ref="M219:N219"/>
    <mergeCell ref="O219:P219"/>
    <mergeCell ref="A216:D216"/>
    <mergeCell ref="G216:H216"/>
    <mergeCell ref="K216:L216"/>
    <mergeCell ref="M216:N216"/>
    <mergeCell ref="O216:P216"/>
    <mergeCell ref="A217:D217"/>
    <mergeCell ref="G217:H217"/>
    <mergeCell ref="K217:L217"/>
    <mergeCell ref="M217:N217"/>
    <mergeCell ref="O217:P217"/>
    <mergeCell ref="A222:D222"/>
    <mergeCell ref="G222:H222"/>
    <mergeCell ref="K222:L222"/>
    <mergeCell ref="M222:N222"/>
    <mergeCell ref="O222:P222"/>
    <mergeCell ref="A223:D223"/>
    <mergeCell ref="G223:H223"/>
    <mergeCell ref="K223:L223"/>
    <mergeCell ref="M223:N223"/>
    <mergeCell ref="O223:P223"/>
    <mergeCell ref="A220:D220"/>
    <mergeCell ref="G220:H220"/>
    <mergeCell ref="K220:L220"/>
    <mergeCell ref="M220:N220"/>
    <mergeCell ref="O220:P220"/>
    <mergeCell ref="A221:D221"/>
    <mergeCell ref="G221:H221"/>
    <mergeCell ref="K221:L221"/>
    <mergeCell ref="M221:N221"/>
    <mergeCell ref="O221:P221"/>
    <mergeCell ref="A226:D226"/>
    <mergeCell ref="G226:H226"/>
    <mergeCell ref="K226:L226"/>
    <mergeCell ref="M226:N226"/>
    <mergeCell ref="O226:P226"/>
    <mergeCell ref="A227:D227"/>
    <mergeCell ref="G227:H227"/>
    <mergeCell ref="K227:L227"/>
    <mergeCell ref="M227:N227"/>
    <mergeCell ref="O227:P227"/>
    <mergeCell ref="A224:D224"/>
    <mergeCell ref="G224:H224"/>
    <mergeCell ref="K224:L224"/>
    <mergeCell ref="M224:N224"/>
    <mergeCell ref="O224:P224"/>
    <mergeCell ref="A225:D225"/>
    <mergeCell ref="G225:H225"/>
    <mergeCell ref="K225:L225"/>
    <mergeCell ref="M225:N225"/>
    <mergeCell ref="O225:P225"/>
    <mergeCell ref="A230:D230"/>
    <mergeCell ref="G230:H230"/>
    <mergeCell ref="K230:L230"/>
    <mergeCell ref="M230:N230"/>
    <mergeCell ref="O230:P230"/>
    <mergeCell ref="A231:D231"/>
    <mergeCell ref="G231:H231"/>
    <mergeCell ref="K231:L231"/>
    <mergeCell ref="M231:N231"/>
    <mergeCell ref="O231:P231"/>
    <mergeCell ref="A228:D228"/>
    <mergeCell ref="G228:H228"/>
    <mergeCell ref="K228:L228"/>
    <mergeCell ref="M228:N228"/>
    <mergeCell ref="O228:P228"/>
    <mergeCell ref="A229:D229"/>
    <mergeCell ref="G229:H229"/>
    <mergeCell ref="K229:L229"/>
    <mergeCell ref="M229:N229"/>
    <mergeCell ref="O229:P229"/>
    <mergeCell ref="A234:D234"/>
    <mergeCell ref="G234:H234"/>
    <mergeCell ref="K234:L234"/>
    <mergeCell ref="M234:N234"/>
    <mergeCell ref="O234:P234"/>
    <mergeCell ref="A235:D235"/>
    <mergeCell ref="G235:H235"/>
    <mergeCell ref="K235:L235"/>
    <mergeCell ref="M235:N235"/>
    <mergeCell ref="O235:P235"/>
    <mergeCell ref="A232:D232"/>
    <mergeCell ref="G232:H232"/>
    <mergeCell ref="K232:L232"/>
    <mergeCell ref="M232:N232"/>
    <mergeCell ref="O232:P232"/>
    <mergeCell ref="A233:D233"/>
    <mergeCell ref="G233:H233"/>
    <mergeCell ref="K233:L233"/>
    <mergeCell ref="M233:N233"/>
    <mergeCell ref="O233:P233"/>
    <mergeCell ref="A238:D238"/>
    <mergeCell ref="G238:H238"/>
    <mergeCell ref="K238:L238"/>
    <mergeCell ref="M238:N238"/>
    <mergeCell ref="O238:P238"/>
    <mergeCell ref="A239:D239"/>
    <mergeCell ref="G239:H239"/>
    <mergeCell ref="K239:L239"/>
    <mergeCell ref="M239:N239"/>
    <mergeCell ref="O239:P239"/>
    <mergeCell ref="A236:D236"/>
    <mergeCell ref="G236:H236"/>
    <mergeCell ref="K236:L236"/>
    <mergeCell ref="M236:N236"/>
    <mergeCell ref="O236:P236"/>
    <mergeCell ref="A237:D237"/>
    <mergeCell ref="G237:H237"/>
    <mergeCell ref="K237:L237"/>
    <mergeCell ref="M237:N237"/>
    <mergeCell ref="O237:P237"/>
    <mergeCell ref="A242:D242"/>
    <mergeCell ref="G242:H242"/>
    <mergeCell ref="K242:L242"/>
    <mergeCell ref="M242:N242"/>
    <mergeCell ref="O242:P242"/>
    <mergeCell ref="A243:D243"/>
    <mergeCell ref="G243:H243"/>
    <mergeCell ref="K243:L243"/>
    <mergeCell ref="M243:N243"/>
    <mergeCell ref="O243:P243"/>
    <mergeCell ref="A240:D240"/>
    <mergeCell ref="G240:H240"/>
    <mergeCell ref="K240:L240"/>
    <mergeCell ref="M240:N240"/>
    <mergeCell ref="O240:P240"/>
    <mergeCell ref="A241:D241"/>
    <mergeCell ref="G241:H241"/>
    <mergeCell ref="K241:L241"/>
    <mergeCell ref="M241:N241"/>
    <mergeCell ref="O241:P241"/>
    <mergeCell ref="A246:D246"/>
    <mergeCell ref="G246:H246"/>
    <mergeCell ref="K246:L246"/>
    <mergeCell ref="M246:N246"/>
    <mergeCell ref="O246:P246"/>
    <mergeCell ref="A247:D247"/>
    <mergeCell ref="G247:H247"/>
    <mergeCell ref="K247:L247"/>
    <mergeCell ref="M247:N247"/>
    <mergeCell ref="O247:P247"/>
    <mergeCell ref="A244:D244"/>
    <mergeCell ref="G244:H244"/>
    <mergeCell ref="K244:L244"/>
    <mergeCell ref="M244:N244"/>
    <mergeCell ref="O244:P244"/>
    <mergeCell ref="A245:D245"/>
    <mergeCell ref="G245:H245"/>
    <mergeCell ref="K245:L245"/>
    <mergeCell ref="M245:N245"/>
    <mergeCell ref="O245:P245"/>
    <mergeCell ref="A250:D250"/>
    <mergeCell ref="G250:H250"/>
    <mergeCell ref="K250:L250"/>
    <mergeCell ref="M250:N250"/>
    <mergeCell ref="O250:P250"/>
    <mergeCell ref="A251:D251"/>
    <mergeCell ref="G251:H251"/>
    <mergeCell ref="K251:L251"/>
    <mergeCell ref="M251:N251"/>
    <mergeCell ref="O251:P251"/>
    <mergeCell ref="A248:D248"/>
    <mergeCell ref="G248:H248"/>
    <mergeCell ref="K248:L248"/>
    <mergeCell ref="M248:N248"/>
    <mergeCell ref="O248:P248"/>
    <mergeCell ref="A249:D249"/>
    <mergeCell ref="G249:H249"/>
    <mergeCell ref="K249:L249"/>
    <mergeCell ref="M249:N249"/>
    <mergeCell ref="O249:P249"/>
    <mergeCell ref="A254:D254"/>
    <mergeCell ref="G254:H254"/>
    <mergeCell ref="K254:L254"/>
    <mergeCell ref="M254:N254"/>
    <mergeCell ref="O254:P254"/>
    <mergeCell ref="A255:D255"/>
    <mergeCell ref="G255:H255"/>
    <mergeCell ref="K255:L255"/>
    <mergeCell ref="M255:N255"/>
    <mergeCell ref="O255:P255"/>
    <mergeCell ref="A252:D252"/>
    <mergeCell ref="G252:H252"/>
    <mergeCell ref="K252:L252"/>
    <mergeCell ref="M252:N252"/>
    <mergeCell ref="O252:P252"/>
    <mergeCell ref="A253:D253"/>
    <mergeCell ref="G253:H253"/>
    <mergeCell ref="K253:L253"/>
    <mergeCell ref="M253:N253"/>
    <mergeCell ref="O253:P253"/>
    <mergeCell ref="A258:D258"/>
    <mergeCell ref="G258:H258"/>
    <mergeCell ref="K258:L258"/>
    <mergeCell ref="M258:N258"/>
    <mergeCell ref="O258:P258"/>
    <mergeCell ref="A259:D259"/>
    <mergeCell ref="G259:H259"/>
    <mergeCell ref="K259:L259"/>
    <mergeCell ref="M259:N259"/>
    <mergeCell ref="O259:P259"/>
    <mergeCell ref="A256:D256"/>
    <mergeCell ref="G256:H256"/>
    <mergeCell ref="K256:L256"/>
    <mergeCell ref="M256:N256"/>
    <mergeCell ref="O256:P256"/>
    <mergeCell ref="A257:D257"/>
    <mergeCell ref="G257:H257"/>
    <mergeCell ref="K257:L257"/>
    <mergeCell ref="M257:N257"/>
    <mergeCell ref="O257:P257"/>
    <mergeCell ref="A262:D262"/>
    <mergeCell ref="G262:H262"/>
    <mergeCell ref="K262:L262"/>
    <mergeCell ref="M262:N262"/>
    <mergeCell ref="O262:P262"/>
    <mergeCell ref="A263:D263"/>
    <mergeCell ref="G263:H263"/>
    <mergeCell ref="K263:L263"/>
    <mergeCell ref="M263:N263"/>
    <mergeCell ref="O263:P263"/>
    <mergeCell ref="A260:D260"/>
    <mergeCell ref="G260:H260"/>
    <mergeCell ref="K260:L260"/>
    <mergeCell ref="M260:N260"/>
    <mergeCell ref="O260:P260"/>
    <mergeCell ref="A261:D261"/>
    <mergeCell ref="G261:H261"/>
    <mergeCell ref="K261:L261"/>
    <mergeCell ref="M261:N261"/>
    <mergeCell ref="O261:P261"/>
    <mergeCell ref="A266:D266"/>
    <mergeCell ref="G266:H266"/>
    <mergeCell ref="K266:L266"/>
    <mergeCell ref="M266:N266"/>
    <mergeCell ref="O266:P266"/>
    <mergeCell ref="A267:D267"/>
    <mergeCell ref="G267:H267"/>
    <mergeCell ref="K267:L267"/>
    <mergeCell ref="M267:N267"/>
    <mergeCell ref="O267:P267"/>
    <mergeCell ref="A264:D264"/>
    <mergeCell ref="G264:H264"/>
    <mergeCell ref="K264:L264"/>
    <mergeCell ref="M264:N264"/>
    <mergeCell ref="O264:P264"/>
    <mergeCell ref="A265:D265"/>
    <mergeCell ref="G265:H265"/>
    <mergeCell ref="K265:L265"/>
    <mergeCell ref="M265:N265"/>
    <mergeCell ref="O265:P265"/>
    <mergeCell ref="A270:D270"/>
    <mergeCell ref="G270:H270"/>
    <mergeCell ref="K270:L270"/>
    <mergeCell ref="M270:N270"/>
    <mergeCell ref="O270:P270"/>
    <mergeCell ref="A271:D271"/>
    <mergeCell ref="G271:H271"/>
    <mergeCell ref="K271:L271"/>
    <mergeCell ref="M271:N271"/>
    <mergeCell ref="O271:P271"/>
    <mergeCell ref="A268:D268"/>
    <mergeCell ref="G268:H268"/>
    <mergeCell ref="K268:L268"/>
    <mergeCell ref="M268:N268"/>
    <mergeCell ref="O268:P268"/>
    <mergeCell ref="A269:D269"/>
    <mergeCell ref="G269:H269"/>
    <mergeCell ref="K269:L269"/>
    <mergeCell ref="M269:N269"/>
    <mergeCell ref="O269:P269"/>
    <mergeCell ref="A274:D274"/>
    <mergeCell ref="G274:H274"/>
    <mergeCell ref="K274:L274"/>
    <mergeCell ref="M274:N274"/>
    <mergeCell ref="O274:P274"/>
    <mergeCell ref="A275:D275"/>
    <mergeCell ref="G275:H275"/>
    <mergeCell ref="K275:L275"/>
    <mergeCell ref="M275:N275"/>
    <mergeCell ref="O275:P275"/>
    <mergeCell ref="A272:D272"/>
    <mergeCell ref="G272:H272"/>
    <mergeCell ref="K272:L272"/>
    <mergeCell ref="M272:N272"/>
    <mergeCell ref="O272:P272"/>
    <mergeCell ref="A273:D273"/>
    <mergeCell ref="G273:H273"/>
    <mergeCell ref="K273:L273"/>
    <mergeCell ref="M273:N273"/>
    <mergeCell ref="O273:P273"/>
    <mergeCell ref="A278:D278"/>
    <mergeCell ref="G278:H278"/>
    <mergeCell ref="K278:L278"/>
    <mergeCell ref="M278:N278"/>
    <mergeCell ref="O278:P278"/>
    <mergeCell ref="A279:D279"/>
    <mergeCell ref="G279:H279"/>
    <mergeCell ref="K279:L279"/>
    <mergeCell ref="M279:N279"/>
    <mergeCell ref="O279:P279"/>
    <mergeCell ref="A276:D276"/>
    <mergeCell ref="G276:H276"/>
    <mergeCell ref="K276:L276"/>
    <mergeCell ref="M276:N276"/>
    <mergeCell ref="O276:P276"/>
    <mergeCell ref="A277:D277"/>
    <mergeCell ref="G277:H277"/>
    <mergeCell ref="K277:L277"/>
    <mergeCell ref="M277:N277"/>
    <mergeCell ref="O277:P277"/>
    <mergeCell ref="A282:D282"/>
    <mergeCell ref="G282:H282"/>
    <mergeCell ref="K282:L282"/>
    <mergeCell ref="M282:N282"/>
    <mergeCell ref="O282:P282"/>
    <mergeCell ref="A283:D283"/>
    <mergeCell ref="G283:H283"/>
    <mergeCell ref="K283:L283"/>
    <mergeCell ref="M283:N283"/>
    <mergeCell ref="O283:P283"/>
    <mergeCell ref="A280:D280"/>
    <mergeCell ref="G280:H280"/>
    <mergeCell ref="K280:L280"/>
    <mergeCell ref="M280:N280"/>
    <mergeCell ref="O280:P280"/>
    <mergeCell ref="A281:D281"/>
    <mergeCell ref="G281:H281"/>
    <mergeCell ref="K281:L281"/>
    <mergeCell ref="M281:N281"/>
    <mergeCell ref="O281:P281"/>
    <mergeCell ref="A286:D286"/>
    <mergeCell ref="G286:H286"/>
    <mergeCell ref="K286:L286"/>
    <mergeCell ref="M286:N286"/>
    <mergeCell ref="O286:P286"/>
    <mergeCell ref="A287:D287"/>
    <mergeCell ref="G287:H287"/>
    <mergeCell ref="K287:L287"/>
    <mergeCell ref="M287:N287"/>
    <mergeCell ref="O287:P287"/>
    <mergeCell ref="A284:D284"/>
    <mergeCell ref="G284:H284"/>
    <mergeCell ref="K284:L284"/>
    <mergeCell ref="M284:N284"/>
    <mergeCell ref="O284:P284"/>
    <mergeCell ref="A285:D285"/>
    <mergeCell ref="G285:H285"/>
    <mergeCell ref="K285:L285"/>
    <mergeCell ref="M285:N285"/>
    <mergeCell ref="O285:P285"/>
    <mergeCell ref="A290:D290"/>
    <mergeCell ref="G290:H290"/>
    <mergeCell ref="K290:L290"/>
    <mergeCell ref="M290:N290"/>
    <mergeCell ref="O290:P290"/>
    <mergeCell ref="A291:D291"/>
    <mergeCell ref="G291:H291"/>
    <mergeCell ref="K291:L291"/>
    <mergeCell ref="M291:N291"/>
    <mergeCell ref="O291:P291"/>
    <mergeCell ref="A288:D288"/>
    <mergeCell ref="G288:H288"/>
    <mergeCell ref="K288:L288"/>
    <mergeCell ref="M288:N288"/>
    <mergeCell ref="O288:P288"/>
    <mergeCell ref="A289:D289"/>
    <mergeCell ref="G289:H289"/>
    <mergeCell ref="K289:L289"/>
    <mergeCell ref="M289:N289"/>
    <mergeCell ref="O289:P289"/>
    <mergeCell ref="A294:D294"/>
    <mergeCell ref="G294:H294"/>
    <mergeCell ref="K294:L294"/>
    <mergeCell ref="M294:N294"/>
    <mergeCell ref="O294:P294"/>
    <mergeCell ref="A295:D295"/>
    <mergeCell ref="G295:H295"/>
    <mergeCell ref="K295:L295"/>
    <mergeCell ref="M295:N295"/>
    <mergeCell ref="O295:P295"/>
    <mergeCell ref="A292:D292"/>
    <mergeCell ref="G292:H292"/>
    <mergeCell ref="K292:L292"/>
    <mergeCell ref="M292:N292"/>
    <mergeCell ref="O292:P292"/>
    <mergeCell ref="A293:D293"/>
    <mergeCell ref="G293:H293"/>
    <mergeCell ref="K293:L293"/>
    <mergeCell ref="M293:N293"/>
    <mergeCell ref="O293:P293"/>
    <mergeCell ref="A298:D298"/>
    <mergeCell ref="G298:H298"/>
    <mergeCell ref="K298:L298"/>
    <mergeCell ref="M298:N298"/>
    <mergeCell ref="O298:P298"/>
    <mergeCell ref="A299:D299"/>
    <mergeCell ref="G299:H299"/>
    <mergeCell ref="K299:L299"/>
    <mergeCell ref="M299:N299"/>
    <mergeCell ref="O299:P299"/>
    <mergeCell ref="A296:D296"/>
    <mergeCell ref="G296:H296"/>
    <mergeCell ref="K296:L296"/>
    <mergeCell ref="M296:N296"/>
    <mergeCell ref="O296:P296"/>
    <mergeCell ref="A297:D297"/>
    <mergeCell ref="G297:H297"/>
    <mergeCell ref="K297:L297"/>
    <mergeCell ref="M297:N297"/>
    <mergeCell ref="O297:P297"/>
    <mergeCell ref="A302:D302"/>
    <mergeCell ref="G302:H302"/>
    <mergeCell ref="K302:L302"/>
    <mergeCell ref="M302:N302"/>
    <mergeCell ref="O302:P302"/>
    <mergeCell ref="A303:D303"/>
    <mergeCell ref="G303:H303"/>
    <mergeCell ref="K303:L303"/>
    <mergeCell ref="M303:N303"/>
    <mergeCell ref="O303:P303"/>
    <mergeCell ref="A300:D300"/>
    <mergeCell ref="G300:H300"/>
    <mergeCell ref="K300:L300"/>
    <mergeCell ref="M300:N300"/>
    <mergeCell ref="O300:P300"/>
    <mergeCell ref="A301:D301"/>
    <mergeCell ref="G301:H301"/>
    <mergeCell ref="K301:L301"/>
    <mergeCell ref="M301:N301"/>
    <mergeCell ref="O301:P301"/>
    <mergeCell ref="A306:D306"/>
    <mergeCell ref="G306:H306"/>
    <mergeCell ref="K306:L306"/>
    <mergeCell ref="M306:N306"/>
    <mergeCell ref="O306:P306"/>
    <mergeCell ref="A307:D307"/>
    <mergeCell ref="G307:H307"/>
    <mergeCell ref="K307:L307"/>
    <mergeCell ref="M307:N307"/>
    <mergeCell ref="O307:P307"/>
    <mergeCell ref="A304:D304"/>
    <mergeCell ref="G304:H304"/>
    <mergeCell ref="K304:L304"/>
    <mergeCell ref="M304:N304"/>
    <mergeCell ref="O304:P304"/>
    <mergeCell ref="A305:D305"/>
    <mergeCell ref="G305:H305"/>
    <mergeCell ref="K305:L305"/>
    <mergeCell ref="M305:N305"/>
    <mergeCell ref="O305:P305"/>
    <mergeCell ref="A310:D310"/>
    <mergeCell ref="G310:H310"/>
    <mergeCell ref="K310:L310"/>
    <mergeCell ref="M310:N310"/>
    <mergeCell ref="O310:P310"/>
    <mergeCell ref="A311:D311"/>
    <mergeCell ref="G311:H311"/>
    <mergeCell ref="K311:L311"/>
    <mergeCell ref="M311:N311"/>
    <mergeCell ref="O311:P311"/>
    <mergeCell ref="A308:D308"/>
    <mergeCell ref="G308:H308"/>
    <mergeCell ref="K308:L308"/>
    <mergeCell ref="M308:N308"/>
    <mergeCell ref="O308:P308"/>
    <mergeCell ref="A309:D309"/>
    <mergeCell ref="G309:H309"/>
    <mergeCell ref="K309:L309"/>
    <mergeCell ref="M309:N309"/>
    <mergeCell ref="O309:P309"/>
    <mergeCell ref="A314:D314"/>
    <mergeCell ref="G314:H314"/>
    <mergeCell ref="K314:L314"/>
    <mergeCell ref="M314:N314"/>
    <mergeCell ref="O314:P314"/>
    <mergeCell ref="A315:D315"/>
    <mergeCell ref="G315:H315"/>
    <mergeCell ref="K315:L315"/>
    <mergeCell ref="M315:N315"/>
    <mergeCell ref="O315:P315"/>
    <mergeCell ref="A312:D312"/>
    <mergeCell ref="G312:H312"/>
    <mergeCell ref="K312:L312"/>
    <mergeCell ref="M312:N312"/>
    <mergeCell ref="O312:P312"/>
    <mergeCell ref="A313:D313"/>
    <mergeCell ref="G313:H313"/>
    <mergeCell ref="K313:L313"/>
    <mergeCell ref="M313:N313"/>
    <mergeCell ref="O313:P313"/>
    <mergeCell ref="A318:D318"/>
    <mergeCell ref="G318:H318"/>
    <mergeCell ref="K318:L318"/>
    <mergeCell ref="M318:N318"/>
    <mergeCell ref="O318:P318"/>
    <mergeCell ref="A319:D319"/>
    <mergeCell ref="G319:H319"/>
    <mergeCell ref="K319:L319"/>
    <mergeCell ref="M319:N319"/>
    <mergeCell ref="O319:P319"/>
    <mergeCell ref="A316:D316"/>
    <mergeCell ref="G316:H316"/>
    <mergeCell ref="K316:L316"/>
    <mergeCell ref="M316:N316"/>
    <mergeCell ref="O316:P316"/>
    <mergeCell ref="A317:D317"/>
    <mergeCell ref="G317:H317"/>
    <mergeCell ref="K317:L317"/>
    <mergeCell ref="M317:N317"/>
    <mergeCell ref="O317:P317"/>
    <mergeCell ref="A322:D322"/>
    <mergeCell ref="G322:H322"/>
    <mergeCell ref="K322:L322"/>
    <mergeCell ref="M322:N322"/>
    <mergeCell ref="O322:P322"/>
    <mergeCell ref="A323:D323"/>
    <mergeCell ref="G323:H323"/>
    <mergeCell ref="K323:L323"/>
    <mergeCell ref="M323:N323"/>
    <mergeCell ref="O323:P323"/>
    <mergeCell ref="A320:D320"/>
    <mergeCell ref="G320:H320"/>
    <mergeCell ref="K320:L320"/>
    <mergeCell ref="M320:N320"/>
    <mergeCell ref="O320:P320"/>
    <mergeCell ref="A321:D321"/>
    <mergeCell ref="G321:H321"/>
    <mergeCell ref="K321:L321"/>
    <mergeCell ref="M321:N321"/>
    <mergeCell ref="O321:P321"/>
    <mergeCell ref="A326:D326"/>
    <mergeCell ref="G326:H326"/>
    <mergeCell ref="K326:L326"/>
    <mergeCell ref="M326:N326"/>
    <mergeCell ref="O326:P326"/>
    <mergeCell ref="A327:D327"/>
    <mergeCell ref="G327:H327"/>
    <mergeCell ref="K327:L327"/>
    <mergeCell ref="M327:N327"/>
    <mergeCell ref="O327:P327"/>
    <mergeCell ref="A324:D324"/>
    <mergeCell ref="G324:H324"/>
    <mergeCell ref="K324:L324"/>
    <mergeCell ref="M324:N324"/>
    <mergeCell ref="O324:P324"/>
    <mergeCell ref="A325:D325"/>
    <mergeCell ref="G325:H325"/>
    <mergeCell ref="K325:L325"/>
    <mergeCell ref="M325:N325"/>
    <mergeCell ref="O325:P325"/>
    <mergeCell ref="A330:D330"/>
    <mergeCell ref="G330:H330"/>
    <mergeCell ref="K330:L330"/>
    <mergeCell ref="M330:N330"/>
    <mergeCell ref="O330:P330"/>
    <mergeCell ref="A331:D331"/>
    <mergeCell ref="G331:H331"/>
    <mergeCell ref="K331:L331"/>
    <mergeCell ref="M331:N331"/>
    <mergeCell ref="O331:P331"/>
    <mergeCell ref="A328:D328"/>
    <mergeCell ref="G328:H328"/>
    <mergeCell ref="K328:L328"/>
    <mergeCell ref="M328:N328"/>
    <mergeCell ref="O328:P328"/>
    <mergeCell ref="A329:D329"/>
    <mergeCell ref="G329:H329"/>
    <mergeCell ref="K329:L329"/>
    <mergeCell ref="M329:N329"/>
    <mergeCell ref="O329:P329"/>
    <mergeCell ref="A334:D334"/>
    <mergeCell ref="G334:H334"/>
    <mergeCell ref="K334:L334"/>
    <mergeCell ref="M334:N334"/>
    <mergeCell ref="O334:P334"/>
    <mergeCell ref="A335:D335"/>
    <mergeCell ref="G335:H335"/>
    <mergeCell ref="K335:L335"/>
    <mergeCell ref="M335:N335"/>
    <mergeCell ref="O335:P335"/>
    <mergeCell ref="A332:D332"/>
    <mergeCell ref="G332:H332"/>
    <mergeCell ref="K332:L332"/>
    <mergeCell ref="M332:N332"/>
    <mergeCell ref="O332:P332"/>
    <mergeCell ref="A333:D333"/>
    <mergeCell ref="G333:H333"/>
    <mergeCell ref="K333:L333"/>
    <mergeCell ref="M333:N333"/>
    <mergeCell ref="O333:P333"/>
    <mergeCell ref="A338:D338"/>
    <mergeCell ref="G338:H338"/>
    <mergeCell ref="K338:L338"/>
    <mergeCell ref="M338:N338"/>
    <mergeCell ref="O338:P338"/>
    <mergeCell ref="A339:D339"/>
    <mergeCell ref="G339:H339"/>
    <mergeCell ref="K339:L339"/>
    <mergeCell ref="M339:N339"/>
    <mergeCell ref="O339:P339"/>
    <mergeCell ref="A336:D336"/>
    <mergeCell ref="G336:H336"/>
    <mergeCell ref="K336:L336"/>
    <mergeCell ref="M336:N336"/>
    <mergeCell ref="O336:P336"/>
    <mergeCell ref="A337:D337"/>
    <mergeCell ref="G337:H337"/>
    <mergeCell ref="K337:L337"/>
    <mergeCell ref="M337:N337"/>
    <mergeCell ref="O337:P337"/>
    <mergeCell ref="A342:D342"/>
    <mergeCell ref="G342:H342"/>
    <mergeCell ref="K342:L342"/>
    <mergeCell ref="M342:N342"/>
    <mergeCell ref="O342:P342"/>
    <mergeCell ref="A343:D343"/>
    <mergeCell ref="G343:H343"/>
    <mergeCell ref="K343:L343"/>
    <mergeCell ref="M343:N343"/>
    <mergeCell ref="O343:P343"/>
    <mergeCell ref="A340:D340"/>
    <mergeCell ref="G340:H340"/>
    <mergeCell ref="K340:L340"/>
    <mergeCell ref="M340:N340"/>
    <mergeCell ref="O340:P340"/>
    <mergeCell ref="A341:D341"/>
    <mergeCell ref="G341:H341"/>
    <mergeCell ref="K341:L341"/>
    <mergeCell ref="M341:N341"/>
    <mergeCell ref="O341:P341"/>
    <mergeCell ref="A346:D346"/>
    <mergeCell ref="G346:H346"/>
    <mergeCell ref="K346:L346"/>
    <mergeCell ref="M346:N346"/>
    <mergeCell ref="O346:P346"/>
    <mergeCell ref="A347:D347"/>
    <mergeCell ref="G347:H347"/>
    <mergeCell ref="K347:L347"/>
    <mergeCell ref="M347:N347"/>
    <mergeCell ref="O347:P347"/>
    <mergeCell ref="A344:D344"/>
    <mergeCell ref="G344:H344"/>
    <mergeCell ref="K344:L344"/>
    <mergeCell ref="M344:N344"/>
    <mergeCell ref="O344:P344"/>
    <mergeCell ref="A345:D345"/>
    <mergeCell ref="G345:H345"/>
    <mergeCell ref="K345:L345"/>
    <mergeCell ref="M345:N345"/>
    <mergeCell ref="O345:P345"/>
    <mergeCell ref="A350:D350"/>
    <mergeCell ref="G350:H350"/>
    <mergeCell ref="K350:L350"/>
    <mergeCell ref="M350:N350"/>
    <mergeCell ref="O350:P350"/>
    <mergeCell ref="A351:D351"/>
    <mergeCell ref="G351:H351"/>
    <mergeCell ref="K351:L351"/>
    <mergeCell ref="M351:N351"/>
    <mergeCell ref="O351:P351"/>
    <mergeCell ref="A348:D348"/>
    <mergeCell ref="G348:H348"/>
    <mergeCell ref="K348:L348"/>
    <mergeCell ref="M348:N348"/>
    <mergeCell ref="O348:P348"/>
    <mergeCell ref="A349:D349"/>
    <mergeCell ref="G349:H349"/>
    <mergeCell ref="K349:L349"/>
    <mergeCell ref="M349:N349"/>
    <mergeCell ref="O349:P349"/>
    <mergeCell ref="A354:D354"/>
    <mergeCell ref="G354:H354"/>
    <mergeCell ref="K354:L354"/>
    <mergeCell ref="M354:N354"/>
    <mergeCell ref="O354:P354"/>
    <mergeCell ref="A355:D355"/>
    <mergeCell ref="G355:H355"/>
    <mergeCell ref="K355:L355"/>
    <mergeCell ref="M355:N355"/>
    <mergeCell ref="O355:P355"/>
    <mergeCell ref="A352:D352"/>
    <mergeCell ref="G352:H352"/>
    <mergeCell ref="K352:L352"/>
    <mergeCell ref="M352:N352"/>
    <mergeCell ref="O352:P352"/>
    <mergeCell ref="A353:D353"/>
    <mergeCell ref="G353:H353"/>
    <mergeCell ref="K353:L353"/>
    <mergeCell ref="M353:N353"/>
    <mergeCell ref="O353:P353"/>
    <mergeCell ref="A358:D358"/>
    <mergeCell ref="G358:H358"/>
    <mergeCell ref="K358:L358"/>
    <mergeCell ref="M358:N358"/>
    <mergeCell ref="O358:P358"/>
    <mergeCell ref="A359:D359"/>
    <mergeCell ref="G359:H359"/>
    <mergeCell ref="K359:L359"/>
    <mergeCell ref="M359:N359"/>
    <mergeCell ref="O359:P359"/>
    <mergeCell ref="A356:D356"/>
    <mergeCell ref="G356:H356"/>
    <mergeCell ref="K356:L356"/>
    <mergeCell ref="M356:N356"/>
    <mergeCell ref="O356:P356"/>
    <mergeCell ref="A357:D357"/>
    <mergeCell ref="G357:H357"/>
    <mergeCell ref="K357:L357"/>
    <mergeCell ref="M357:N357"/>
    <mergeCell ref="O357:P357"/>
    <mergeCell ref="A362:D362"/>
    <mergeCell ref="G362:H362"/>
    <mergeCell ref="K362:L362"/>
    <mergeCell ref="M362:N362"/>
    <mergeCell ref="O362:P362"/>
    <mergeCell ref="A363:D363"/>
    <mergeCell ref="G363:H363"/>
    <mergeCell ref="K363:L363"/>
    <mergeCell ref="M363:N363"/>
    <mergeCell ref="O363:P363"/>
    <mergeCell ref="A360:D360"/>
    <mergeCell ref="G360:H360"/>
    <mergeCell ref="K360:L360"/>
    <mergeCell ref="M360:N360"/>
    <mergeCell ref="O360:P360"/>
    <mergeCell ref="A361:D361"/>
    <mergeCell ref="G361:H361"/>
    <mergeCell ref="K361:L361"/>
    <mergeCell ref="M361:N361"/>
    <mergeCell ref="O361:P361"/>
    <mergeCell ref="A366:D366"/>
    <mergeCell ref="G366:H366"/>
    <mergeCell ref="K366:L366"/>
    <mergeCell ref="M366:N366"/>
    <mergeCell ref="O366:P366"/>
    <mergeCell ref="A367:D367"/>
    <mergeCell ref="G367:H367"/>
    <mergeCell ref="K367:L367"/>
    <mergeCell ref="M367:N367"/>
    <mergeCell ref="O367:P367"/>
    <mergeCell ref="A364:D364"/>
    <mergeCell ref="G364:H364"/>
    <mergeCell ref="K364:L364"/>
    <mergeCell ref="M364:N364"/>
    <mergeCell ref="O364:P364"/>
    <mergeCell ref="A365:D365"/>
    <mergeCell ref="G365:H365"/>
    <mergeCell ref="K365:L365"/>
    <mergeCell ref="M365:N365"/>
    <mergeCell ref="O365:P365"/>
    <mergeCell ref="A376:D376"/>
    <mergeCell ref="G376:H376"/>
    <mergeCell ref="K376:L376"/>
    <mergeCell ref="M376:N376"/>
    <mergeCell ref="O376:P376"/>
    <mergeCell ref="G377:H377"/>
    <mergeCell ref="K377:L377"/>
    <mergeCell ref="M377:N377"/>
    <mergeCell ref="O377:P377"/>
    <mergeCell ref="M374:N374"/>
    <mergeCell ref="O374:P374"/>
    <mergeCell ref="A375:D375"/>
    <mergeCell ref="G375:H375"/>
    <mergeCell ref="K375:L375"/>
    <mergeCell ref="M375:N375"/>
    <mergeCell ref="O375:P375"/>
    <mergeCell ref="A373:D373"/>
    <mergeCell ref="K373:L373"/>
    <mergeCell ref="M373:N373"/>
    <mergeCell ref="A4:C4"/>
    <mergeCell ref="D4:O4"/>
    <mergeCell ref="A5:C5"/>
    <mergeCell ref="D5:O5"/>
    <mergeCell ref="A6:C6"/>
    <mergeCell ref="D6:O6"/>
    <mergeCell ref="A10:D11"/>
    <mergeCell ref="E10:F10"/>
    <mergeCell ref="G10:H10"/>
    <mergeCell ref="A383:D383"/>
    <mergeCell ref="A384:D384"/>
    <mergeCell ref="G389:H389"/>
    <mergeCell ref="G390:H390"/>
    <mergeCell ref="G384:H384"/>
    <mergeCell ref="K384:L384"/>
    <mergeCell ref="M384:N384"/>
    <mergeCell ref="O384:P384"/>
    <mergeCell ref="A377:D377"/>
    <mergeCell ref="A378:D378"/>
    <mergeCell ref="A379:D379"/>
    <mergeCell ref="A380:D380"/>
    <mergeCell ref="A381:D381"/>
    <mergeCell ref="O17:P17"/>
    <mergeCell ref="A18:D18"/>
    <mergeCell ref="G18:H18"/>
    <mergeCell ref="K18:L18"/>
    <mergeCell ref="M18:N18"/>
    <mergeCell ref="O18:P18"/>
    <mergeCell ref="A15:D15"/>
    <mergeCell ref="G15:H15"/>
    <mergeCell ref="K15:L15"/>
    <mergeCell ref="A382:D382"/>
    <mergeCell ref="K16:L16"/>
    <mergeCell ref="M16:N16"/>
    <mergeCell ref="O16:P16"/>
    <mergeCell ref="O13:P13"/>
    <mergeCell ref="A14:D14"/>
    <mergeCell ref="G14:H14"/>
    <mergeCell ref="K14:L14"/>
    <mergeCell ref="M14:N14"/>
    <mergeCell ref="O14:P14"/>
    <mergeCell ref="A24:B24"/>
    <mergeCell ref="A25:B25"/>
    <mergeCell ref="G25:H25"/>
    <mergeCell ref="A26:B26"/>
    <mergeCell ref="G26:H26"/>
    <mergeCell ref="A27:B27"/>
    <mergeCell ref="G27:H27"/>
    <mergeCell ref="O21:P21"/>
    <mergeCell ref="G22:H22"/>
    <mergeCell ref="K22:L22"/>
    <mergeCell ref="M22:N22"/>
    <mergeCell ref="O22:P22"/>
    <mergeCell ref="A23:B23"/>
    <mergeCell ref="A19:D19"/>
    <mergeCell ref="G19:H19"/>
    <mergeCell ref="K19:L19"/>
    <mergeCell ref="M19:N19"/>
    <mergeCell ref="O19:P19"/>
    <mergeCell ref="A21:B22"/>
    <mergeCell ref="C21:F21"/>
    <mergeCell ref="G21:H21"/>
    <mergeCell ref="K21:L21"/>
    <mergeCell ref="M21:N21"/>
    <mergeCell ref="K25:L25"/>
    <mergeCell ref="M25:N25"/>
    <mergeCell ref="O25:P25"/>
    <mergeCell ref="K26:L26"/>
    <mergeCell ref="M26:N26"/>
    <mergeCell ref="O26:P26"/>
    <mergeCell ref="G23:H23"/>
    <mergeCell ref="K23:L23"/>
    <mergeCell ref="M23:N23"/>
    <mergeCell ref="G39:H39"/>
    <mergeCell ref="A40:C40"/>
    <mergeCell ref="E40:F40"/>
    <mergeCell ref="G40:H40"/>
    <mergeCell ref="A41:C41"/>
    <mergeCell ref="E41:F41"/>
    <mergeCell ref="G41:H41"/>
    <mergeCell ref="K36:M36"/>
    <mergeCell ref="N36:P36"/>
    <mergeCell ref="E37:F37"/>
    <mergeCell ref="G37:H37"/>
    <mergeCell ref="A38:C38"/>
    <mergeCell ref="E38:F38"/>
    <mergeCell ref="G38:H38"/>
    <mergeCell ref="A30:B30"/>
    <mergeCell ref="G30:H30"/>
    <mergeCell ref="A31:B31"/>
    <mergeCell ref="G31:H31"/>
    <mergeCell ref="A32:B32"/>
    <mergeCell ref="G32:H32"/>
    <mergeCell ref="A39:C39"/>
    <mergeCell ref="E39:F39"/>
    <mergeCell ref="A36:C37"/>
    <mergeCell ref="D36:F36"/>
    <mergeCell ref="A35:P35"/>
    <mergeCell ref="G36:J36"/>
    <mergeCell ref="K33:L33"/>
    <mergeCell ref="M33:N33"/>
    <mergeCell ref="O33:P33"/>
    <mergeCell ref="A33:B33"/>
    <mergeCell ref="G33:H33"/>
    <mergeCell ref="K31:L31"/>
    <mergeCell ref="A56:B56"/>
    <mergeCell ref="C56:N56"/>
    <mergeCell ref="A57:B57"/>
    <mergeCell ref="C57:N57"/>
    <mergeCell ref="A58:B58"/>
    <mergeCell ref="C58:N58"/>
    <mergeCell ref="G45:H45"/>
    <mergeCell ref="A47:P47"/>
    <mergeCell ref="A48:B49"/>
    <mergeCell ref="C48:H48"/>
    <mergeCell ref="I48:J49"/>
    <mergeCell ref="A50:B50"/>
    <mergeCell ref="I50:J50"/>
    <mergeCell ref="G42:H42"/>
    <mergeCell ref="A43:C43"/>
    <mergeCell ref="E43:F43"/>
    <mergeCell ref="G43:H43"/>
    <mergeCell ref="A44:C44"/>
    <mergeCell ref="E44:F44"/>
    <mergeCell ref="G44:H44"/>
    <mergeCell ref="M31:N31"/>
    <mergeCell ref="O31:P31"/>
    <mergeCell ref="K32:L32"/>
    <mergeCell ref="C69:I69"/>
    <mergeCell ref="C70:I70"/>
    <mergeCell ref="C72:I72"/>
    <mergeCell ref="C73:I73"/>
    <mergeCell ref="A74:A77"/>
    <mergeCell ref="C74:I74"/>
    <mergeCell ref="A62:C62"/>
    <mergeCell ref="D62:P62"/>
    <mergeCell ref="A63:C63"/>
    <mergeCell ref="D63:P63"/>
    <mergeCell ref="A65:P65"/>
    <mergeCell ref="A66:A67"/>
    <mergeCell ref="B66:B67"/>
    <mergeCell ref="C66:I67"/>
    <mergeCell ref="J66:J67"/>
    <mergeCell ref="C68:I68"/>
    <mergeCell ref="C71:I71"/>
    <mergeCell ref="C77:I77"/>
    <mergeCell ref="A68:A71"/>
    <mergeCell ref="A72:A73"/>
    <mergeCell ref="C75:I75"/>
    <mergeCell ref="C76:I76"/>
    <mergeCell ref="A368:D368"/>
    <mergeCell ref="G368:H368"/>
    <mergeCell ref="K368:L368"/>
    <mergeCell ref="M368:N368"/>
    <mergeCell ref="O368:P368"/>
    <mergeCell ref="A369:D369"/>
    <mergeCell ref="G369:H369"/>
    <mergeCell ref="K369:L369"/>
    <mergeCell ref="M369:N369"/>
    <mergeCell ref="O369:P369"/>
    <mergeCell ref="A374:D374"/>
    <mergeCell ref="G374:H374"/>
    <mergeCell ref="K374:L374"/>
    <mergeCell ref="A372:D372"/>
    <mergeCell ref="G372:H372"/>
    <mergeCell ref="K372:L372"/>
    <mergeCell ref="M372:N372"/>
    <mergeCell ref="O372:P372"/>
    <mergeCell ref="G373:H373"/>
    <mergeCell ref="O373:P373"/>
    <mergeCell ref="A370:D370"/>
    <mergeCell ref="G370:H370"/>
    <mergeCell ref="K370:L370"/>
    <mergeCell ref="M370:N370"/>
    <mergeCell ref="O370:P370"/>
    <mergeCell ref="A371:D371"/>
    <mergeCell ref="G371:H371"/>
    <mergeCell ref="K371:L371"/>
    <mergeCell ref="M371:N371"/>
    <mergeCell ref="O371:P371"/>
    <mergeCell ref="G382:H382"/>
    <mergeCell ref="K382:L382"/>
    <mergeCell ref="M382:N382"/>
    <mergeCell ref="O382:P382"/>
    <mergeCell ref="G383:H383"/>
    <mergeCell ref="K383:L383"/>
    <mergeCell ref="M383:N383"/>
    <mergeCell ref="O383:P383"/>
    <mergeCell ref="G380:H380"/>
    <mergeCell ref="K380:L380"/>
    <mergeCell ref="M380:N380"/>
    <mergeCell ref="O380:P380"/>
    <mergeCell ref="G381:H381"/>
    <mergeCell ref="K381:L381"/>
    <mergeCell ref="M381:N381"/>
    <mergeCell ref="O381:P381"/>
    <mergeCell ref="G378:H378"/>
    <mergeCell ref="K378:L378"/>
    <mergeCell ref="M378:N378"/>
    <mergeCell ref="O378:P378"/>
    <mergeCell ref="G379:H379"/>
    <mergeCell ref="K379:L379"/>
    <mergeCell ref="M379:N379"/>
    <mergeCell ref="O379:P379"/>
    <mergeCell ref="A387:D387"/>
    <mergeCell ref="G387:H387"/>
    <mergeCell ref="K387:L387"/>
    <mergeCell ref="M387:N387"/>
    <mergeCell ref="O387:P387"/>
    <mergeCell ref="A388:D388"/>
    <mergeCell ref="G388:H388"/>
    <mergeCell ref="K388:L388"/>
    <mergeCell ref="M388:N388"/>
    <mergeCell ref="O388:P388"/>
    <mergeCell ref="A385:D385"/>
    <mergeCell ref="G385:H385"/>
    <mergeCell ref="K385:L385"/>
    <mergeCell ref="M385:N385"/>
    <mergeCell ref="O385:P385"/>
    <mergeCell ref="A386:D386"/>
    <mergeCell ref="G386:H386"/>
    <mergeCell ref="K386:L386"/>
    <mergeCell ref="M386:N386"/>
    <mergeCell ref="O386:P386"/>
    <mergeCell ref="A391:D391"/>
    <mergeCell ref="K391:L391"/>
    <mergeCell ref="M391:N391"/>
    <mergeCell ref="O391:P391"/>
    <mergeCell ref="A392:D392"/>
    <mergeCell ref="G392:H392"/>
    <mergeCell ref="K392:L392"/>
    <mergeCell ref="M392:N392"/>
    <mergeCell ref="O392:P392"/>
    <mergeCell ref="A389:D389"/>
    <mergeCell ref="K389:L389"/>
    <mergeCell ref="M389:N389"/>
    <mergeCell ref="O389:P389"/>
    <mergeCell ref="A390:D390"/>
    <mergeCell ref="K390:L390"/>
    <mergeCell ref="M390:N390"/>
    <mergeCell ref="O390:P390"/>
    <mergeCell ref="G391:H391"/>
    <mergeCell ref="A395:D395"/>
    <mergeCell ref="G395:H395"/>
    <mergeCell ref="K395:L395"/>
    <mergeCell ref="M395:N395"/>
    <mergeCell ref="O395:P395"/>
    <mergeCell ref="A396:D396"/>
    <mergeCell ref="G396:H396"/>
    <mergeCell ref="K396:L396"/>
    <mergeCell ref="M396:N396"/>
    <mergeCell ref="O396:P396"/>
    <mergeCell ref="A393:D393"/>
    <mergeCell ref="G393:H393"/>
    <mergeCell ref="K393:L393"/>
    <mergeCell ref="M393:N393"/>
    <mergeCell ref="O393:P393"/>
    <mergeCell ref="A394:D394"/>
    <mergeCell ref="G394:H394"/>
    <mergeCell ref="K394:L394"/>
    <mergeCell ref="M394:N394"/>
    <mergeCell ref="O394:P394"/>
    <mergeCell ref="A399:D399"/>
    <mergeCell ref="G399:H399"/>
    <mergeCell ref="K399:L399"/>
    <mergeCell ref="M399:N399"/>
    <mergeCell ref="O399:P399"/>
    <mergeCell ref="A400:D400"/>
    <mergeCell ref="G400:H400"/>
    <mergeCell ref="K400:L400"/>
    <mergeCell ref="M400:N400"/>
    <mergeCell ref="O400:P400"/>
    <mergeCell ref="A397:D397"/>
    <mergeCell ref="G397:H397"/>
    <mergeCell ref="K397:L397"/>
    <mergeCell ref="M397:N397"/>
    <mergeCell ref="O397:P397"/>
    <mergeCell ref="A398:D398"/>
    <mergeCell ref="G398:H398"/>
    <mergeCell ref="K398:L398"/>
    <mergeCell ref="M398:N398"/>
    <mergeCell ref="O398:P398"/>
    <mergeCell ref="A403:D403"/>
    <mergeCell ref="G403:H403"/>
    <mergeCell ref="K403:L403"/>
    <mergeCell ref="M403:N403"/>
    <mergeCell ref="O403:P403"/>
    <mergeCell ref="A404:D404"/>
    <mergeCell ref="G404:H404"/>
    <mergeCell ref="K404:L404"/>
    <mergeCell ref="M404:N404"/>
    <mergeCell ref="O404:P404"/>
    <mergeCell ref="A401:D401"/>
    <mergeCell ref="G401:H401"/>
    <mergeCell ref="K401:L401"/>
    <mergeCell ref="M401:N401"/>
    <mergeCell ref="O401:P401"/>
    <mergeCell ref="A402:D402"/>
    <mergeCell ref="G402:H402"/>
    <mergeCell ref="K402:L402"/>
    <mergeCell ref="M402:N402"/>
    <mergeCell ref="O402:P402"/>
    <mergeCell ref="A407:D407"/>
    <mergeCell ref="G407:H407"/>
    <mergeCell ref="K407:L407"/>
    <mergeCell ref="M407:N407"/>
    <mergeCell ref="O407:P407"/>
    <mergeCell ref="A408:D408"/>
    <mergeCell ref="G408:H408"/>
    <mergeCell ref="K408:L408"/>
    <mergeCell ref="M408:N408"/>
    <mergeCell ref="O408:P408"/>
    <mergeCell ref="A405:D405"/>
    <mergeCell ref="G405:H405"/>
    <mergeCell ref="K405:L405"/>
    <mergeCell ref="M405:N405"/>
    <mergeCell ref="O405:P405"/>
    <mergeCell ref="A406:D406"/>
    <mergeCell ref="G406:H406"/>
    <mergeCell ref="K406:L406"/>
    <mergeCell ref="M406:N406"/>
    <mergeCell ref="O406:P406"/>
    <mergeCell ref="A411:D411"/>
    <mergeCell ref="G411:H411"/>
    <mergeCell ref="K411:L411"/>
    <mergeCell ref="M411:N411"/>
    <mergeCell ref="O411:P411"/>
    <mergeCell ref="A412:D412"/>
    <mergeCell ref="G412:H412"/>
    <mergeCell ref="K412:L412"/>
    <mergeCell ref="M412:N412"/>
    <mergeCell ref="O412:P412"/>
    <mergeCell ref="A409:D409"/>
    <mergeCell ref="G409:H409"/>
    <mergeCell ref="K409:L409"/>
    <mergeCell ref="M409:N409"/>
    <mergeCell ref="O409:P409"/>
    <mergeCell ref="A410:D410"/>
    <mergeCell ref="G410:H410"/>
    <mergeCell ref="K410:L410"/>
    <mergeCell ref="M410:N410"/>
    <mergeCell ref="O410:P410"/>
    <mergeCell ref="A415:D415"/>
    <mergeCell ref="G415:H415"/>
    <mergeCell ref="K415:L415"/>
    <mergeCell ref="M415:N415"/>
    <mergeCell ref="O415:P415"/>
    <mergeCell ref="A416:D416"/>
    <mergeCell ref="G416:H416"/>
    <mergeCell ref="K416:L416"/>
    <mergeCell ref="M416:N416"/>
    <mergeCell ref="O416:P416"/>
    <mergeCell ref="A413:D413"/>
    <mergeCell ref="G413:H413"/>
    <mergeCell ref="K413:L413"/>
    <mergeCell ref="M413:N413"/>
    <mergeCell ref="O413:P413"/>
    <mergeCell ref="A414:D414"/>
    <mergeCell ref="G414:H414"/>
    <mergeCell ref="K414:L414"/>
    <mergeCell ref="M414:N414"/>
    <mergeCell ref="O414:P414"/>
    <mergeCell ref="A419:D419"/>
    <mergeCell ref="G419:H419"/>
    <mergeCell ref="K419:L419"/>
    <mergeCell ref="M419:N419"/>
    <mergeCell ref="O419:P419"/>
    <mergeCell ref="A420:D420"/>
    <mergeCell ref="G420:H420"/>
    <mergeCell ref="K420:L420"/>
    <mergeCell ref="M420:N420"/>
    <mergeCell ref="O420:P420"/>
    <mergeCell ref="A417:D417"/>
    <mergeCell ref="G417:H417"/>
    <mergeCell ref="K417:L417"/>
    <mergeCell ref="M417:N417"/>
    <mergeCell ref="O417:P417"/>
    <mergeCell ref="A418:D418"/>
    <mergeCell ref="G418:H418"/>
    <mergeCell ref="K418:L418"/>
    <mergeCell ref="M418:N418"/>
    <mergeCell ref="O418:P418"/>
    <mergeCell ref="A423:D423"/>
    <mergeCell ref="G423:H423"/>
    <mergeCell ref="K423:L423"/>
    <mergeCell ref="M423:N423"/>
    <mergeCell ref="O423:P423"/>
    <mergeCell ref="A424:D424"/>
    <mergeCell ref="G424:H424"/>
    <mergeCell ref="K424:L424"/>
    <mergeCell ref="M424:N424"/>
    <mergeCell ref="O424:P424"/>
    <mergeCell ref="A421:D421"/>
    <mergeCell ref="G421:H421"/>
    <mergeCell ref="K421:L421"/>
    <mergeCell ref="M421:N421"/>
    <mergeCell ref="O421:P421"/>
    <mergeCell ref="A422:D422"/>
    <mergeCell ref="G422:H422"/>
    <mergeCell ref="K422:L422"/>
    <mergeCell ref="M422:N422"/>
    <mergeCell ref="O422:P422"/>
    <mergeCell ref="G427:H427"/>
    <mergeCell ref="A428:P428"/>
    <mergeCell ref="A429:D430"/>
    <mergeCell ref="E429:H429"/>
    <mergeCell ref="I429:I430"/>
    <mergeCell ref="J429:J430"/>
    <mergeCell ref="K429:K430"/>
    <mergeCell ref="M429:M430"/>
    <mergeCell ref="A425:D425"/>
    <mergeCell ref="G425:H425"/>
    <mergeCell ref="K425:L425"/>
    <mergeCell ref="M425:N425"/>
    <mergeCell ref="O425:P425"/>
    <mergeCell ref="A426:D426"/>
    <mergeCell ref="G426:H426"/>
    <mergeCell ref="K426:L426"/>
    <mergeCell ref="M426:N426"/>
    <mergeCell ref="O426:P426"/>
    <mergeCell ref="A447:F447"/>
    <mergeCell ref="G447:H447"/>
    <mergeCell ref="K447:L447"/>
    <mergeCell ref="K448:L448"/>
    <mergeCell ref="A437:D437"/>
    <mergeCell ref="A438:D438"/>
    <mergeCell ref="A440:P443"/>
    <mergeCell ref="G445:H445"/>
    <mergeCell ref="K445:L445"/>
    <mergeCell ref="A446:F446"/>
    <mergeCell ref="G446:H446"/>
    <mergeCell ref="K446:L446"/>
    <mergeCell ref="A431:D431"/>
    <mergeCell ref="A432:D432"/>
    <mergeCell ref="A433:D433"/>
    <mergeCell ref="A434:D434"/>
    <mergeCell ref="A435:D435"/>
    <mergeCell ref="A436:D436"/>
  </mergeCells>
  <phoneticPr fontId="100" type="noConversion"/>
  <printOptions horizontalCentered="1"/>
  <pageMargins left="0.11811023622047245" right="0.11811023622047245" top="0.15748031496062992" bottom="0.15748031496062992" header="0" footer="0"/>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Tabelul 1</vt:lpstr>
      <vt:lpstr>Tabelul 2</vt:lpstr>
      <vt:lpstr>FB 0721-8005</vt:lpstr>
      <vt:lpstr>FB 0722-8006</vt:lpstr>
      <vt:lpstr>FB 0769-8008</vt:lpstr>
      <vt:lpstr>FB 0724-8009</vt:lpstr>
      <vt:lpstr>FB 0731-8010</vt:lpstr>
      <vt:lpstr>FB 0722-8011</vt:lpstr>
      <vt:lpstr>FB 0769-8015</vt:lpstr>
      <vt:lpstr>FB 0769-8022 </vt:lpstr>
      <vt:lpstr>FA 0762-8002</vt:lpstr>
      <vt:lpstr>FR 0769 - 8017</vt:lpstr>
      <vt:lpstr>FMP 0740-8018</vt:lpstr>
      <vt:lpstr>FD 0769 - 8019</vt:lpstr>
      <vt:lpstr>Tabelul 4</vt:lpstr>
      <vt:lpstr>Sheet1</vt:lpstr>
      <vt:lpstr>'FA 0762-8002'!Print_Area</vt:lpstr>
      <vt:lpstr>'FB 0721-8005'!Print_Area</vt:lpstr>
      <vt:lpstr>'FB 0722-8006'!Print_Area</vt:lpstr>
      <vt:lpstr>'FB 0722-8011'!Print_Area</vt:lpstr>
      <vt:lpstr>'FB 0724-8009'!Print_Area</vt:lpstr>
      <vt:lpstr>'FB 0731-8010'!Print_Area</vt:lpstr>
      <vt:lpstr>'FB 0769-8008'!Print_Area</vt:lpstr>
      <vt:lpstr>'FB 0769-8015'!Print_Area</vt:lpstr>
      <vt:lpstr>'FB 0769-8022 '!Print_Area</vt:lpstr>
      <vt:lpstr>'FD 0769 - 8019'!Print_Area</vt:lpstr>
      <vt:lpstr>'FMP 0740-8018'!Print_Area</vt:lpstr>
      <vt:lpstr>'Tabelul 1'!Print_Area</vt:lpstr>
      <vt:lpstr>'Tabelul 2'!Print_Area</vt:lpstr>
      <vt:lpstr>'FA 0762-8002'!Print_Titles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 Hristescu</dc:creator>
  <cp:lastModifiedBy>Direcția Politici de Buget și Asigurări Medicale</cp:lastModifiedBy>
  <cp:lastPrinted>2025-10-17T07:37:53Z</cp:lastPrinted>
  <dcterms:created xsi:type="dcterms:W3CDTF">2015-10-15T04:57:00Z</dcterms:created>
  <dcterms:modified xsi:type="dcterms:W3CDTF">2025-10-23T14:44:17Z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1033-11.2.0.9747</vt:lpwstr>
  </property>
</Properties>
</file>