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maiamd.sharepoint.com/sites/ProiecteActNormativ-DPDR/Documente partajate/DPDR/2025/PSPA_2026-2030/Consultare_II_02.03.2026/"/>
    </mc:Choice>
  </mc:AlternateContent>
  <xr:revisionPtr revIDLastSave="5" documentId="8_{963EE283-2F2B-4FEF-812B-822308653881}" xr6:coauthVersionLast="47" xr6:coauthVersionMax="47" xr10:uidLastSave="{F6DC2F14-1E45-42D9-9E03-0D8C78B74581}"/>
  <bookViews>
    <workbookView minimized="1" xWindow="1470" yWindow="1755" windowWidth="13380" windowHeight="14535" xr2:uid="{1B3CAA65-98AD-47EA-9441-222149C293E0}"/>
  </bookViews>
  <sheets>
    <sheet name="Tabel financiar v1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95" i="1" l="1"/>
  <c r="L395" i="1"/>
  <c r="J395" i="1"/>
  <c r="H395" i="1"/>
  <c r="F395" i="1"/>
  <c r="N391" i="1"/>
  <c r="L391" i="1"/>
  <c r="J391" i="1"/>
  <c r="H391" i="1"/>
  <c r="N387" i="1"/>
  <c r="N386" i="1" s="1"/>
  <c r="L387" i="1"/>
  <c r="J387" i="1"/>
  <c r="J386" i="1" s="1"/>
  <c r="H387" i="1"/>
  <c r="L386" i="1"/>
  <c r="H386" i="1"/>
  <c r="N382" i="1"/>
  <c r="L382" i="1"/>
  <c r="J382" i="1"/>
  <c r="H382" i="1"/>
  <c r="N378" i="1"/>
  <c r="N377" i="1" s="1"/>
  <c r="L378" i="1"/>
  <c r="J378" i="1"/>
  <c r="H378" i="1"/>
  <c r="H377" i="1" s="1"/>
  <c r="J377" i="1"/>
  <c r="N372" i="1"/>
  <c r="L372" i="1"/>
  <c r="J372" i="1"/>
  <c r="H372" i="1"/>
  <c r="F372" i="1"/>
  <c r="N369" i="1"/>
  <c r="L369" i="1"/>
  <c r="J369" i="1"/>
  <c r="H369" i="1"/>
  <c r="N366" i="1"/>
  <c r="L366" i="1"/>
  <c r="L365" i="1" s="1"/>
  <c r="J366" i="1"/>
  <c r="J365" i="1" s="1"/>
  <c r="H366" i="1"/>
  <c r="H365" i="1"/>
  <c r="N362" i="1"/>
  <c r="L362" i="1"/>
  <c r="J362" i="1"/>
  <c r="H362" i="1"/>
  <c r="N359" i="1"/>
  <c r="L359" i="1"/>
  <c r="J359" i="1"/>
  <c r="H359" i="1"/>
  <c r="F359" i="1"/>
  <c r="N356" i="1"/>
  <c r="L356" i="1"/>
  <c r="J356" i="1"/>
  <c r="H356" i="1"/>
  <c r="F356" i="1"/>
  <c r="N353" i="1"/>
  <c r="L353" i="1"/>
  <c r="J353" i="1"/>
  <c r="H353" i="1"/>
  <c r="F353" i="1"/>
  <c r="N348" i="1"/>
  <c r="L348" i="1"/>
  <c r="J348" i="1"/>
  <c r="H348" i="1"/>
  <c r="F348" i="1"/>
  <c r="N344" i="1"/>
  <c r="L344" i="1"/>
  <c r="J344" i="1"/>
  <c r="H344" i="1"/>
  <c r="F344" i="1"/>
  <c r="N340" i="1"/>
  <c r="N339" i="1" s="1"/>
  <c r="L340" i="1"/>
  <c r="J340" i="1"/>
  <c r="H340" i="1"/>
  <c r="F340" i="1"/>
  <c r="N336" i="1"/>
  <c r="L336" i="1"/>
  <c r="J336" i="1"/>
  <c r="H336" i="1"/>
  <c r="N334" i="1"/>
  <c r="N332" i="1" s="1"/>
  <c r="L334" i="1"/>
  <c r="J334" i="1"/>
  <c r="J332" i="1" s="1"/>
  <c r="H334" i="1"/>
  <c r="L332" i="1"/>
  <c r="H332" i="1"/>
  <c r="N330" i="1"/>
  <c r="L330" i="1"/>
  <c r="L328" i="1" s="1"/>
  <c r="J330" i="1"/>
  <c r="J328" i="1" s="1"/>
  <c r="H330" i="1"/>
  <c r="H328" i="1" s="1"/>
  <c r="N328" i="1"/>
  <c r="N326" i="1"/>
  <c r="L326" i="1"/>
  <c r="L324" i="1" s="1"/>
  <c r="J326" i="1"/>
  <c r="J324" i="1" s="1"/>
  <c r="H326" i="1"/>
  <c r="H324" i="1" s="1"/>
  <c r="N324" i="1"/>
  <c r="N320" i="1"/>
  <c r="L320" i="1"/>
  <c r="J320" i="1"/>
  <c r="H320" i="1"/>
  <c r="F320" i="1"/>
  <c r="N317" i="1"/>
  <c r="N315" i="1" s="1"/>
  <c r="L317" i="1"/>
  <c r="L315" i="1" s="1"/>
  <c r="J317" i="1"/>
  <c r="H317" i="1"/>
  <c r="J315" i="1"/>
  <c r="H315" i="1"/>
  <c r="F315" i="1"/>
  <c r="N312" i="1"/>
  <c r="N310" i="1" s="1"/>
  <c r="N309" i="1" s="1"/>
  <c r="L312" i="1"/>
  <c r="L310" i="1" s="1"/>
  <c r="J312" i="1"/>
  <c r="J310" i="1" s="1"/>
  <c r="H312" i="1"/>
  <c r="H310" i="1" s="1"/>
  <c r="F312" i="1"/>
  <c r="F310" i="1" s="1"/>
  <c r="F309" i="1" s="1"/>
  <c r="N306" i="1"/>
  <c r="L306" i="1"/>
  <c r="J306" i="1"/>
  <c r="H306" i="1"/>
  <c r="F306" i="1"/>
  <c r="N302" i="1"/>
  <c r="L302" i="1"/>
  <c r="J302" i="1"/>
  <c r="H302" i="1"/>
  <c r="F302" i="1"/>
  <c r="N299" i="1"/>
  <c r="L299" i="1"/>
  <c r="J299" i="1"/>
  <c r="H299" i="1"/>
  <c r="F299" i="1"/>
  <c r="N296" i="1"/>
  <c r="L296" i="1"/>
  <c r="J296" i="1"/>
  <c r="H296" i="1"/>
  <c r="F296" i="1"/>
  <c r="N293" i="1"/>
  <c r="L293" i="1"/>
  <c r="J293" i="1"/>
  <c r="H293" i="1"/>
  <c r="F293" i="1"/>
  <c r="N290" i="1"/>
  <c r="L290" i="1"/>
  <c r="J290" i="1"/>
  <c r="H290" i="1"/>
  <c r="F290" i="1"/>
  <c r="N287" i="1"/>
  <c r="L287" i="1"/>
  <c r="J287" i="1"/>
  <c r="H287" i="1"/>
  <c r="F287" i="1"/>
  <c r="N284" i="1"/>
  <c r="L284" i="1"/>
  <c r="J284" i="1"/>
  <c r="J283" i="1" s="1"/>
  <c r="H284" i="1"/>
  <c r="F284" i="1"/>
  <c r="N278" i="1"/>
  <c r="L278" i="1"/>
  <c r="J278" i="1"/>
  <c r="H278" i="1"/>
  <c r="N273" i="1"/>
  <c r="L273" i="1"/>
  <c r="J273" i="1"/>
  <c r="H273" i="1"/>
  <c r="F273" i="1"/>
  <c r="N270" i="1"/>
  <c r="L270" i="1"/>
  <c r="J270" i="1"/>
  <c r="H270" i="1"/>
  <c r="N267" i="1"/>
  <c r="L267" i="1"/>
  <c r="J267" i="1"/>
  <c r="H267" i="1"/>
  <c r="N264" i="1"/>
  <c r="L264" i="1"/>
  <c r="J264" i="1"/>
  <c r="H264" i="1"/>
  <c r="N261" i="1"/>
  <c r="L261" i="1"/>
  <c r="J261" i="1"/>
  <c r="J260" i="1" s="1"/>
  <c r="H261" i="1"/>
  <c r="N254" i="1"/>
  <c r="L254" i="1"/>
  <c r="J254" i="1"/>
  <c r="H254" i="1"/>
  <c r="N250" i="1"/>
  <c r="L250" i="1"/>
  <c r="J250" i="1"/>
  <c r="H250" i="1"/>
  <c r="N247" i="1"/>
  <c r="N245" i="1" s="1"/>
  <c r="L247" i="1"/>
  <c r="L245" i="1" s="1"/>
  <c r="J247" i="1"/>
  <c r="J245" i="1" s="1"/>
  <c r="H247" i="1"/>
  <c r="H245" i="1" s="1"/>
  <c r="N242" i="1"/>
  <c r="N240" i="1" s="1"/>
  <c r="L242" i="1"/>
  <c r="L240" i="1" s="1"/>
  <c r="J242" i="1"/>
  <c r="J240" i="1" s="1"/>
  <c r="H242" i="1"/>
  <c r="H240" i="1" s="1"/>
  <c r="N237" i="1"/>
  <c r="N235" i="1" s="1"/>
  <c r="L237" i="1"/>
  <c r="J237" i="1"/>
  <c r="J235" i="1" s="1"/>
  <c r="H237" i="1"/>
  <c r="H235" i="1" s="1"/>
  <c r="L235" i="1"/>
  <c r="N231" i="1"/>
  <c r="N229" i="1" s="1"/>
  <c r="L231" i="1"/>
  <c r="L229" i="1" s="1"/>
  <c r="J231" i="1"/>
  <c r="J229" i="1" s="1"/>
  <c r="H231" i="1"/>
  <c r="H229" i="1" s="1"/>
  <c r="N226" i="1"/>
  <c r="N224" i="1" s="1"/>
  <c r="L226" i="1"/>
  <c r="L224" i="1" s="1"/>
  <c r="J226" i="1"/>
  <c r="J224" i="1" s="1"/>
  <c r="H226" i="1"/>
  <c r="H224" i="1" s="1"/>
  <c r="N221" i="1"/>
  <c r="N219" i="1" s="1"/>
  <c r="L221" i="1"/>
  <c r="L219" i="1" s="1"/>
  <c r="J221" i="1"/>
  <c r="H221" i="1"/>
  <c r="J219" i="1"/>
  <c r="H219" i="1"/>
  <c r="N215" i="1"/>
  <c r="N212" i="1" s="1"/>
  <c r="L215" i="1"/>
  <c r="L212" i="1" s="1"/>
  <c r="J215" i="1"/>
  <c r="J212" i="1" s="1"/>
  <c r="H212" i="1"/>
  <c r="N207" i="1"/>
  <c r="L207" i="1"/>
  <c r="L206" i="1" s="1"/>
  <c r="J207" i="1"/>
  <c r="H207" i="1"/>
  <c r="H206" i="1" s="1"/>
  <c r="F207" i="1"/>
  <c r="N206" i="1"/>
  <c r="J206" i="1"/>
  <c r="F206" i="1"/>
  <c r="N203" i="1"/>
  <c r="L203" i="1"/>
  <c r="J203" i="1"/>
  <c r="H203" i="1"/>
  <c r="F203" i="1"/>
  <c r="N200" i="1"/>
  <c r="L200" i="1"/>
  <c r="J200" i="1"/>
  <c r="H200" i="1"/>
  <c r="F200" i="1"/>
  <c r="N197" i="1"/>
  <c r="L197" i="1"/>
  <c r="J197" i="1"/>
  <c r="H197" i="1"/>
  <c r="F197" i="1"/>
  <c r="N194" i="1"/>
  <c r="L194" i="1"/>
  <c r="J194" i="1"/>
  <c r="H194" i="1"/>
  <c r="F194" i="1"/>
  <c r="N191" i="1"/>
  <c r="N184" i="1" s="1"/>
  <c r="L191" i="1"/>
  <c r="J191" i="1"/>
  <c r="H191" i="1"/>
  <c r="F191" i="1"/>
  <c r="N188" i="1"/>
  <c r="L188" i="1"/>
  <c r="J188" i="1"/>
  <c r="H188" i="1"/>
  <c r="F188" i="1"/>
  <c r="N185" i="1"/>
  <c r="L185" i="1"/>
  <c r="J185" i="1"/>
  <c r="J184" i="1" s="1"/>
  <c r="H185" i="1"/>
  <c r="F185" i="1"/>
  <c r="N179" i="1"/>
  <c r="L179" i="1"/>
  <c r="J179" i="1"/>
  <c r="H179" i="1"/>
  <c r="F179" i="1"/>
  <c r="N176" i="1"/>
  <c r="L176" i="1"/>
  <c r="J176" i="1"/>
  <c r="H176" i="1"/>
  <c r="F176" i="1"/>
  <c r="N172" i="1"/>
  <c r="L172" i="1"/>
  <c r="J172" i="1"/>
  <c r="H172" i="1"/>
  <c r="N168" i="1"/>
  <c r="L168" i="1"/>
  <c r="J168" i="1"/>
  <c r="H168" i="1"/>
  <c r="N163" i="1"/>
  <c r="N162" i="1" s="1"/>
  <c r="L163" i="1"/>
  <c r="L162" i="1" s="1"/>
  <c r="J163" i="1"/>
  <c r="J162" i="1" s="1"/>
  <c r="H163" i="1"/>
  <c r="H162" i="1" s="1"/>
  <c r="H161" i="1" s="1"/>
  <c r="F161" i="1"/>
  <c r="N154" i="1"/>
  <c r="L154" i="1"/>
  <c r="J154" i="1"/>
  <c r="H154" i="1"/>
  <c r="F154" i="1"/>
  <c r="N148" i="1"/>
  <c r="L148" i="1"/>
  <c r="J148" i="1"/>
  <c r="H148" i="1"/>
  <c r="F148" i="1"/>
  <c r="N141" i="1"/>
  <c r="L141" i="1"/>
  <c r="J141" i="1"/>
  <c r="H141" i="1"/>
  <c r="F141" i="1"/>
  <c r="N134" i="1"/>
  <c r="L134" i="1"/>
  <c r="J134" i="1"/>
  <c r="H134" i="1"/>
  <c r="F134" i="1"/>
  <c r="N127" i="1"/>
  <c r="L127" i="1"/>
  <c r="J127" i="1"/>
  <c r="H127" i="1"/>
  <c r="F127" i="1"/>
  <c r="N120" i="1"/>
  <c r="L120" i="1"/>
  <c r="J120" i="1"/>
  <c r="H120" i="1"/>
  <c r="F120" i="1"/>
  <c r="N113" i="1"/>
  <c r="L113" i="1"/>
  <c r="J113" i="1"/>
  <c r="H113" i="1"/>
  <c r="F113" i="1"/>
  <c r="N106" i="1"/>
  <c r="L106" i="1"/>
  <c r="J106" i="1"/>
  <c r="H106" i="1"/>
  <c r="F106" i="1"/>
  <c r="N99" i="1"/>
  <c r="L99" i="1"/>
  <c r="J99" i="1"/>
  <c r="H99" i="1"/>
  <c r="F99" i="1"/>
  <c r="N92" i="1"/>
  <c r="L92" i="1"/>
  <c r="J92" i="1"/>
  <c r="H92" i="1"/>
  <c r="F92" i="1"/>
  <c r="N85" i="1"/>
  <c r="L85" i="1"/>
  <c r="J85" i="1"/>
  <c r="J70" i="1" s="1"/>
  <c r="H85" i="1"/>
  <c r="F85" i="1"/>
  <c r="N78" i="1"/>
  <c r="L78" i="1"/>
  <c r="J78" i="1"/>
  <c r="H78" i="1"/>
  <c r="F78" i="1"/>
  <c r="N71" i="1"/>
  <c r="L71" i="1"/>
  <c r="J71" i="1"/>
  <c r="H71" i="1"/>
  <c r="F71" i="1"/>
  <c r="F70" i="1" s="1"/>
  <c r="N63" i="1"/>
  <c r="L63" i="1"/>
  <c r="J63" i="1"/>
  <c r="H63" i="1"/>
  <c r="F63" i="1"/>
  <c r="N60" i="1"/>
  <c r="N56" i="1" s="1"/>
  <c r="L60" i="1"/>
  <c r="J60" i="1"/>
  <c r="H60" i="1"/>
  <c r="H56" i="1" s="1"/>
  <c r="L56" i="1"/>
  <c r="L55" i="1" s="1"/>
  <c r="J56" i="1"/>
  <c r="J55" i="1" s="1"/>
  <c r="F56" i="1"/>
  <c r="N50" i="1"/>
  <c r="L50" i="1"/>
  <c r="J50" i="1"/>
  <c r="H50" i="1"/>
  <c r="F50" i="1"/>
  <c r="N45" i="1"/>
  <c r="L45" i="1"/>
  <c r="J45" i="1"/>
  <c r="H45" i="1"/>
  <c r="F45" i="1"/>
  <c r="N40" i="1"/>
  <c r="L40" i="1"/>
  <c r="J40" i="1"/>
  <c r="H40" i="1"/>
  <c r="F40" i="1"/>
  <c r="N35" i="1"/>
  <c r="L35" i="1"/>
  <c r="J35" i="1"/>
  <c r="H35" i="1"/>
  <c r="F35" i="1"/>
  <c r="N28" i="1"/>
  <c r="L28" i="1"/>
  <c r="J28" i="1"/>
  <c r="H28" i="1"/>
  <c r="F28" i="1"/>
  <c r="N22" i="1"/>
  <c r="L22" i="1"/>
  <c r="L15" i="1" s="1"/>
  <c r="J22" i="1"/>
  <c r="H22" i="1"/>
  <c r="F22" i="1"/>
  <c r="N16" i="1"/>
  <c r="L16" i="1"/>
  <c r="J16" i="1"/>
  <c r="H16" i="1"/>
  <c r="F16" i="1"/>
  <c r="F15" i="1" s="1"/>
  <c r="N9" i="1"/>
  <c r="L9" i="1"/>
  <c r="J9" i="1"/>
  <c r="H9" i="1"/>
  <c r="F9" i="1"/>
  <c r="N3" i="1"/>
  <c r="L3" i="1"/>
  <c r="J3" i="1"/>
  <c r="H3" i="1"/>
  <c r="F3" i="1"/>
  <c r="H15" i="1" l="1"/>
  <c r="F55" i="1"/>
  <c r="J161" i="1"/>
  <c r="H323" i="1"/>
  <c r="L339" i="1"/>
  <c r="N365" i="1"/>
  <c r="L161" i="1"/>
  <c r="H352" i="1"/>
  <c r="H55" i="1"/>
  <c r="L352" i="1"/>
  <c r="N352" i="1"/>
  <c r="L377" i="1"/>
  <c r="H211" i="1"/>
  <c r="H260" i="1"/>
  <c r="F339" i="1"/>
  <c r="J15" i="1"/>
  <c r="P15" i="1" s="1"/>
  <c r="H184" i="1"/>
  <c r="N323" i="1"/>
  <c r="P176" i="1"/>
  <c r="N211" i="1"/>
  <c r="N283" i="1"/>
  <c r="H309" i="1"/>
  <c r="P309" i="1" s="1"/>
  <c r="H339" i="1"/>
  <c r="H34" i="1"/>
  <c r="L34" i="1"/>
  <c r="P148" i="1"/>
  <c r="P154" i="1"/>
  <c r="L184" i="1"/>
  <c r="L210" i="1" s="1"/>
  <c r="L260" i="1"/>
  <c r="F283" i="1"/>
  <c r="J309" i="1"/>
  <c r="J339" i="1"/>
  <c r="P362" i="1"/>
  <c r="N15" i="1"/>
  <c r="N161" i="1"/>
  <c r="L211" i="1"/>
  <c r="N260" i="1"/>
  <c r="J34" i="1"/>
  <c r="J211" i="1"/>
  <c r="P211" i="1" s="1"/>
  <c r="L309" i="1"/>
  <c r="N55" i="1"/>
  <c r="N70" i="1"/>
  <c r="P179" i="1"/>
  <c r="L323" i="1"/>
  <c r="F352" i="1"/>
  <c r="P352" i="1" s="1"/>
  <c r="J352" i="1"/>
  <c r="P55" i="1"/>
  <c r="N210" i="1"/>
  <c r="H70" i="1"/>
  <c r="H210" i="1"/>
  <c r="P206" i="1"/>
  <c r="J210" i="1"/>
  <c r="H283" i="1"/>
  <c r="P377" i="1"/>
  <c r="F399" i="1"/>
  <c r="G15" i="1" s="1"/>
  <c r="P3" i="1"/>
  <c r="F184" i="1"/>
  <c r="P273" i="1"/>
  <c r="F398" i="1"/>
  <c r="J323" i="1"/>
  <c r="P323" i="1" s="1"/>
  <c r="P9" i="1"/>
  <c r="F34" i="1"/>
  <c r="N34" i="1"/>
  <c r="L70" i="1"/>
  <c r="P278" i="1"/>
  <c r="L283" i="1"/>
  <c r="L398" i="1" s="1"/>
  <c r="P336" i="1"/>
  <c r="P365" i="1"/>
  <c r="P395" i="1"/>
  <c r="P372" i="1"/>
  <c r="P386" i="1"/>
  <c r="J160" i="1" l="1"/>
  <c r="P161" i="1"/>
  <c r="P260" i="1"/>
  <c r="P339" i="1"/>
  <c r="P398" i="1" s="1"/>
  <c r="J398" i="1"/>
  <c r="J399" i="1"/>
  <c r="K273" i="1" s="1"/>
  <c r="P184" i="1"/>
  <c r="N398" i="1"/>
  <c r="G339" i="1"/>
  <c r="P283" i="1"/>
  <c r="H160" i="1"/>
  <c r="L160" i="1"/>
  <c r="K9" i="1"/>
  <c r="K3" i="1"/>
  <c r="K372" i="1"/>
  <c r="G55" i="1"/>
  <c r="G283" i="1"/>
  <c r="G34" i="1"/>
  <c r="P34" i="1"/>
  <c r="P399" i="1" s="1"/>
  <c r="K377" i="1"/>
  <c r="H399" i="1"/>
  <c r="I283" i="1" s="1"/>
  <c r="G352" i="1"/>
  <c r="H398" i="1"/>
  <c r="G70" i="1"/>
  <c r="P210" i="1"/>
  <c r="N399" i="1"/>
  <c r="O210" i="1" s="1"/>
  <c r="K398" i="1"/>
  <c r="K160" i="1"/>
  <c r="F210" i="1"/>
  <c r="P70" i="1"/>
  <c r="G273" i="1"/>
  <c r="G9" i="1"/>
  <c r="G372" i="1"/>
  <c r="K15" i="1"/>
  <c r="N160" i="1"/>
  <c r="K184" i="1"/>
  <c r="G398" i="1"/>
  <c r="K339" i="1"/>
  <c r="L399" i="1"/>
  <c r="M398" i="1" s="1"/>
  <c r="F160" i="1"/>
  <c r="G160" i="1" s="1"/>
  <c r="K336" i="1"/>
  <c r="K210" i="1"/>
  <c r="G309" i="1"/>
  <c r="K309" i="1"/>
  <c r="K386" i="1"/>
  <c r="K278" i="1" l="1"/>
  <c r="K161" i="1"/>
  <c r="K176" i="1"/>
  <c r="K362" i="1"/>
  <c r="K34" i="1"/>
  <c r="K55" i="1"/>
  <c r="K179" i="1"/>
  <c r="I70" i="1"/>
  <c r="K154" i="1"/>
  <c r="K211" i="1"/>
  <c r="K70" i="1"/>
  <c r="K365" i="1"/>
  <c r="K206" i="1"/>
  <c r="K352" i="1"/>
  <c r="K260" i="1"/>
  <c r="K148" i="1"/>
  <c r="O398" i="1"/>
  <c r="I398" i="1"/>
  <c r="K283" i="1"/>
  <c r="K323" i="1"/>
  <c r="I210" i="1"/>
  <c r="K395" i="1"/>
  <c r="I160" i="1"/>
  <c r="O160" i="1"/>
  <c r="Q336" i="1"/>
  <c r="Q9" i="1"/>
  <c r="Q365" i="1"/>
  <c r="Q3" i="1"/>
  <c r="Q55" i="1"/>
  <c r="Q154" i="1"/>
  <c r="Q176" i="1"/>
  <c r="Q179" i="1"/>
  <c r="Q362" i="1"/>
  <c r="Q339" i="1"/>
  <c r="Q148" i="1"/>
  <c r="M283" i="1"/>
  <c r="Q377" i="1"/>
  <c r="Q210" i="1"/>
  <c r="Q161" i="1"/>
  <c r="Q398" i="1"/>
  <c r="O34" i="1"/>
  <c r="M377" i="1"/>
  <c r="M336" i="1"/>
  <c r="M278" i="1"/>
  <c r="M339" i="1"/>
  <c r="M161" i="1"/>
  <c r="M362" i="1"/>
  <c r="M154" i="1"/>
  <c r="M365" i="1"/>
  <c r="M386" i="1"/>
  <c r="M273" i="1"/>
  <c r="M211" i="1"/>
  <c r="M34" i="1"/>
  <c r="M309" i="1"/>
  <c r="M3" i="1"/>
  <c r="M176" i="1"/>
  <c r="M372" i="1"/>
  <c r="M395" i="1"/>
  <c r="M206" i="1"/>
  <c r="M148" i="1"/>
  <c r="M323" i="1"/>
  <c r="M352" i="1"/>
  <c r="M9" i="1"/>
  <c r="M260" i="1"/>
  <c r="M184" i="1"/>
  <c r="M179" i="1"/>
  <c r="M55" i="1"/>
  <c r="M15" i="1"/>
  <c r="M70" i="1"/>
  <c r="Q352" i="1"/>
  <c r="Q278" i="1"/>
  <c r="Q309" i="1"/>
  <c r="Q211" i="1"/>
  <c r="Q386" i="1"/>
  <c r="Q323" i="1"/>
  <c r="Q273" i="1"/>
  <c r="Q34" i="1"/>
  <c r="Q395" i="1"/>
  <c r="M160" i="1"/>
  <c r="Q15" i="1"/>
  <c r="Q184" i="1"/>
  <c r="Q372" i="1"/>
  <c r="Q260" i="1"/>
  <c r="Q70" i="1"/>
  <c r="P160" i="1"/>
  <c r="Q160" i="1" s="1"/>
  <c r="O372" i="1"/>
  <c r="O365" i="1"/>
  <c r="O176" i="1"/>
  <c r="O179" i="1"/>
  <c r="O386" i="1"/>
  <c r="O323" i="1"/>
  <c r="O273" i="1"/>
  <c r="O148" i="1"/>
  <c r="O260" i="1"/>
  <c r="O206" i="1"/>
  <c r="O3" i="1"/>
  <c r="O283" i="1"/>
  <c r="O184" i="1"/>
  <c r="O211" i="1"/>
  <c r="O362" i="1"/>
  <c r="O70" i="1"/>
  <c r="O55" i="1"/>
  <c r="O352" i="1"/>
  <c r="O339" i="1"/>
  <c r="O336" i="1"/>
  <c r="O395" i="1"/>
  <c r="O377" i="1"/>
  <c r="O15" i="1"/>
  <c r="O161" i="1"/>
  <c r="O154" i="1"/>
  <c r="O278" i="1"/>
  <c r="O9" i="1"/>
  <c r="O309" i="1"/>
  <c r="I362" i="1"/>
  <c r="I377" i="1"/>
  <c r="I336" i="1"/>
  <c r="I278" i="1"/>
  <c r="I34" i="1"/>
  <c r="I339" i="1"/>
  <c r="I211" i="1"/>
  <c r="I386" i="1"/>
  <c r="I365" i="1"/>
  <c r="I55" i="1"/>
  <c r="I154" i="1"/>
  <c r="I352" i="1"/>
  <c r="I395" i="1"/>
  <c r="I3" i="1"/>
  <c r="I184" i="1"/>
  <c r="I273" i="1"/>
  <c r="I179" i="1"/>
  <c r="I260" i="1"/>
  <c r="I309" i="1"/>
  <c r="I9" i="1"/>
  <c r="I15" i="1"/>
  <c r="I161" i="1"/>
  <c r="I323" i="1"/>
  <c r="I206" i="1"/>
  <c r="I176" i="1"/>
  <c r="I372" i="1"/>
  <c r="I148" i="1"/>
  <c r="M210" i="1"/>
  <c r="Q206" i="1"/>
  <c r="Q283" i="1"/>
</calcChain>
</file>

<file path=xl/sharedStrings.xml><?xml version="1.0" encoding="utf-8"?>
<sst xmlns="http://schemas.openxmlformats.org/spreadsheetml/2006/main" count="848" uniqueCount="205">
  <si>
    <t>u.m.</t>
  </si>
  <si>
    <t>k</t>
  </si>
  <si>
    <t>%</t>
  </si>
  <si>
    <t>Total</t>
  </si>
  <si>
    <t>% total</t>
  </si>
  <si>
    <t>PD-01</t>
  </si>
  <si>
    <t>Sprijin cuplat pentru venit - producerea semințelor pentru culturi cerealiere, leguminoase, oleaginoase, tehnice, furajere și legume</t>
  </si>
  <si>
    <t>-</t>
  </si>
  <si>
    <t>Alocarea financiară orientativă anuală</t>
  </si>
  <si>
    <t>lei</t>
  </si>
  <si>
    <t xml:space="preserve">Cuantum unitar planificat </t>
  </si>
  <si>
    <t>Cuantum unitar planificat maxim</t>
  </si>
  <si>
    <t>Cuantum unitar planificat minim</t>
  </si>
  <si>
    <t>O.6</t>
  </si>
  <si>
    <t>ha</t>
  </si>
  <si>
    <t>Cantitate</t>
  </si>
  <si>
    <t>ferme</t>
  </si>
  <si>
    <t>PD-02</t>
  </si>
  <si>
    <t>Sprijin cuplat pentru venit - sfeclă de zahăr</t>
  </si>
  <si>
    <t>PD-03</t>
  </si>
  <si>
    <t>Sprijin cuplat pentru venit – legume și cartof cultivate în teren deschis și legume în teren protejat</t>
  </si>
  <si>
    <t>Teren protejat în sere încălzite</t>
  </si>
  <si>
    <t>Cuantum unitar planificat</t>
  </si>
  <si>
    <t>Teren protejat în solarii</t>
  </si>
  <si>
    <t>Teren deschis</t>
  </si>
  <si>
    <t>PD-04</t>
  </si>
  <si>
    <t>Sprijin cuplat pentru venit - kg de lapte de bovine, ovine și caprine</t>
  </si>
  <si>
    <t>lapte bovine RG</t>
  </si>
  <si>
    <t>kg</t>
  </si>
  <si>
    <t>O.7</t>
  </si>
  <si>
    <t>UVM</t>
  </si>
  <si>
    <t>lapte bovine nu RG</t>
  </si>
  <si>
    <t>lapte ovine/ caprine RG</t>
  </si>
  <si>
    <t>lapte ovine/ caprine nu RG</t>
  </si>
  <si>
    <t>PD-05</t>
  </si>
  <si>
    <t>Sprijin cuplat pentru venit - carne vită, mânzat și ovine</t>
  </si>
  <si>
    <t>carne de bovine</t>
  </si>
  <si>
    <t>carne de ovine</t>
  </si>
  <si>
    <t>PD-06</t>
  </si>
  <si>
    <t>Sprijin cuplat pentru venit per cap de animal pentru tineret bovin, ovin și caprin, precum și pentru cabaline</t>
  </si>
  <si>
    <t>Vacă înscrisă în RG</t>
  </si>
  <si>
    <t>animal</t>
  </si>
  <si>
    <t>juncă de peste 3 luni RG</t>
  </si>
  <si>
    <t>juncă de peste 3 luni simplă</t>
  </si>
  <si>
    <t>juncă de peste 12 luni până la prima fătare, dar nu mai în vârstă de 28 luni RG</t>
  </si>
  <si>
    <t>juncă de peste 12 luni până la prima fătare, dar nu mai în vârstă de 28 luni simplă</t>
  </si>
  <si>
    <t>Oaie/capră înscrisă în RG</t>
  </si>
  <si>
    <t>oaie adultă din rasele Țigaie sau Karakul și rasele specializate pentru producția de carne, precum și metiși cu aceste rase</t>
  </si>
  <si>
    <t>mioare sau căpriţe cu vârsta cuprinsă între 3-25 luni RG</t>
  </si>
  <si>
    <t>mioare sau căpriţe cu vârsta cuprinsă între 3-25 luni simple</t>
  </si>
  <si>
    <t>iepe, armăsari</t>
  </si>
  <si>
    <t>Mânji/mânze</t>
  </si>
  <si>
    <t>PD-07</t>
  </si>
  <si>
    <t>Sprijin cuplat pentru venit - plante furajere</t>
  </si>
  <si>
    <t>Cuantum unitar planificat minm</t>
  </si>
  <si>
    <t>PD-08</t>
  </si>
  <si>
    <t>Sprijin cuplat pentru venit - leguminoase boabe</t>
  </si>
  <si>
    <t>Total tip intervenții plăți directe</t>
  </si>
  <si>
    <t>IS-V-01</t>
  </si>
  <si>
    <t>Măsuri de sprijin pentru activitățile din plantațiile viticole</t>
  </si>
  <si>
    <t>Înființarea plantațiilor viticole</t>
  </si>
  <si>
    <t xml:space="preserve">Cuantum unitar mediu planificat </t>
  </si>
  <si>
    <t xml:space="preserve">Cuantum unitar maxim planificat </t>
  </si>
  <si>
    <t xml:space="preserve">Cuantum unitar minim planificat </t>
  </si>
  <si>
    <t>O.3</t>
  </si>
  <si>
    <t>proiecte</t>
  </si>
  <si>
    <t>Înființarea plantațiilor-mamă viticole</t>
  </si>
  <si>
    <t>proiect</t>
  </si>
  <si>
    <t>Modernizare a sistemelor de suport în plantația viticolă existentă</t>
  </si>
  <si>
    <t>cantitate</t>
  </si>
  <si>
    <t>IS-V-02</t>
  </si>
  <si>
    <t>Măsuri de sprijin pentru sporirea competitivității unităților vinicole</t>
  </si>
  <si>
    <t>Proiecte investiționale cu acțiuni inovatoare</t>
  </si>
  <si>
    <t>IS-OP-03</t>
  </si>
  <si>
    <t>Îmbunătățirea planificării producției și adaptarea acesteia la cerere, precum și finanțarea tehnologiilor adaptate la condițiile climatice aflate în schimbare</t>
  </si>
  <si>
    <t>O.17</t>
  </si>
  <si>
    <t>Beneficiari</t>
  </si>
  <si>
    <t>IS-A-04</t>
  </si>
  <si>
    <t>Sprijin pentru dezvoltarea sectorului apicol</t>
  </si>
  <si>
    <t>Achiziționarea de mătci și/sau familii de albine pentru apicultură</t>
  </si>
  <si>
    <t>O.4</t>
  </si>
  <si>
    <t>familie</t>
  </si>
  <si>
    <t>Achiziționarea de accesorii apicole de către stupinele de elită/multiplicare</t>
  </si>
  <si>
    <t>Achiziția de către grupurile/organizațiile de producători de echipament pentru procesarea cerii în vederea obținerii fagurilor artificiali și pentru ambalarea mierii</t>
  </si>
  <si>
    <t>Materiale de construcție, utilaje și echipamente, necesare construcției, extinderii și/sau modernizării exploatației apicole</t>
  </si>
  <si>
    <t>Analize fizico-chimice</t>
  </si>
  <si>
    <t>analize</t>
  </si>
  <si>
    <t>Combaterea agresorilor și a bolilor specifice stupilor, în special a varoozei</t>
  </si>
  <si>
    <t>tratare</t>
  </si>
  <si>
    <t>Promovare, comunicare și marketing, inclusiv acțiuni de monitorizare a pieței</t>
  </si>
  <si>
    <t>IS-C-05</t>
  </si>
  <si>
    <t>Sprijin pentru încadrarea în scheme de calitate</t>
  </si>
  <si>
    <t>înregistrarea produselor cu indicaţie geografică protejată, denumire de origine protejată sau specialități tradiţionale garantate, sau pentru certificarea la standardele de calitate</t>
  </si>
  <si>
    <t>O.11</t>
  </si>
  <si>
    <t>beneficiar</t>
  </si>
  <si>
    <t>Total tip intervenții sectoriale</t>
  </si>
  <si>
    <t xml:space="preserve">DR-01 </t>
  </si>
  <si>
    <t>Sprijin pentru investiții în modernizarea și înființarea exploatațiilor agricole în domeniul vegetal</t>
  </si>
  <si>
    <t>Înființare și/sau extindere de plantații pomicole și utilaj de condiționare</t>
  </si>
  <si>
    <t>Cuantum unitar planificat, individual</t>
  </si>
  <si>
    <t>Cuantum unitar planificat, grup</t>
  </si>
  <si>
    <t>O.2</t>
  </si>
  <si>
    <t>proiect, individual</t>
  </si>
  <si>
    <t>proiect, grup</t>
  </si>
  <si>
    <t>Suprafața anuală pomicolă planificată</t>
  </si>
  <si>
    <t>Înființarea și/sau extinderea pepinierilor pomicole și de arbuști fructiferi</t>
  </si>
  <si>
    <t>Suprafața anuală pepineră planificată</t>
  </si>
  <si>
    <t>înființare și/sau extindere plantațiilor de arbuști fructiferi și căpșun și utilaj de condiționare</t>
  </si>
  <si>
    <t>Suprafața anuală bacifere planificată</t>
  </si>
  <si>
    <t>Investiții în construcția serelor de producere în domeniul legumicol</t>
  </si>
  <si>
    <t>m.p.</t>
  </si>
  <si>
    <t>Suprafața anuală seră planificată</t>
  </si>
  <si>
    <t>Suprafața anuală țintă</t>
  </si>
  <si>
    <t xml:space="preserve">Legumicultură și/sau cartofi investiții în câmp deschis: suprafețe protejate, utilaj de producție și post-recoltare </t>
  </si>
  <si>
    <t>Suprafața anuală legume planificată</t>
  </si>
  <si>
    <t>Sectorul semincer, investiții care includ componenta post-recoltare și condiționare, ambalare etc</t>
  </si>
  <si>
    <t>Suprafața anuală semințe planificată</t>
  </si>
  <si>
    <t>Pentru sectorul culturilor arabile, pentru proiecte investiționale complexe</t>
  </si>
  <si>
    <t>t</t>
  </si>
  <si>
    <t>Cantitatea anuală depozitată planificată</t>
  </si>
  <si>
    <t>Plante medicinale, aromatice și condimentare cu componenta de post-recoltare și procesare</t>
  </si>
  <si>
    <t>Suprafața anuală de plante aromatice planificată</t>
  </si>
  <si>
    <t>Sectorul struguri pentru masă</t>
  </si>
  <si>
    <t>Proiecte individuale</t>
  </si>
  <si>
    <t>Proiecte de grup</t>
  </si>
  <si>
    <t>Suprafața anuală  planificată</t>
  </si>
  <si>
    <t xml:space="preserve">DR-02 </t>
  </si>
  <si>
    <t>Construcția sau modernizarea fermelor zootehnice</t>
  </si>
  <si>
    <t>Construcție, extindere prelucrare/procesare pe domeniul creșterii bovinelor</t>
  </si>
  <si>
    <t>Construcție, modernizare, echipare pe domeniul creșterii ovinelor, caprinelor, suinelor și păsărilor</t>
  </si>
  <si>
    <t>Construcție, modernizare, echipare pe domeniul creșterii ecvinelor, iepurilor și animalelor de blană</t>
  </si>
  <si>
    <t>Construcție, modernizare, echipare pe domeniul creșterii melcilor</t>
  </si>
  <si>
    <t>DR-03</t>
  </si>
  <si>
    <t xml:space="preserve"> Contribuții financiare la plata primelor de asigurare </t>
  </si>
  <si>
    <t>O.5</t>
  </si>
  <si>
    <t xml:space="preserve">DR-04 </t>
  </si>
  <si>
    <t>Sprijin pentru accesarea creditelor agricole</t>
  </si>
  <si>
    <t>fermieri</t>
  </si>
  <si>
    <t>Cuantum unitar maximum planificat</t>
  </si>
  <si>
    <t>Cuantum unitar minim planificat</t>
  </si>
  <si>
    <t>O.5 Număr exploatații sprijinite</t>
  </si>
  <si>
    <t>DR-05</t>
  </si>
  <si>
    <t xml:space="preserve"> Agricultura ecologică-conversie și menținerea certificării</t>
  </si>
  <si>
    <t>Culturi multianuale (livezi, arbuști fructiferi, vii)</t>
  </si>
  <si>
    <t>O.8</t>
  </si>
  <si>
    <t>Plante medicinale, condimentare și aromatice</t>
  </si>
  <si>
    <t>Legume și/sau cartof</t>
  </si>
  <si>
    <t xml:space="preserve">Culturi de câmp </t>
  </si>
  <si>
    <t xml:space="preserve">Plante de nutreț </t>
  </si>
  <si>
    <t>Apicultură</t>
  </si>
  <si>
    <t>Menținere (volum de producție comercializat)</t>
  </si>
  <si>
    <t>Certificare</t>
  </si>
  <si>
    <t>DR-06</t>
  </si>
  <si>
    <t>Investiții în creșterea rezilienței la schimbări climatice, managementul durabil al resurselor naturale, inclusiv în achiziția și modernizarea sistemelor de irigații</t>
  </si>
  <si>
    <t>Conservare, ameliorare și sporirea fertilității solului</t>
  </si>
  <si>
    <t>O.9</t>
  </si>
  <si>
    <t>beneficiari</t>
  </si>
  <si>
    <t xml:space="preserve">ha </t>
  </si>
  <si>
    <t>Hidroameliorație(Grup)</t>
  </si>
  <si>
    <t>Hidroameliorație</t>
  </si>
  <si>
    <t>DR-07</t>
  </si>
  <si>
    <t xml:space="preserve"> Sprijin pentru investiții în infrastructura de postrecoltare, depozitare și procesare a produselor agricole</t>
  </si>
  <si>
    <t>I</t>
  </si>
  <si>
    <t>II</t>
  </si>
  <si>
    <t>III</t>
  </si>
  <si>
    <t>DR-08</t>
  </si>
  <si>
    <t xml:space="preserve"> Cooperare și inovare în agricultură prin intermediul grupurilor operaționale</t>
  </si>
  <si>
    <t>O.1</t>
  </si>
  <si>
    <t>DR-09</t>
  </si>
  <si>
    <t xml:space="preserve"> Sprijin pentru instalarea tinerilor și noilor fermieri</t>
  </si>
  <si>
    <t>sectorul vegetal</t>
  </si>
  <si>
    <t>sectorul zootehnic</t>
  </si>
  <si>
    <t>sectorul zootehnic, altele</t>
  </si>
  <si>
    <t>DR-10</t>
  </si>
  <si>
    <t xml:space="preserve"> Sprijin pentru micii fermieri și fermele de familie în zonele rurale</t>
  </si>
  <si>
    <t>O.16</t>
  </si>
  <si>
    <t>DR-11</t>
  </si>
  <si>
    <t xml:space="preserve"> Crearea/modernizarea infrastructurii aferente exploatației agricole</t>
  </si>
  <si>
    <t>O.12</t>
  </si>
  <si>
    <t>DR-12</t>
  </si>
  <si>
    <t>Investiții în diversificarea activităților economice neagricole, bioeconomia circulară în mediul rural, agroturism</t>
  </si>
  <si>
    <t>Activități economice neagricole</t>
  </si>
  <si>
    <t>O.13</t>
  </si>
  <si>
    <t>agroturism</t>
  </si>
  <si>
    <t>DR-13</t>
  </si>
  <si>
    <t xml:space="preserve"> LEADER - dezvoltarea locală plasată sub responsabilitatea comunității</t>
  </si>
  <si>
    <t>O.14</t>
  </si>
  <si>
    <t>DR-14</t>
  </si>
  <si>
    <t xml:space="preserve"> Transfer de cunoștințe și formare profesională </t>
  </si>
  <si>
    <t>Formarea fermierilor</t>
  </si>
  <si>
    <t xml:space="preserve">Alocarea financiară orientativă anuală </t>
  </si>
  <si>
    <t xml:space="preserve">          </t>
  </si>
  <si>
    <t>O.15</t>
  </si>
  <si>
    <t>Transfer de cunoștințe</t>
  </si>
  <si>
    <t>DR-15</t>
  </si>
  <si>
    <t xml:space="preserve"> Consiliere în afaceri și creșterea capacităților de consiliere agricolă</t>
  </si>
  <si>
    <t>Servicii de consiliere</t>
  </si>
  <si>
    <t>Cuantumul unitar planificat minim</t>
  </si>
  <si>
    <t>acțiuni</t>
  </si>
  <si>
    <t>Programe de formare profesională a consilierilor</t>
  </si>
  <si>
    <t>DR-16</t>
  </si>
  <si>
    <t xml:space="preserve"> Investiții în dezvoltarea și modernizarea bazei tehnico-materiale pentru cercetare și formare profesională</t>
  </si>
  <si>
    <t>Total tip intervenții pentru dezvoltarea rurală</t>
  </si>
  <si>
    <t>Total pe ani</t>
  </si>
  <si>
    <t>Anexa nr. 5
la Programul strategic al politicii agricole pentru perioada 2026-2030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</si>
</sst>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_-;\-* #,##0_-;_-* &quot;-&quot;??_-;_-@"/>
    <numFmt numFmtId="165" formatCode="0.0%"/>
    <numFmt numFmtId="166" formatCode="_-* #,##0_-;\-* #,##0_-;_-* &quot;-&quot;??_-;_-@_-"/>
    <numFmt numFmtId="167" formatCode="_-* #,##0.00_-;\-* #,##0.00_-;_-* &quot;-&quot;??_-;_-@"/>
  </numFmts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</font>
    <font>
      <sz val="10"/>
      <color theme="1"/>
      <name val="Aptos Narrow"/>
      <family val="2"/>
      <scheme val="minor"/>
    </font>
    <font>
      <sz val="9"/>
      <color theme="1"/>
      <name val="Aptos Narrow"/>
      <family val="2"/>
    </font>
    <font>
      <b/>
      <sz val="11"/>
      <color theme="1"/>
      <name val="Aptos Narrow"/>
      <family val="2"/>
    </font>
    <font>
      <sz val="11"/>
      <color theme="0"/>
      <name val="Aptos Narrow"/>
      <family val="2"/>
    </font>
    <font>
      <sz val="11"/>
      <name val="Aptos Narrow"/>
      <family val="2"/>
    </font>
    <font>
      <b/>
      <sz val="9"/>
      <color theme="1"/>
      <name val="Aptos Narrow"/>
      <family val="2"/>
    </font>
    <font>
      <sz val="11"/>
      <color theme="1"/>
      <name val="Aptos"/>
      <family val="2"/>
    </font>
    <font>
      <b/>
      <sz val="12"/>
      <color theme="1"/>
      <name val="Aptos Narrow"/>
      <family val="2"/>
    </font>
    <font>
      <sz val="12"/>
      <color theme="1"/>
      <name val="Aptos Narrow"/>
      <family val="2"/>
    </font>
    <font>
      <sz val="9"/>
      <color rgb="FF7F7F7F"/>
      <name val="Aptos Narrow"/>
      <family val="2"/>
    </font>
    <font>
      <sz val="11"/>
      <color rgb="FF7F7F7F"/>
      <name val="Aptos Narrow"/>
      <family val="2"/>
    </font>
    <font>
      <b/>
      <sz val="12"/>
      <color theme="0"/>
      <name val="Aptos Narrow"/>
      <family val="2"/>
    </font>
    <font>
      <sz val="9"/>
      <color theme="1"/>
      <name val="Aptos Narrow"/>
      <family val="2"/>
      <scheme val="minor"/>
    </font>
    <font>
      <sz val="11"/>
      <color rgb="FFFF0000"/>
      <name val="Aptos Narrow"/>
      <family val="2"/>
    </font>
    <font>
      <sz val="10"/>
      <color rgb="FF00000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rgb="FFD8D8D8"/>
        <bgColor rgb="FFD8D8D8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4">
    <xf numFmtId="0" fontId="0" fillId="0" borderId="0" xfId="0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/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1" xfId="0" applyFont="1" applyBorder="1"/>
    <xf numFmtId="3" fontId="2" fillId="0" borderId="1" xfId="0" applyNumberFormat="1" applyFont="1" applyBorder="1"/>
    <xf numFmtId="9" fontId="7" fillId="0" borderId="1" xfId="0" applyNumberFormat="1" applyFont="1" applyBorder="1" applyAlignment="1">
      <alignment horizontal="center"/>
    </xf>
    <xf numFmtId="10" fontId="7" fillId="0" borderId="1" xfId="0" applyNumberFormat="1" applyFont="1" applyBorder="1" applyAlignment="1">
      <alignment horizontal="center"/>
    </xf>
    <xf numFmtId="10" fontId="2" fillId="0" borderId="1" xfId="0" applyNumberFormat="1" applyFont="1" applyBorder="1" applyAlignment="1">
      <alignment horizontal="center"/>
    </xf>
    <xf numFmtId="0" fontId="4" fillId="0" borderId="1" xfId="0" applyFont="1" applyBorder="1"/>
    <xf numFmtId="3" fontId="7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3" fontId="2" fillId="0" borderId="0" xfId="0" applyNumberFormat="1" applyFont="1"/>
    <xf numFmtId="164" fontId="2" fillId="0" borderId="1" xfId="0" applyNumberFormat="1" applyFont="1" applyBorder="1"/>
    <xf numFmtId="165" fontId="7" fillId="0" borderId="1" xfId="0" applyNumberFormat="1" applyFont="1" applyBorder="1" applyAlignment="1">
      <alignment horizontal="center"/>
    </xf>
    <xf numFmtId="164" fontId="2" fillId="0" borderId="3" xfId="0" applyNumberFormat="1" applyFont="1" applyBorder="1"/>
    <xf numFmtId="3" fontId="2" fillId="0" borderId="3" xfId="0" applyNumberFormat="1" applyFont="1" applyBorder="1"/>
    <xf numFmtId="164" fontId="7" fillId="0" borderId="1" xfId="0" applyNumberFormat="1" applyFont="1" applyBorder="1" applyAlignment="1">
      <alignment horizontal="center"/>
    </xf>
    <xf numFmtId="164" fontId="2" fillId="0" borderId="0" xfId="0" applyNumberFormat="1" applyFont="1"/>
    <xf numFmtId="0" fontId="8" fillId="0" borderId="1" xfId="0" applyFont="1" applyBorder="1"/>
    <xf numFmtId="10" fontId="2" fillId="0" borderId="0" xfId="0" applyNumberFormat="1" applyFont="1" applyAlignment="1">
      <alignment horizontal="center"/>
    </xf>
    <xf numFmtId="166" fontId="2" fillId="0" borderId="1" xfId="1" applyNumberFormat="1" applyFont="1" applyBorder="1"/>
    <xf numFmtId="3" fontId="9" fillId="0" borderId="0" xfId="0" applyNumberFormat="1" applyFont="1"/>
    <xf numFmtId="166" fontId="7" fillId="0" borderId="1" xfId="1" applyNumberFormat="1" applyFont="1" applyBorder="1" applyAlignment="1">
      <alignment horizontal="center"/>
    </xf>
    <xf numFmtId="164" fontId="6" fillId="0" borderId="1" xfId="0" applyNumberFormat="1" applyFont="1" applyBorder="1"/>
    <xf numFmtId="3" fontId="6" fillId="0" borderId="1" xfId="0" applyNumberFormat="1" applyFont="1" applyBorder="1"/>
    <xf numFmtId="165" fontId="5" fillId="0" borderId="1" xfId="0" applyNumberFormat="1" applyFont="1" applyBorder="1" applyAlignment="1">
      <alignment horizontal="center"/>
    </xf>
    <xf numFmtId="10" fontId="5" fillId="0" borderId="1" xfId="0" applyNumberFormat="1" applyFont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0" fillId="2" borderId="1" xfId="0" applyFont="1" applyFill="1" applyBorder="1"/>
    <xf numFmtId="0" fontId="11" fillId="2" borderId="1" xfId="0" applyFont="1" applyFill="1" applyBorder="1"/>
    <xf numFmtId="164" fontId="10" fillId="2" borderId="1" xfId="0" applyNumberFormat="1" applyFont="1" applyFill="1" applyBorder="1"/>
    <xf numFmtId="165" fontId="10" fillId="2" borderId="1" xfId="0" applyNumberFormat="1" applyFont="1" applyFill="1" applyBorder="1" applyAlignment="1">
      <alignment horizontal="center"/>
    </xf>
    <xf numFmtId="10" fontId="10" fillId="2" borderId="1" xfId="0" applyNumberFormat="1" applyFont="1" applyFill="1" applyBorder="1" applyAlignment="1">
      <alignment horizontal="center"/>
    </xf>
    <xf numFmtId="165" fontId="10" fillId="2" borderId="1" xfId="0" applyNumberFormat="1" applyFont="1" applyFill="1" applyBorder="1"/>
    <xf numFmtId="165" fontId="10" fillId="2" borderId="3" xfId="0" applyNumberFormat="1" applyFont="1" applyFill="1" applyBorder="1"/>
    <xf numFmtId="164" fontId="10" fillId="2" borderId="3" xfId="0" applyNumberFormat="1" applyFont="1" applyFill="1" applyBorder="1"/>
    <xf numFmtId="165" fontId="2" fillId="0" borderId="1" xfId="0" applyNumberFormat="1" applyFont="1" applyBorder="1" applyAlignment="1">
      <alignment horizontal="center"/>
    </xf>
    <xf numFmtId="4" fontId="6" fillId="0" borderId="1" xfId="0" applyNumberFormat="1" applyFont="1" applyBorder="1"/>
    <xf numFmtId="4" fontId="2" fillId="0" borderId="0" xfId="0" applyNumberFormat="1" applyFont="1"/>
    <xf numFmtId="164" fontId="2" fillId="0" borderId="1" xfId="0" applyNumberFormat="1" applyFont="1" applyBorder="1" applyAlignment="1">
      <alignment horizontal="center"/>
    </xf>
    <xf numFmtId="167" fontId="6" fillId="0" borderId="1" xfId="0" applyNumberFormat="1" applyFont="1" applyBorder="1"/>
    <xf numFmtId="0" fontId="12" fillId="0" borderId="1" xfId="0" applyFont="1" applyBorder="1"/>
    <xf numFmtId="0" fontId="13" fillId="0" borderId="1" xfId="0" applyFont="1" applyBorder="1"/>
    <xf numFmtId="0" fontId="13" fillId="0" borderId="1" xfId="0" applyFont="1" applyBorder="1" applyAlignment="1">
      <alignment horizontal="center"/>
    </xf>
    <xf numFmtId="0" fontId="13" fillId="0" borderId="0" xfId="0" applyFont="1"/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vertical="center"/>
    </xf>
    <xf numFmtId="0" fontId="1" fillId="0" borderId="0" xfId="0" applyFont="1"/>
    <xf numFmtId="164" fontId="14" fillId="2" borderId="1" xfId="0" applyNumberFormat="1" applyFont="1" applyFill="1" applyBorder="1"/>
    <xf numFmtId="165" fontId="10" fillId="2" borderId="0" xfId="0" applyNumberFormat="1" applyFont="1" applyFill="1"/>
    <xf numFmtId="164" fontId="13" fillId="0" borderId="1" xfId="0" applyNumberFormat="1" applyFont="1" applyBorder="1"/>
    <xf numFmtId="164" fontId="13" fillId="0" borderId="1" xfId="0" applyNumberFormat="1" applyFont="1" applyBorder="1" applyAlignment="1">
      <alignment horizontal="center"/>
    </xf>
    <xf numFmtId="164" fontId="13" fillId="0" borderId="0" xfId="0" applyNumberFormat="1" applyFont="1"/>
    <xf numFmtId="0" fontId="4" fillId="0" borderId="4" xfId="0" applyFont="1" applyBorder="1"/>
    <xf numFmtId="0" fontId="2" fillId="0" borderId="4" xfId="0" applyFont="1" applyBorder="1"/>
    <xf numFmtId="164" fontId="2" fillId="0" borderId="4" xfId="0" applyNumberFormat="1" applyFont="1" applyBorder="1"/>
    <xf numFmtId="165" fontId="2" fillId="0" borderId="4" xfId="0" applyNumberFormat="1" applyFont="1" applyBorder="1" applyAlignment="1">
      <alignment horizontal="center"/>
    </xf>
    <xf numFmtId="10" fontId="2" fillId="0" borderId="4" xfId="0" applyNumberFormat="1" applyFont="1" applyBorder="1" applyAlignment="1">
      <alignment horizontal="center"/>
    </xf>
    <xf numFmtId="164" fontId="2" fillId="0" borderId="4" xfId="0" applyNumberFormat="1" applyFont="1" applyBorder="1" applyAlignment="1">
      <alignment horizontal="center"/>
    </xf>
    <xf numFmtId="0" fontId="4" fillId="0" borderId="5" xfId="0" applyFont="1" applyBorder="1"/>
    <xf numFmtId="0" fontId="4" fillId="0" borderId="6" xfId="0" applyFont="1" applyBorder="1"/>
    <xf numFmtId="0" fontId="2" fillId="0" borderId="6" xfId="0" applyFont="1" applyBorder="1"/>
    <xf numFmtId="164" fontId="2" fillId="0" borderId="6" xfId="0" applyNumberFormat="1" applyFont="1" applyBorder="1"/>
    <xf numFmtId="165" fontId="2" fillId="0" borderId="6" xfId="0" applyNumberFormat="1" applyFont="1" applyBorder="1" applyAlignment="1">
      <alignment horizontal="center"/>
    </xf>
    <xf numFmtId="10" fontId="2" fillId="0" borderId="6" xfId="0" applyNumberFormat="1" applyFont="1" applyBorder="1" applyAlignment="1">
      <alignment horizontal="center"/>
    </xf>
    <xf numFmtId="164" fontId="2" fillId="0" borderId="6" xfId="0" applyNumberFormat="1" applyFont="1" applyBorder="1" applyAlignment="1">
      <alignment horizontal="center"/>
    </xf>
    <xf numFmtId="0" fontId="4" fillId="0" borderId="2" xfId="0" applyFont="1" applyBorder="1"/>
    <xf numFmtId="0" fontId="15" fillId="0" borderId="0" xfId="0" applyFont="1"/>
    <xf numFmtId="0" fontId="15" fillId="0" borderId="6" xfId="0" applyFont="1" applyBorder="1"/>
    <xf numFmtId="0" fontId="0" fillId="0" borderId="6" xfId="0" applyBorder="1"/>
    <xf numFmtId="0" fontId="2" fillId="0" borderId="7" xfId="0" applyFont="1" applyBorder="1"/>
    <xf numFmtId="164" fontId="16" fillId="0" borderId="7" xfId="0" applyNumberFormat="1" applyFont="1" applyBorder="1"/>
    <xf numFmtId="165" fontId="2" fillId="0" borderId="7" xfId="0" applyNumberFormat="1" applyFont="1" applyBorder="1" applyAlignment="1">
      <alignment horizontal="center"/>
    </xf>
    <xf numFmtId="164" fontId="2" fillId="0" borderId="7" xfId="0" applyNumberFormat="1" applyFont="1" applyBorder="1"/>
    <xf numFmtId="10" fontId="2" fillId="0" borderId="7" xfId="0" applyNumberFormat="1" applyFont="1" applyBorder="1" applyAlignment="1">
      <alignment horizontal="center"/>
    </xf>
    <xf numFmtId="164" fontId="16" fillId="0" borderId="1" xfId="0" applyNumberFormat="1" applyFont="1" applyBorder="1"/>
    <xf numFmtId="0" fontId="2" fillId="0" borderId="0" xfId="0" applyFont="1"/>
    <xf numFmtId="164" fontId="17" fillId="0" borderId="1" xfId="0" applyNumberFormat="1" applyFont="1" applyBorder="1"/>
    <xf numFmtId="164" fontId="17" fillId="0" borderId="1" xfId="0" applyNumberFormat="1" applyFont="1" applyBorder="1" applyAlignment="1">
      <alignment horizontal="center"/>
    </xf>
    <xf numFmtId="164" fontId="17" fillId="0" borderId="0" xfId="0" applyNumberFormat="1" applyFont="1"/>
    <xf numFmtId="9" fontId="2" fillId="0" borderId="1" xfId="0" applyNumberFormat="1" applyFont="1" applyBorder="1" applyAlignment="1">
      <alignment horizontal="center"/>
    </xf>
    <xf numFmtId="9" fontId="2" fillId="0" borderId="1" xfId="0" applyNumberFormat="1" applyFont="1" applyBorder="1"/>
    <xf numFmtId="10" fontId="5" fillId="0" borderId="1" xfId="0" applyNumberFormat="1" applyFont="1" applyBorder="1"/>
    <xf numFmtId="10" fontId="10" fillId="2" borderId="1" xfId="0" applyNumberFormat="1" applyFont="1" applyFill="1" applyBorder="1"/>
    <xf numFmtId="0" fontId="10" fillId="3" borderId="1" xfId="0" applyFont="1" applyFill="1" applyBorder="1"/>
    <xf numFmtId="164" fontId="10" fillId="3" borderId="1" xfId="0" applyNumberFormat="1" applyFont="1" applyFill="1" applyBorder="1"/>
    <xf numFmtId="0" fontId="3" fillId="0" borderId="0" xfId="0" applyFont="1" applyAlignment="1">
      <alignment horizontal="right" wrapText="1"/>
    </xf>
    <xf numFmtId="0" fontId="3" fillId="0" borderId="0" xfId="0" applyFont="1" applyAlignment="1">
      <alignment horizontal="right"/>
    </xf>
  </cellXfs>
  <cellStyles count="2">
    <cellStyle name="Normal" xfId="0" builtinId="0"/>
    <cellStyle name="Virgulă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B8AC7A-002B-43F7-A9E9-590199D262D6}">
  <sheetPr>
    <pageSetUpPr fitToPage="1"/>
  </sheetPr>
  <dimension ref="A1:Z1049"/>
  <sheetViews>
    <sheetView tabSelected="1" topLeftCell="B160" workbookViewId="0">
      <selection activeCell="T160" sqref="T160"/>
    </sheetView>
  </sheetViews>
  <sheetFormatPr defaultColWidth="12.5703125" defaultRowHeight="15" customHeight="1" outlineLevelRow="1" x14ac:dyDescent="0.25"/>
  <cols>
    <col min="1" max="1" width="9.140625" customWidth="1"/>
    <col min="2" max="2" width="41.5703125" customWidth="1"/>
    <col min="3" max="3" width="3.7109375" customWidth="1"/>
    <col min="4" max="4" width="42.140625" customWidth="1"/>
    <col min="5" max="5" width="4" bestFit="1" customWidth="1"/>
    <col min="6" max="6" width="14" customWidth="1"/>
    <col min="7" max="7" width="6.7109375" customWidth="1"/>
    <col min="8" max="8" width="15.7109375" customWidth="1"/>
    <col min="9" max="9" width="7.85546875" bestFit="1" customWidth="1"/>
    <col min="10" max="10" width="15.7109375" customWidth="1"/>
    <col min="11" max="11" width="7.140625" bestFit="1" customWidth="1"/>
    <col min="12" max="12" width="15.7109375" customWidth="1"/>
    <col min="13" max="13" width="7.140625" bestFit="1" customWidth="1"/>
    <col min="14" max="14" width="15.7109375" customWidth="1"/>
    <col min="15" max="15" width="7.140625" customWidth="1"/>
    <col min="16" max="16" width="16.85546875" customWidth="1"/>
    <col min="17" max="17" width="7.140625" customWidth="1"/>
    <col min="18" max="26" width="8.5703125" customWidth="1"/>
  </cols>
  <sheetData>
    <row r="1" spans="1:17" ht="30.75" customHeight="1" x14ac:dyDescent="0.25">
      <c r="A1" s="1"/>
      <c r="K1" s="92" t="s">
        <v>204</v>
      </c>
      <c r="L1" s="93"/>
      <c r="M1" s="93"/>
      <c r="N1" s="93"/>
      <c r="O1" s="93"/>
      <c r="P1" s="93"/>
      <c r="Q1" s="93"/>
    </row>
    <row r="2" spans="1:17" ht="24" x14ac:dyDescent="0.25">
      <c r="A2" s="2"/>
      <c r="B2" s="3"/>
      <c r="C2" s="4" t="s">
        <v>0</v>
      </c>
      <c r="D2" s="5"/>
      <c r="E2" s="3" t="s">
        <v>1</v>
      </c>
      <c r="F2" s="6">
        <v>2026</v>
      </c>
      <c r="G2" s="6" t="s">
        <v>2</v>
      </c>
      <c r="H2" s="6">
        <v>2027</v>
      </c>
      <c r="I2" s="6" t="s">
        <v>2</v>
      </c>
      <c r="J2" s="6">
        <v>2028</v>
      </c>
      <c r="K2" s="6" t="s">
        <v>2</v>
      </c>
      <c r="L2" s="6">
        <v>2029</v>
      </c>
      <c r="M2" s="6" t="s">
        <v>2</v>
      </c>
      <c r="N2" s="6">
        <v>2030</v>
      </c>
      <c r="O2" s="6" t="s">
        <v>2</v>
      </c>
      <c r="P2" s="6" t="s">
        <v>3</v>
      </c>
      <c r="Q2" s="7" t="s">
        <v>4</v>
      </c>
    </row>
    <row r="3" spans="1:17" x14ac:dyDescent="0.25">
      <c r="A3" s="2" t="s">
        <v>5</v>
      </c>
      <c r="B3" s="5" t="s">
        <v>6</v>
      </c>
      <c r="C3" s="8" t="s">
        <v>7</v>
      </c>
      <c r="D3" s="5" t="s">
        <v>8</v>
      </c>
      <c r="E3" s="5"/>
      <c r="F3" s="9">
        <f>F4*F7</f>
        <v>0</v>
      </c>
      <c r="G3" s="10"/>
      <c r="H3" s="9">
        <f>H4*H7</f>
        <v>1800000</v>
      </c>
      <c r="I3" s="11">
        <f>H3/$H$399</f>
        <v>5.5336362076884341E-4</v>
      </c>
      <c r="J3" s="9">
        <f>J4*J7</f>
        <v>2400000</v>
      </c>
      <c r="K3" s="11">
        <f>J3/$J$399</f>
        <v>4.6389702104662127E-4</v>
      </c>
      <c r="L3" s="9">
        <f>L4*L7</f>
        <v>3000000</v>
      </c>
      <c r="M3" s="12">
        <f>L3/$L$399</f>
        <v>5.1447889376062287E-4</v>
      </c>
      <c r="N3" s="9">
        <f>N4*N7</f>
        <v>3600000</v>
      </c>
      <c r="O3" s="12">
        <f>N3/$N$399</f>
        <v>5.6173560072707307E-4</v>
      </c>
      <c r="P3" s="9">
        <f>F3+H3+J3+L3+N3</f>
        <v>10800000</v>
      </c>
      <c r="Q3" s="12">
        <f>P3/$P$399</f>
        <v>5.0195362208804153E-4</v>
      </c>
    </row>
    <row r="4" spans="1:17" hidden="1" outlineLevel="1" x14ac:dyDescent="0.25">
      <c r="A4" s="2"/>
      <c r="B4" s="13"/>
      <c r="C4" s="13" t="s">
        <v>9</v>
      </c>
      <c r="D4" s="13" t="s">
        <v>10</v>
      </c>
      <c r="E4" s="13"/>
      <c r="F4" s="5"/>
      <c r="G4" s="14"/>
      <c r="H4" s="5">
        <v>3000</v>
      </c>
      <c r="I4" s="11"/>
      <c r="J4" s="5">
        <v>3000</v>
      </c>
      <c r="K4" s="15"/>
      <c r="L4" s="5">
        <v>3000</v>
      </c>
      <c r="M4" s="5"/>
      <c r="N4" s="5">
        <v>3000</v>
      </c>
    </row>
    <row r="5" spans="1:17" hidden="1" outlineLevel="1" x14ac:dyDescent="0.25">
      <c r="A5" s="2"/>
      <c r="B5" s="13"/>
      <c r="C5" s="13" t="s">
        <v>9</v>
      </c>
      <c r="D5" s="13" t="s">
        <v>11</v>
      </c>
      <c r="E5" s="13">
        <v>1.3</v>
      </c>
      <c r="F5" s="5"/>
      <c r="G5" s="14"/>
      <c r="H5" s="5">
        <v>3900</v>
      </c>
      <c r="I5" s="11"/>
      <c r="J5" s="5">
        <v>3900</v>
      </c>
      <c r="K5" s="15"/>
      <c r="L5" s="5">
        <v>3900</v>
      </c>
      <c r="M5" s="5"/>
      <c r="N5" s="5">
        <v>3900</v>
      </c>
    </row>
    <row r="6" spans="1:17" hidden="1" outlineLevel="1" x14ac:dyDescent="0.25">
      <c r="A6" s="2"/>
      <c r="B6" s="13"/>
      <c r="C6" s="13" t="s">
        <v>9</v>
      </c>
      <c r="D6" s="13" t="s">
        <v>12</v>
      </c>
      <c r="E6" s="13">
        <v>0.9</v>
      </c>
      <c r="F6" s="5"/>
      <c r="G6" s="14"/>
      <c r="H6" s="5">
        <v>2700</v>
      </c>
      <c r="I6" s="11"/>
      <c r="J6" s="5">
        <v>2700</v>
      </c>
      <c r="K6" s="15"/>
      <c r="L6" s="5">
        <v>2700</v>
      </c>
      <c r="M6" s="5"/>
      <c r="N6" s="5">
        <v>2700</v>
      </c>
    </row>
    <row r="7" spans="1:17" hidden="1" outlineLevel="1" x14ac:dyDescent="0.25">
      <c r="A7" s="2"/>
      <c r="B7" s="13" t="s">
        <v>13</v>
      </c>
      <c r="C7" s="13" t="s">
        <v>14</v>
      </c>
      <c r="D7" s="13" t="s">
        <v>15</v>
      </c>
      <c r="E7" s="13"/>
      <c r="F7" s="5"/>
      <c r="G7" s="14"/>
      <c r="H7" s="5">
        <v>600</v>
      </c>
      <c r="I7" s="11"/>
      <c r="J7" s="5">
        <v>800</v>
      </c>
      <c r="K7" s="15"/>
      <c r="L7" s="9">
        <v>1000</v>
      </c>
      <c r="M7" s="9"/>
      <c r="N7" s="9">
        <v>1200</v>
      </c>
      <c r="O7" s="16"/>
    </row>
    <row r="8" spans="1:17" hidden="1" outlineLevel="1" x14ac:dyDescent="0.25">
      <c r="A8" s="2"/>
      <c r="B8" s="13" t="s">
        <v>13</v>
      </c>
      <c r="C8" s="13" t="s">
        <v>16</v>
      </c>
      <c r="D8" s="13" t="s">
        <v>15</v>
      </c>
      <c r="E8" s="13"/>
      <c r="F8" s="5"/>
      <c r="G8" s="14"/>
      <c r="H8" s="5">
        <v>30</v>
      </c>
      <c r="I8" s="11"/>
      <c r="J8" s="5">
        <v>40</v>
      </c>
      <c r="K8" s="15"/>
      <c r="L8" s="5">
        <v>50</v>
      </c>
      <c r="M8" s="5"/>
      <c r="N8" s="5">
        <v>60</v>
      </c>
    </row>
    <row r="9" spans="1:17" collapsed="1" x14ac:dyDescent="0.25">
      <c r="A9" s="2" t="s">
        <v>17</v>
      </c>
      <c r="B9" s="5" t="s">
        <v>18</v>
      </c>
      <c r="C9" s="5"/>
      <c r="D9" s="5" t="s">
        <v>8</v>
      </c>
      <c r="E9" s="5"/>
      <c r="F9" s="17">
        <f>F10*F13</f>
        <v>48000000</v>
      </c>
      <c r="G9" s="18">
        <f>F9/$F$399</f>
        <v>5.6491589814566354E-2</v>
      </c>
      <c r="H9" s="17">
        <f>H10*H13</f>
        <v>48000000</v>
      </c>
      <c r="I9" s="11">
        <f>H9/$H$399</f>
        <v>1.4756363220502491E-2</v>
      </c>
      <c r="J9" s="17">
        <f>J10*J13</f>
        <v>48000000</v>
      </c>
      <c r="K9" s="11">
        <f>J9/$J$399</f>
        <v>9.2779404209324245E-3</v>
      </c>
      <c r="L9" s="17">
        <f>L10*L13</f>
        <v>48000000</v>
      </c>
      <c r="M9" s="12">
        <f>L9/$L$399</f>
        <v>8.231662300169966E-3</v>
      </c>
      <c r="N9" s="17">
        <f>N10*N13</f>
        <v>48000000</v>
      </c>
      <c r="O9" s="12">
        <f>N9/$N$399</f>
        <v>7.4898080096943084E-3</v>
      </c>
      <c r="P9" s="19">
        <f>F9+H9+J9+L9+N9</f>
        <v>240000000</v>
      </c>
      <c r="Q9" s="12">
        <f>P9/$P$399</f>
        <v>1.1154524935289812E-2</v>
      </c>
    </row>
    <row r="10" spans="1:17" ht="13.5" hidden="1" customHeight="1" outlineLevel="1" x14ac:dyDescent="0.25">
      <c r="A10" s="2"/>
      <c r="B10" s="13"/>
      <c r="C10" s="13"/>
      <c r="D10" s="13" t="s">
        <v>10</v>
      </c>
      <c r="E10" s="13"/>
      <c r="F10" s="9">
        <v>4000</v>
      </c>
      <c r="G10" s="18"/>
      <c r="H10" s="9">
        <v>4000</v>
      </c>
      <c r="I10" s="11"/>
      <c r="J10" s="9">
        <v>4000</v>
      </c>
      <c r="K10" s="14"/>
      <c r="L10" s="9">
        <v>4000</v>
      </c>
      <c r="M10" s="9"/>
      <c r="N10" s="9">
        <v>4000</v>
      </c>
      <c r="O10" s="16"/>
    </row>
    <row r="11" spans="1:17" hidden="1" outlineLevel="1" x14ac:dyDescent="0.25">
      <c r="A11" s="2"/>
      <c r="B11" s="13"/>
      <c r="C11" s="13"/>
      <c r="D11" s="13" t="s">
        <v>11</v>
      </c>
      <c r="E11" s="13">
        <v>1.3</v>
      </c>
      <c r="F11" s="9">
        <v>5200</v>
      </c>
      <c r="G11" s="18"/>
      <c r="H11" s="9">
        <v>5200</v>
      </c>
      <c r="I11" s="11"/>
      <c r="J11" s="9">
        <v>5200</v>
      </c>
      <c r="K11" s="14"/>
      <c r="L11" s="9">
        <v>5200</v>
      </c>
      <c r="M11" s="9"/>
      <c r="N11" s="9">
        <v>5200</v>
      </c>
      <c r="O11" s="16"/>
    </row>
    <row r="12" spans="1:17" hidden="1" outlineLevel="1" x14ac:dyDescent="0.25">
      <c r="A12" s="2"/>
      <c r="B12" s="13"/>
      <c r="C12" s="13"/>
      <c r="D12" s="13" t="s">
        <v>12</v>
      </c>
      <c r="E12" s="13">
        <v>0.9</v>
      </c>
      <c r="F12" s="9">
        <v>3600</v>
      </c>
      <c r="G12" s="18"/>
      <c r="H12" s="9">
        <v>3600</v>
      </c>
      <c r="I12" s="11"/>
      <c r="J12" s="9">
        <v>3600</v>
      </c>
      <c r="K12" s="14"/>
      <c r="L12" s="9">
        <v>3600</v>
      </c>
      <c r="M12" s="9"/>
      <c r="N12" s="9">
        <v>3600</v>
      </c>
      <c r="O12" s="16"/>
    </row>
    <row r="13" spans="1:17" hidden="1" outlineLevel="1" x14ac:dyDescent="0.25">
      <c r="A13" s="2"/>
      <c r="B13" s="13" t="s">
        <v>13</v>
      </c>
      <c r="C13" s="13" t="s">
        <v>14</v>
      </c>
      <c r="D13" s="13" t="s">
        <v>15</v>
      </c>
      <c r="E13" s="13"/>
      <c r="F13" s="9">
        <v>12000</v>
      </c>
      <c r="G13" s="18"/>
      <c r="H13" s="9">
        <v>12000</v>
      </c>
      <c r="I13" s="11"/>
      <c r="J13" s="9">
        <v>12000</v>
      </c>
      <c r="K13" s="14"/>
      <c r="L13" s="9">
        <v>12000</v>
      </c>
      <c r="M13" s="9"/>
      <c r="N13" s="9">
        <v>12000</v>
      </c>
      <c r="O13" s="16"/>
      <c r="P13" s="16"/>
    </row>
    <row r="14" spans="1:17" hidden="1" outlineLevel="1" x14ac:dyDescent="0.25">
      <c r="A14" s="2"/>
      <c r="B14" s="13" t="s">
        <v>13</v>
      </c>
      <c r="C14" s="13" t="s">
        <v>16</v>
      </c>
      <c r="D14" s="13" t="s">
        <v>15</v>
      </c>
      <c r="E14" s="13"/>
      <c r="F14" s="5">
        <v>40</v>
      </c>
      <c r="G14" s="18"/>
      <c r="H14" s="5">
        <v>40</v>
      </c>
      <c r="I14" s="11"/>
      <c r="J14" s="5">
        <v>40</v>
      </c>
      <c r="K14" s="15"/>
      <c r="L14" s="5">
        <v>40</v>
      </c>
      <c r="M14" s="5"/>
      <c r="N14" s="5">
        <v>40</v>
      </c>
    </row>
    <row r="15" spans="1:17" collapsed="1" x14ac:dyDescent="0.25">
      <c r="A15" s="2" t="s">
        <v>19</v>
      </c>
      <c r="B15" s="5" t="s">
        <v>20</v>
      </c>
      <c r="C15" s="8" t="s">
        <v>7</v>
      </c>
      <c r="D15" s="5" t="s">
        <v>8</v>
      </c>
      <c r="E15" s="5"/>
      <c r="F15" s="9">
        <f>F16+F22+F28</f>
        <v>28500000</v>
      </c>
      <c r="G15" s="18">
        <f>F15/$F$399</f>
        <v>3.3541881452398774E-2</v>
      </c>
      <c r="H15" s="9">
        <f>H16+H22+H28</f>
        <v>42000000</v>
      </c>
      <c r="I15" s="11">
        <f>H15/$H$399</f>
        <v>1.291181781793968E-2</v>
      </c>
      <c r="J15" s="9">
        <f>J16+J22+J28</f>
        <v>55750000</v>
      </c>
      <c r="K15" s="11">
        <f>J15/$J$399</f>
        <v>1.077594121806214E-2</v>
      </c>
      <c r="L15" s="9">
        <f>L16+L22+L28</f>
        <v>69500000</v>
      </c>
      <c r="M15" s="12">
        <f>L15/$L$399</f>
        <v>1.1918761038787765E-2</v>
      </c>
      <c r="N15" s="9">
        <f>N16+N22+N28</f>
        <v>83000000</v>
      </c>
      <c r="O15" s="12">
        <f>N15/$N$399</f>
        <v>1.2951126350096407E-2</v>
      </c>
      <c r="P15" s="20">
        <f>F15+H15+J15+L15+N15</f>
        <v>278750000</v>
      </c>
      <c r="Q15" s="12">
        <f>P15/$P$399</f>
        <v>1.2955515940466813E-2</v>
      </c>
    </row>
    <row r="16" spans="1:17" hidden="1" outlineLevel="1" x14ac:dyDescent="0.25">
      <c r="A16" s="2"/>
      <c r="B16" s="13" t="s">
        <v>21</v>
      </c>
      <c r="C16" s="13"/>
      <c r="D16" s="13" t="s">
        <v>8</v>
      </c>
      <c r="E16" s="13"/>
      <c r="F16" s="17">
        <f>F17*F20</f>
        <v>1000000</v>
      </c>
      <c r="G16" s="18"/>
      <c r="H16" s="17">
        <f>H17*H20</f>
        <v>1500000</v>
      </c>
      <c r="I16" s="11"/>
      <c r="J16" s="17">
        <f>J17*J20</f>
        <v>2000000</v>
      </c>
      <c r="K16" s="21"/>
      <c r="L16" s="17">
        <f>L17*L20</f>
        <v>2500000</v>
      </c>
      <c r="M16" s="17"/>
      <c r="N16" s="17">
        <f>N17*N20</f>
        <v>3000000</v>
      </c>
      <c r="O16" s="22"/>
    </row>
    <row r="17" spans="1:16" hidden="1" outlineLevel="1" x14ac:dyDescent="0.25">
      <c r="A17" s="2"/>
      <c r="B17" s="13"/>
      <c r="C17" s="13"/>
      <c r="D17" s="13" t="s">
        <v>22</v>
      </c>
      <c r="E17" s="13"/>
      <c r="F17" s="9">
        <v>100000</v>
      </c>
      <c r="G17" s="18"/>
      <c r="H17" s="9">
        <v>100000</v>
      </c>
      <c r="I17" s="11"/>
      <c r="J17" s="9">
        <v>100000</v>
      </c>
      <c r="K17" s="14"/>
      <c r="L17" s="9">
        <v>100000</v>
      </c>
      <c r="M17" s="9"/>
      <c r="N17" s="9">
        <v>100000</v>
      </c>
      <c r="O17" s="16"/>
    </row>
    <row r="18" spans="1:16" hidden="1" outlineLevel="1" x14ac:dyDescent="0.25">
      <c r="A18" s="2"/>
      <c r="B18" s="13"/>
      <c r="C18" s="13"/>
      <c r="D18" s="13" t="s">
        <v>11</v>
      </c>
      <c r="E18" s="13">
        <v>2</v>
      </c>
      <c r="F18" s="9">
        <v>200000</v>
      </c>
      <c r="G18" s="18"/>
      <c r="H18" s="9">
        <v>200000</v>
      </c>
      <c r="I18" s="11"/>
      <c r="J18" s="9">
        <v>200000</v>
      </c>
      <c r="K18" s="14"/>
      <c r="L18" s="9">
        <v>200000</v>
      </c>
      <c r="M18" s="9"/>
      <c r="N18" s="9">
        <v>200000</v>
      </c>
      <c r="O18" s="16"/>
    </row>
    <row r="19" spans="1:16" hidden="1" outlineLevel="1" x14ac:dyDescent="0.25">
      <c r="A19" s="2"/>
      <c r="B19" s="13"/>
      <c r="C19" s="13"/>
      <c r="D19" s="13" t="s">
        <v>12</v>
      </c>
      <c r="E19" s="13">
        <v>0.5</v>
      </c>
      <c r="F19" s="9">
        <v>50000</v>
      </c>
      <c r="G19" s="18"/>
      <c r="H19" s="9">
        <v>50000</v>
      </c>
      <c r="I19" s="11"/>
      <c r="J19" s="9">
        <v>50000</v>
      </c>
      <c r="K19" s="14"/>
      <c r="L19" s="9">
        <v>50000</v>
      </c>
      <c r="M19" s="9"/>
      <c r="N19" s="9">
        <v>50000</v>
      </c>
      <c r="O19" s="16"/>
    </row>
    <row r="20" spans="1:16" hidden="1" outlineLevel="1" x14ac:dyDescent="0.25">
      <c r="A20" s="2"/>
      <c r="B20" s="13" t="s">
        <v>13</v>
      </c>
      <c r="C20" s="13" t="s">
        <v>14</v>
      </c>
      <c r="D20" s="13" t="s">
        <v>15</v>
      </c>
      <c r="E20" s="13"/>
      <c r="F20" s="5">
        <v>10</v>
      </c>
      <c r="G20" s="18"/>
      <c r="H20" s="5">
        <v>15</v>
      </c>
      <c r="I20" s="11"/>
      <c r="J20" s="5">
        <v>20</v>
      </c>
      <c r="K20" s="15"/>
      <c r="L20" s="5">
        <v>25</v>
      </c>
      <c r="M20" s="5"/>
      <c r="N20" s="5">
        <v>30</v>
      </c>
    </row>
    <row r="21" spans="1:16" ht="15.75" hidden="1" customHeight="1" outlineLevel="1" x14ac:dyDescent="0.25">
      <c r="A21" s="2"/>
      <c r="B21" s="13" t="s">
        <v>13</v>
      </c>
      <c r="C21" s="13" t="s">
        <v>16</v>
      </c>
      <c r="D21" s="13" t="s">
        <v>15</v>
      </c>
      <c r="E21" s="13"/>
      <c r="F21" s="5"/>
      <c r="G21" s="18"/>
      <c r="H21" s="5"/>
      <c r="I21" s="11"/>
      <c r="J21" s="5"/>
      <c r="K21" s="15"/>
      <c r="L21" s="5"/>
      <c r="M21" s="5"/>
      <c r="N21" s="5"/>
    </row>
    <row r="22" spans="1:16" ht="15.75" hidden="1" customHeight="1" outlineLevel="1" x14ac:dyDescent="0.25">
      <c r="A22" s="2"/>
      <c r="B22" s="13" t="s">
        <v>23</v>
      </c>
      <c r="C22" s="13"/>
      <c r="D22" s="13" t="s">
        <v>8</v>
      </c>
      <c r="E22" s="13"/>
      <c r="F22" s="17">
        <f>F23*F26</f>
        <v>2500000</v>
      </c>
      <c r="G22" s="18"/>
      <c r="H22" s="17">
        <f>H23*H26</f>
        <v>3000000</v>
      </c>
      <c r="I22" s="11"/>
      <c r="J22" s="17">
        <f>J23*J26</f>
        <v>3750000</v>
      </c>
      <c r="K22" s="21"/>
      <c r="L22" s="17">
        <f>L23*L26</f>
        <v>4500000</v>
      </c>
      <c r="M22" s="17"/>
      <c r="N22" s="17">
        <f>N23*N26</f>
        <v>5000000</v>
      </c>
      <c r="O22" s="22"/>
    </row>
    <row r="23" spans="1:16" ht="15.75" hidden="1" customHeight="1" outlineLevel="1" x14ac:dyDescent="0.25">
      <c r="A23" s="2"/>
      <c r="B23" s="13"/>
      <c r="C23" s="13"/>
      <c r="D23" s="13" t="s">
        <v>22</v>
      </c>
      <c r="E23" s="13"/>
      <c r="F23" s="5">
        <v>25000</v>
      </c>
      <c r="G23" s="18"/>
      <c r="H23" s="5">
        <v>25000</v>
      </c>
      <c r="I23" s="11"/>
      <c r="J23" s="5">
        <v>25000</v>
      </c>
      <c r="K23" s="15"/>
      <c r="L23" s="5">
        <v>25000</v>
      </c>
      <c r="M23" s="5"/>
      <c r="N23" s="5">
        <v>25000</v>
      </c>
    </row>
    <row r="24" spans="1:16" ht="15.75" hidden="1" customHeight="1" outlineLevel="1" x14ac:dyDescent="0.25">
      <c r="A24" s="2"/>
      <c r="B24" s="13"/>
      <c r="C24" s="13"/>
      <c r="D24" s="13" t="s">
        <v>11</v>
      </c>
      <c r="E24" s="13"/>
      <c r="F24" s="5">
        <v>50000</v>
      </c>
      <c r="G24" s="18"/>
      <c r="H24" s="5">
        <v>50000</v>
      </c>
      <c r="I24" s="11"/>
      <c r="J24" s="5">
        <v>50000</v>
      </c>
      <c r="K24" s="15"/>
      <c r="L24" s="5">
        <v>50000</v>
      </c>
      <c r="M24" s="5"/>
      <c r="N24" s="5">
        <v>50000</v>
      </c>
    </row>
    <row r="25" spans="1:16" ht="15.75" hidden="1" customHeight="1" outlineLevel="1" x14ac:dyDescent="0.25">
      <c r="A25" s="2"/>
      <c r="B25" s="13"/>
      <c r="C25" s="13"/>
      <c r="D25" s="13" t="s">
        <v>12</v>
      </c>
      <c r="E25" s="13"/>
      <c r="F25" s="5">
        <v>12500</v>
      </c>
      <c r="G25" s="18"/>
      <c r="H25" s="5">
        <v>12500</v>
      </c>
      <c r="I25" s="11"/>
      <c r="J25" s="5">
        <v>12500</v>
      </c>
      <c r="K25" s="15"/>
      <c r="L25" s="5">
        <v>12500</v>
      </c>
      <c r="M25" s="5"/>
      <c r="N25" s="5">
        <v>12500</v>
      </c>
    </row>
    <row r="26" spans="1:16" ht="15.75" hidden="1" customHeight="1" outlineLevel="1" x14ac:dyDescent="0.25">
      <c r="A26" s="2"/>
      <c r="B26" s="13"/>
      <c r="C26" s="13" t="s">
        <v>14</v>
      </c>
      <c r="D26" s="13" t="s">
        <v>15</v>
      </c>
      <c r="E26" s="13"/>
      <c r="F26" s="5">
        <v>100</v>
      </c>
      <c r="G26" s="18"/>
      <c r="H26" s="5">
        <v>120</v>
      </c>
      <c r="I26" s="11"/>
      <c r="J26" s="5">
        <v>150</v>
      </c>
      <c r="K26" s="15"/>
      <c r="L26" s="5">
        <v>180</v>
      </c>
      <c r="M26" s="5"/>
      <c r="N26" s="5">
        <v>200</v>
      </c>
    </row>
    <row r="27" spans="1:16" ht="15.75" hidden="1" customHeight="1" outlineLevel="1" x14ac:dyDescent="0.25">
      <c r="A27" s="2"/>
      <c r="B27" s="13"/>
      <c r="C27" s="13" t="s">
        <v>16</v>
      </c>
      <c r="D27" s="13" t="s">
        <v>15</v>
      </c>
      <c r="E27" s="13"/>
      <c r="F27" s="5">
        <v>74</v>
      </c>
      <c r="G27" s="18"/>
      <c r="H27" s="5">
        <v>82</v>
      </c>
      <c r="I27" s="11"/>
      <c r="J27" s="5">
        <v>91</v>
      </c>
      <c r="K27" s="15"/>
      <c r="L27" s="5">
        <v>101</v>
      </c>
      <c r="M27" s="5"/>
      <c r="N27" s="5">
        <v>112</v>
      </c>
    </row>
    <row r="28" spans="1:16" ht="15.75" hidden="1" customHeight="1" outlineLevel="1" x14ac:dyDescent="0.25">
      <c r="A28" s="2"/>
      <c r="B28" s="13" t="s">
        <v>24</v>
      </c>
      <c r="C28" s="13"/>
      <c r="D28" s="13" t="s">
        <v>8</v>
      </c>
      <c r="E28" s="13"/>
      <c r="F28" s="9">
        <f>F29*F32</f>
        <v>25000000</v>
      </c>
      <c r="G28" s="18"/>
      <c r="H28" s="9">
        <f>H29*H32</f>
        <v>37500000</v>
      </c>
      <c r="I28" s="11"/>
      <c r="J28" s="9">
        <f>J29*J32</f>
        <v>50000000</v>
      </c>
      <c r="K28" s="14"/>
      <c r="L28" s="9">
        <f>L29*L32</f>
        <v>62500000</v>
      </c>
      <c r="M28" s="9"/>
      <c r="N28" s="9">
        <f>N29*N32</f>
        <v>75000000</v>
      </c>
      <c r="O28" s="16"/>
      <c r="P28" s="16"/>
    </row>
    <row r="29" spans="1:16" ht="15.75" hidden="1" customHeight="1" outlineLevel="1" x14ac:dyDescent="0.25">
      <c r="A29" s="2"/>
      <c r="B29" s="13"/>
      <c r="C29" s="13"/>
      <c r="D29" s="13" t="s">
        <v>22</v>
      </c>
      <c r="E29" s="13"/>
      <c r="F29" s="9">
        <v>25000</v>
      </c>
      <c r="G29" s="18"/>
      <c r="H29" s="9">
        <v>25000</v>
      </c>
      <c r="I29" s="11"/>
      <c r="J29" s="9">
        <v>25000</v>
      </c>
      <c r="K29" s="14"/>
      <c r="L29" s="9">
        <v>25000</v>
      </c>
      <c r="M29" s="9"/>
      <c r="N29" s="9">
        <v>25000</v>
      </c>
      <c r="O29" s="16"/>
    </row>
    <row r="30" spans="1:16" ht="15.75" hidden="1" customHeight="1" outlineLevel="1" x14ac:dyDescent="0.25">
      <c r="A30" s="2"/>
      <c r="B30" s="5"/>
      <c r="C30" s="13"/>
      <c r="D30" s="13" t="s">
        <v>11</v>
      </c>
      <c r="E30" s="13">
        <v>1.3</v>
      </c>
      <c r="F30" s="9">
        <v>50000</v>
      </c>
      <c r="G30" s="18"/>
      <c r="H30" s="9">
        <v>50000</v>
      </c>
      <c r="I30" s="11"/>
      <c r="J30" s="9">
        <v>50000</v>
      </c>
      <c r="K30" s="14"/>
      <c r="L30" s="9">
        <v>50000</v>
      </c>
      <c r="M30" s="9"/>
      <c r="N30" s="9">
        <v>50000</v>
      </c>
      <c r="O30" s="16"/>
    </row>
    <row r="31" spans="1:16" ht="15.75" hidden="1" customHeight="1" outlineLevel="1" x14ac:dyDescent="0.25">
      <c r="A31" s="2"/>
      <c r="B31" s="5"/>
      <c r="C31" s="13"/>
      <c r="D31" s="13" t="s">
        <v>12</v>
      </c>
      <c r="E31" s="13">
        <v>0.9</v>
      </c>
      <c r="F31" s="9">
        <v>12500</v>
      </c>
      <c r="G31" s="18"/>
      <c r="H31" s="9">
        <v>12500</v>
      </c>
      <c r="I31" s="11"/>
      <c r="J31" s="9">
        <v>12500</v>
      </c>
      <c r="K31" s="14"/>
      <c r="L31" s="9">
        <v>12500</v>
      </c>
      <c r="M31" s="9"/>
      <c r="N31" s="9">
        <v>12500</v>
      </c>
      <c r="O31" s="16"/>
    </row>
    <row r="32" spans="1:16" ht="15.75" hidden="1" customHeight="1" outlineLevel="1" x14ac:dyDescent="0.25">
      <c r="A32" s="2"/>
      <c r="B32" s="13" t="s">
        <v>13</v>
      </c>
      <c r="C32" s="13" t="s">
        <v>14</v>
      </c>
      <c r="D32" s="13" t="s">
        <v>15</v>
      </c>
      <c r="E32" s="13"/>
      <c r="F32" s="9">
        <v>1000</v>
      </c>
      <c r="G32" s="18"/>
      <c r="H32" s="9">
        <v>1500</v>
      </c>
      <c r="I32" s="11"/>
      <c r="J32" s="9">
        <v>2000</v>
      </c>
      <c r="K32" s="14"/>
      <c r="L32" s="9">
        <v>2500</v>
      </c>
      <c r="M32" s="9"/>
      <c r="N32" s="9">
        <v>3000</v>
      </c>
      <c r="O32" s="16"/>
      <c r="P32" s="16"/>
    </row>
    <row r="33" spans="1:17" ht="15.75" hidden="1" customHeight="1" outlineLevel="1" x14ac:dyDescent="0.25">
      <c r="A33" s="2"/>
      <c r="B33" s="13" t="s">
        <v>13</v>
      </c>
      <c r="C33" s="13" t="s">
        <v>16</v>
      </c>
      <c r="D33" s="13" t="s">
        <v>15</v>
      </c>
      <c r="E33" s="13"/>
      <c r="F33" s="9">
        <v>200</v>
      </c>
      <c r="G33" s="18"/>
      <c r="H33" s="9">
        <v>220</v>
      </c>
      <c r="I33" s="11"/>
      <c r="J33" s="9">
        <v>242</v>
      </c>
      <c r="K33" s="14"/>
      <c r="L33" s="9">
        <v>266</v>
      </c>
      <c r="M33" s="9"/>
      <c r="N33" s="9">
        <v>292</v>
      </c>
      <c r="O33" s="16"/>
      <c r="P33" s="16"/>
    </row>
    <row r="34" spans="1:17" ht="15.75" customHeight="1" collapsed="1" x14ac:dyDescent="0.25">
      <c r="A34" s="2" t="s">
        <v>25</v>
      </c>
      <c r="B34" s="5" t="s">
        <v>26</v>
      </c>
      <c r="C34" s="8" t="s">
        <v>7</v>
      </c>
      <c r="D34" s="5" t="s">
        <v>8</v>
      </c>
      <c r="E34" s="5"/>
      <c r="F34" s="17">
        <f>F35+F40+F45+F50</f>
        <v>163455000</v>
      </c>
      <c r="G34" s="18">
        <f>F34/$F$399</f>
        <v>0.19237151694041549</v>
      </c>
      <c r="H34" s="17">
        <f>H35+H40+H45+H50</f>
        <v>197575000</v>
      </c>
      <c r="I34" s="11">
        <f>H34/$H$399</f>
        <v>6.0739342985224577E-2</v>
      </c>
      <c r="J34" s="17">
        <f>J35+J40+J45+J50</f>
        <v>239675000</v>
      </c>
      <c r="K34" s="11">
        <f>J34/$J$399</f>
        <v>4.6326882716395394E-2</v>
      </c>
      <c r="L34" s="17">
        <f>L35+L40+L45+L50</f>
        <v>284225000</v>
      </c>
      <c r="M34" s="12">
        <f>L34/$L$399</f>
        <v>4.8742587859704346E-2</v>
      </c>
      <c r="N34" s="17">
        <f>N35+N40+N45+N50</f>
        <v>346100000</v>
      </c>
      <c r="O34" s="12">
        <f>N34/$N$399</f>
        <v>5.4004636503233332E-2</v>
      </c>
      <c r="P34" s="19">
        <f>F34+H34+J34+L34+N34</f>
        <v>1231030000</v>
      </c>
      <c r="Q34" s="12">
        <f>P34/$P$399</f>
        <v>5.7214811796207576E-2</v>
      </c>
    </row>
    <row r="35" spans="1:17" ht="15.75" hidden="1" customHeight="1" outlineLevel="1" x14ac:dyDescent="0.25">
      <c r="A35" s="2"/>
      <c r="B35" s="5"/>
      <c r="C35" s="8"/>
      <c r="D35" s="23" t="s">
        <v>8</v>
      </c>
      <c r="E35" s="5"/>
      <c r="F35" s="17">
        <f>F36*F37</f>
        <v>37800000</v>
      </c>
      <c r="G35" s="18"/>
      <c r="H35" s="17">
        <f>H36*H37</f>
        <v>66500000</v>
      </c>
      <c r="I35" s="11"/>
      <c r="J35" s="17">
        <f>J36*J37</f>
        <v>108500000</v>
      </c>
      <c r="K35" s="11"/>
      <c r="L35" s="17">
        <f>L36*L37</f>
        <v>154000000</v>
      </c>
      <c r="M35" s="12"/>
      <c r="N35" s="17">
        <f>N36*N37</f>
        <v>227500000</v>
      </c>
      <c r="O35" s="24"/>
      <c r="P35" s="22"/>
      <c r="Q35" s="24"/>
    </row>
    <row r="36" spans="1:17" ht="15.75" hidden="1" customHeight="1" outlineLevel="1" x14ac:dyDescent="0.25">
      <c r="A36" s="2"/>
      <c r="B36" s="5"/>
      <c r="C36" s="13"/>
      <c r="D36" s="13" t="s">
        <v>10</v>
      </c>
      <c r="E36" s="13"/>
      <c r="F36" s="5">
        <v>5</v>
      </c>
      <c r="G36" s="18"/>
      <c r="H36" s="5">
        <v>5</v>
      </c>
      <c r="I36" s="11"/>
      <c r="J36" s="5">
        <v>5</v>
      </c>
      <c r="K36" s="15"/>
      <c r="L36" s="5">
        <v>5</v>
      </c>
      <c r="M36" s="5"/>
      <c r="N36" s="5">
        <v>5</v>
      </c>
    </row>
    <row r="37" spans="1:17" ht="15.75" hidden="1" customHeight="1" outlineLevel="1" x14ac:dyDescent="0.25">
      <c r="A37" s="2"/>
      <c r="B37" s="13" t="s">
        <v>27</v>
      </c>
      <c r="C37" s="13" t="s">
        <v>28</v>
      </c>
      <c r="D37" s="13" t="s">
        <v>15</v>
      </c>
      <c r="E37" s="13"/>
      <c r="F37" s="9">
        <v>7560000</v>
      </c>
      <c r="G37" s="18"/>
      <c r="H37" s="9">
        <v>13300000</v>
      </c>
      <c r="I37" s="11"/>
      <c r="J37" s="9">
        <v>21700000</v>
      </c>
      <c r="K37" s="14"/>
      <c r="L37" s="9">
        <v>30800000</v>
      </c>
      <c r="M37" s="9"/>
      <c r="N37" s="9">
        <v>45500000</v>
      </c>
      <c r="O37" s="16"/>
    </row>
    <row r="38" spans="1:17" ht="15.75" hidden="1" customHeight="1" outlineLevel="1" x14ac:dyDescent="0.25">
      <c r="A38" s="2"/>
      <c r="B38" s="13" t="s">
        <v>29</v>
      </c>
      <c r="C38" s="13" t="s">
        <v>30</v>
      </c>
      <c r="D38" s="13" t="s">
        <v>15</v>
      </c>
      <c r="E38" s="13"/>
      <c r="F38" s="9">
        <v>9667</v>
      </c>
      <c r="G38" s="18"/>
      <c r="H38" s="9">
        <v>10667</v>
      </c>
      <c r="I38" s="11"/>
      <c r="J38" s="9">
        <v>12000</v>
      </c>
      <c r="K38" s="14"/>
      <c r="L38" s="9">
        <v>13833</v>
      </c>
      <c r="M38" s="9"/>
      <c r="N38" s="9">
        <v>15833</v>
      </c>
      <c r="O38" s="16"/>
    </row>
    <row r="39" spans="1:17" ht="15.75" hidden="1" customHeight="1" outlineLevel="1" x14ac:dyDescent="0.25">
      <c r="A39" s="2"/>
      <c r="B39" s="13" t="s">
        <v>29</v>
      </c>
      <c r="C39" s="13" t="s">
        <v>16</v>
      </c>
      <c r="D39" s="13" t="s">
        <v>15</v>
      </c>
      <c r="E39" s="13"/>
      <c r="F39" s="5">
        <v>246</v>
      </c>
      <c r="G39" s="18"/>
      <c r="H39" s="5">
        <v>253</v>
      </c>
      <c r="I39" s="11"/>
      <c r="J39" s="5">
        <v>261</v>
      </c>
      <c r="K39" s="15"/>
      <c r="L39" s="5">
        <v>275</v>
      </c>
      <c r="M39" s="5"/>
      <c r="N39" s="5">
        <v>298</v>
      </c>
    </row>
    <row r="40" spans="1:17" ht="15.75" hidden="1" customHeight="1" outlineLevel="1" x14ac:dyDescent="0.25">
      <c r="A40" s="2"/>
      <c r="B40" s="13"/>
      <c r="C40" s="13"/>
      <c r="D40" s="23" t="s">
        <v>8</v>
      </c>
      <c r="E40" s="13"/>
      <c r="F40" s="25">
        <f>F41*F42</f>
        <v>110880000</v>
      </c>
      <c r="G40" s="18"/>
      <c r="H40" s="25">
        <f>H41*H42</f>
        <v>113400000</v>
      </c>
      <c r="I40" s="11"/>
      <c r="J40" s="25">
        <f>J41*J42</f>
        <v>110600000</v>
      </c>
      <c r="K40" s="15"/>
      <c r="L40" s="25">
        <f>L41*L42</f>
        <v>106400000</v>
      </c>
      <c r="M40" s="5"/>
      <c r="N40" s="25">
        <f>N41*N42</f>
        <v>91000000</v>
      </c>
    </row>
    <row r="41" spans="1:17" ht="15.75" hidden="1" customHeight="1" outlineLevel="1" x14ac:dyDescent="0.25">
      <c r="A41" s="2"/>
      <c r="B41" s="13"/>
      <c r="C41" s="13"/>
      <c r="D41" s="13" t="s">
        <v>10</v>
      </c>
      <c r="E41" s="13"/>
      <c r="F41" s="5">
        <v>2</v>
      </c>
      <c r="G41" s="18"/>
      <c r="H41" s="5">
        <v>2</v>
      </c>
      <c r="I41" s="11"/>
      <c r="J41" s="5">
        <v>2</v>
      </c>
      <c r="K41" s="15"/>
      <c r="L41" s="5">
        <v>2</v>
      </c>
      <c r="M41" s="5"/>
      <c r="N41" s="5">
        <v>2</v>
      </c>
    </row>
    <row r="42" spans="1:17" ht="15.75" hidden="1" customHeight="1" outlineLevel="1" x14ac:dyDescent="0.25">
      <c r="A42" s="2"/>
      <c r="B42" s="13" t="s">
        <v>31</v>
      </c>
      <c r="C42" s="13" t="s">
        <v>28</v>
      </c>
      <c r="D42" s="13" t="s">
        <v>15</v>
      </c>
      <c r="E42" s="13"/>
      <c r="F42" s="9">
        <v>55440000</v>
      </c>
      <c r="G42" s="18"/>
      <c r="H42" s="9">
        <v>56700000</v>
      </c>
      <c r="I42" s="11"/>
      <c r="J42" s="9">
        <v>55300000</v>
      </c>
      <c r="K42" s="14"/>
      <c r="L42" s="9">
        <v>53200000</v>
      </c>
      <c r="M42" s="9"/>
      <c r="N42" s="9">
        <v>45500000</v>
      </c>
      <c r="O42" s="16"/>
    </row>
    <row r="43" spans="1:17" ht="15.75" hidden="1" customHeight="1" outlineLevel="1" x14ac:dyDescent="0.25">
      <c r="A43" s="2"/>
      <c r="B43" s="13" t="s">
        <v>29</v>
      </c>
      <c r="C43" s="13" t="s">
        <v>30</v>
      </c>
      <c r="D43" s="13" t="s">
        <v>15</v>
      </c>
      <c r="E43" s="13"/>
      <c r="F43" s="26">
        <v>10080</v>
      </c>
      <c r="G43" s="18"/>
      <c r="H43" s="9">
        <v>10309</v>
      </c>
      <c r="I43" s="11"/>
      <c r="J43" s="9">
        <v>10055</v>
      </c>
      <c r="K43" s="14"/>
      <c r="L43" s="9">
        <v>9673</v>
      </c>
      <c r="M43" s="9"/>
      <c r="N43" s="9">
        <v>8273</v>
      </c>
      <c r="O43" s="16"/>
    </row>
    <row r="44" spans="1:17" ht="15.75" hidden="1" customHeight="1" outlineLevel="1" x14ac:dyDescent="0.25">
      <c r="A44" s="2"/>
      <c r="B44" s="13" t="s">
        <v>29</v>
      </c>
      <c r="C44" s="13" t="s">
        <v>16</v>
      </c>
      <c r="D44" s="13" t="s">
        <v>15</v>
      </c>
      <c r="E44" s="13"/>
      <c r="F44" s="5">
        <v>246</v>
      </c>
      <c r="G44" s="18"/>
      <c r="H44" s="5">
        <v>253</v>
      </c>
      <c r="I44" s="11"/>
      <c r="J44" s="5">
        <v>261</v>
      </c>
      <c r="K44" s="15"/>
      <c r="L44" s="5">
        <v>275</v>
      </c>
      <c r="M44" s="5"/>
      <c r="N44" s="5">
        <v>298</v>
      </c>
    </row>
    <row r="45" spans="1:17" ht="15.75" hidden="1" customHeight="1" outlineLevel="1" x14ac:dyDescent="0.25">
      <c r="A45" s="2"/>
      <c r="B45" s="13"/>
      <c r="C45" s="13"/>
      <c r="D45" s="23" t="s">
        <v>8</v>
      </c>
      <c r="E45" s="13"/>
      <c r="F45" s="25">
        <f>F46*F47</f>
        <v>4375000</v>
      </c>
      <c r="G45" s="27"/>
      <c r="H45" s="25">
        <f>H46*H47</f>
        <v>6475000</v>
      </c>
      <c r="I45" s="27"/>
      <c r="J45" s="25">
        <f>J46*J47</f>
        <v>8575000</v>
      </c>
      <c r="K45" s="27"/>
      <c r="L45" s="25">
        <f>L46*L47</f>
        <v>11025000</v>
      </c>
      <c r="M45" s="25"/>
      <c r="N45" s="25">
        <f>N46*N47</f>
        <v>14000000</v>
      </c>
    </row>
    <row r="46" spans="1:17" ht="15.75" hidden="1" customHeight="1" outlineLevel="1" x14ac:dyDescent="0.25">
      <c r="A46" s="2"/>
      <c r="B46" s="13"/>
      <c r="C46" s="13"/>
      <c r="D46" s="13" t="s">
        <v>10</v>
      </c>
      <c r="E46" s="13"/>
      <c r="F46" s="5">
        <v>7</v>
      </c>
      <c r="G46" s="18"/>
      <c r="H46" s="5">
        <v>7</v>
      </c>
      <c r="I46" s="11"/>
      <c r="J46" s="5">
        <v>7</v>
      </c>
      <c r="K46" s="15"/>
      <c r="L46" s="5">
        <v>7</v>
      </c>
      <c r="M46" s="5"/>
      <c r="N46" s="5">
        <v>7</v>
      </c>
    </row>
    <row r="47" spans="1:17" ht="15.75" hidden="1" customHeight="1" outlineLevel="1" x14ac:dyDescent="0.25">
      <c r="A47" s="2"/>
      <c r="B47" s="13" t="s">
        <v>32</v>
      </c>
      <c r="C47" s="13" t="s">
        <v>28</v>
      </c>
      <c r="D47" s="13" t="s">
        <v>15</v>
      </c>
      <c r="E47" s="13"/>
      <c r="F47" s="9">
        <v>625000</v>
      </c>
      <c r="G47" s="18"/>
      <c r="H47" s="9">
        <v>925000</v>
      </c>
      <c r="I47" s="11"/>
      <c r="J47" s="9">
        <v>1225000</v>
      </c>
      <c r="K47" s="15"/>
      <c r="L47" s="9">
        <v>1575000</v>
      </c>
      <c r="M47" s="5"/>
      <c r="N47" s="9">
        <v>2000000</v>
      </c>
    </row>
    <row r="48" spans="1:17" ht="15.75" hidden="1" customHeight="1" outlineLevel="1" x14ac:dyDescent="0.25">
      <c r="A48" s="2"/>
      <c r="B48" s="13" t="s">
        <v>29</v>
      </c>
      <c r="C48" s="13" t="s">
        <v>30</v>
      </c>
      <c r="D48" s="13" t="s">
        <v>15</v>
      </c>
      <c r="E48" s="13"/>
      <c r="F48" s="5">
        <v>375</v>
      </c>
      <c r="G48" s="18"/>
      <c r="H48" s="5">
        <v>555</v>
      </c>
      <c r="I48" s="11"/>
      <c r="J48" s="5">
        <v>750</v>
      </c>
      <c r="K48" s="15"/>
      <c r="L48" s="5">
        <v>1050</v>
      </c>
      <c r="M48" s="5"/>
      <c r="N48" s="5">
        <v>1335</v>
      </c>
    </row>
    <row r="49" spans="1:17" ht="15.75" hidden="1" customHeight="1" outlineLevel="1" x14ac:dyDescent="0.25">
      <c r="A49" s="2"/>
      <c r="B49" s="13" t="s">
        <v>29</v>
      </c>
      <c r="C49" s="13" t="s">
        <v>16</v>
      </c>
      <c r="D49" s="13" t="s">
        <v>15</v>
      </c>
      <c r="E49" s="13"/>
      <c r="F49" s="5">
        <v>245</v>
      </c>
      <c r="G49" s="18"/>
      <c r="H49" s="5">
        <v>251</v>
      </c>
      <c r="I49" s="11"/>
      <c r="J49" s="5">
        <v>257</v>
      </c>
      <c r="K49" s="15"/>
      <c r="L49" s="5">
        <v>265</v>
      </c>
      <c r="M49" s="5"/>
      <c r="N49" s="5">
        <v>273</v>
      </c>
    </row>
    <row r="50" spans="1:17" ht="15.75" hidden="1" customHeight="1" outlineLevel="1" x14ac:dyDescent="0.25">
      <c r="A50" s="2"/>
      <c r="B50" s="13"/>
      <c r="C50" s="13"/>
      <c r="D50" s="23" t="s">
        <v>8</v>
      </c>
      <c r="E50" s="13"/>
      <c r="F50" s="25">
        <f>F51*F52</f>
        <v>10400000</v>
      </c>
      <c r="G50" s="27"/>
      <c r="H50" s="25">
        <f>H51*H52</f>
        <v>11200000</v>
      </c>
      <c r="I50" s="27"/>
      <c r="J50" s="25">
        <f>J51*J52</f>
        <v>12000000</v>
      </c>
      <c r="K50" s="27"/>
      <c r="L50" s="25">
        <f>L51*L52</f>
        <v>12800000</v>
      </c>
      <c r="M50" s="25"/>
      <c r="N50" s="25">
        <f>N51*N52</f>
        <v>13600000</v>
      </c>
    </row>
    <row r="51" spans="1:17" ht="15.75" hidden="1" customHeight="1" outlineLevel="1" x14ac:dyDescent="0.25">
      <c r="A51" s="2"/>
      <c r="B51" s="13"/>
      <c r="C51" s="13"/>
      <c r="D51" s="13" t="s">
        <v>10</v>
      </c>
      <c r="E51" s="13"/>
      <c r="F51" s="5">
        <v>4</v>
      </c>
      <c r="G51" s="18"/>
      <c r="H51" s="5">
        <v>4</v>
      </c>
      <c r="I51" s="11"/>
      <c r="J51" s="5">
        <v>4</v>
      </c>
      <c r="K51" s="15"/>
      <c r="L51" s="5">
        <v>4</v>
      </c>
      <c r="M51" s="5"/>
      <c r="N51" s="5">
        <v>4</v>
      </c>
    </row>
    <row r="52" spans="1:17" ht="15.75" hidden="1" customHeight="1" outlineLevel="1" x14ac:dyDescent="0.25">
      <c r="A52" s="2"/>
      <c r="B52" s="13" t="s">
        <v>33</v>
      </c>
      <c r="C52" s="13" t="s">
        <v>28</v>
      </c>
      <c r="D52" s="13" t="s">
        <v>15</v>
      </c>
      <c r="E52" s="13"/>
      <c r="F52" s="9">
        <v>2600000</v>
      </c>
      <c r="G52" s="18"/>
      <c r="H52" s="9">
        <v>2800000</v>
      </c>
      <c r="I52" s="11"/>
      <c r="J52" s="9">
        <v>3000000</v>
      </c>
      <c r="K52" s="15"/>
      <c r="L52" s="9">
        <v>3200000</v>
      </c>
      <c r="M52" s="5"/>
      <c r="N52" s="9">
        <v>3400000</v>
      </c>
    </row>
    <row r="53" spans="1:17" ht="15.75" hidden="1" customHeight="1" outlineLevel="1" x14ac:dyDescent="0.25">
      <c r="A53" s="2"/>
      <c r="B53" s="13" t="s">
        <v>29</v>
      </c>
      <c r="C53" s="13" t="s">
        <v>30</v>
      </c>
      <c r="D53" s="13" t="s">
        <v>15</v>
      </c>
      <c r="E53" s="13"/>
      <c r="F53" s="5">
        <v>1950</v>
      </c>
      <c r="G53" s="18"/>
      <c r="H53" s="5">
        <v>1950</v>
      </c>
      <c r="I53" s="11"/>
      <c r="J53" s="5">
        <v>1950</v>
      </c>
      <c r="K53" s="15"/>
      <c r="L53" s="5">
        <v>1950</v>
      </c>
      <c r="M53" s="5"/>
      <c r="N53" s="5">
        <v>1950</v>
      </c>
    </row>
    <row r="54" spans="1:17" ht="15.75" hidden="1" customHeight="1" outlineLevel="1" x14ac:dyDescent="0.25">
      <c r="A54" s="2"/>
      <c r="B54" s="13" t="s">
        <v>29</v>
      </c>
      <c r="C54" s="13" t="s">
        <v>16</v>
      </c>
      <c r="D54" s="13" t="s">
        <v>15</v>
      </c>
      <c r="E54" s="13"/>
      <c r="F54" s="5">
        <v>245</v>
      </c>
      <c r="G54" s="18"/>
      <c r="H54" s="5">
        <v>251</v>
      </c>
      <c r="I54" s="11"/>
      <c r="J54" s="5">
        <v>257</v>
      </c>
      <c r="K54" s="15"/>
      <c r="L54" s="5">
        <v>265</v>
      </c>
      <c r="M54" s="5"/>
      <c r="N54" s="5">
        <v>273</v>
      </c>
    </row>
    <row r="55" spans="1:17" ht="15.75" customHeight="1" collapsed="1" x14ac:dyDescent="0.25">
      <c r="A55" s="2" t="s">
        <v>34</v>
      </c>
      <c r="B55" s="5" t="s">
        <v>35</v>
      </c>
      <c r="C55" s="8" t="s">
        <v>7</v>
      </c>
      <c r="D55" s="5" t="s">
        <v>8</v>
      </c>
      <c r="E55" s="5"/>
      <c r="F55" s="9">
        <f>F56+F63</f>
        <v>57500000</v>
      </c>
      <c r="G55" s="18">
        <f>F55/$F$399</f>
        <v>6.7672216965365947E-2</v>
      </c>
      <c r="H55" s="9">
        <f>H56+H63</f>
        <v>59500000</v>
      </c>
      <c r="I55" s="11">
        <f>H55/$H$399</f>
        <v>1.8291741908747879E-2</v>
      </c>
      <c r="J55" s="9">
        <f>J56+J63</f>
        <v>65000000</v>
      </c>
      <c r="K55" s="11">
        <f>J55/$J$399</f>
        <v>1.2563877653345993E-2</v>
      </c>
      <c r="L55" s="9">
        <f>L56+L63</f>
        <v>70500000</v>
      </c>
      <c r="M55" s="12">
        <f>L55/$L$399</f>
        <v>1.2090254003374639E-2</v>
      </c>
      <c r="N55" s="9">
        <f>N56+N63</f>
        <v>78500000</v>
      </c>
      <c r="O55" s="12">
        <f>N55/$N$399</f>
        <v>1.2248956849187566E-2</v>
      </c>
      <c r="P55" s="20">
        <f>F55+H55+J55+L55+N55</f>
        <v>331000000</v>
      </c>
      <c r="Q55" s="12">
        <f>P55/$P$399</f>
        <v>1.5383948973253866E-2</v>
      </c>
    </row>
    <row r="56" spans="1:17" ht="15.75" hidden="1" customHeight="1" outlineLevel="1" x14ac:dyDescent="0.25">
      <c r="A56" s="2"/>
      <c r="B56" s="13" t="s">
        <v>36</v>
      </c>
      <c r="C56" s="13"/>
      <c r="D56" s="13" t="s">
        <v>8</v>
      </c>
      <c r="E56" s="13"/>
      <c r="F56" s="9">
        <f>F57*F60</f>
        <v>56000000</v>
      </c>
      <c r="G56" s="18"/>
      <c r="H56" s="9">
        <f>H57*H60</f>
        <v>57500000</v>
      </c>
      <c r="I56" s="11"/>
      <c r="J56" s="9">
        <f>J57*J60</f>
        <v>62500000</v>
      </c>
      <c r="K56" s="14"/>
      <c r="L56" s="9">
        <f>L57*L60</f>
        <v>67500000</v>
      </c>
      <c r="M56" s="9"/>
      <c r="N56" s="9">
        <f>N57*N60</f>
        <v>75000000</v>
      </c>
      <c r="O56" s="16"/>
    </row>
    <row r="57" spans="1:17" ht="15.75" hidden="1" customHeight="1" outlineLevel="1" x14ac:dyDescent="0.25">
      <c r="A57" s="2"/>
      <c r="B57" s="13"/>
      <c r="C57" s="13"/>
      <c r="D57" s="13" t="s">
        <v>10</v>
      </c>
      <c r="E57" s="13"/>
      <c r="F57" s="5">
        <v>10</v>
      </c>
      <c r="G57" s="18"/>
      <c r="H57" s="5">
        <v>10</v>
      </c>
      <c r="I57" s="11"/>
      <c r="J57" s="5">
        <v>10</v>
      </c>
      <c r="K57" s="15"/>
      <c r="L57" s="5">
        <v>10</v>
      </c>
      <c r="M57" s="5"/>
      <c r="N57" s="5">
        <v>10</v>
      </c>
    </row>
    <row r="58" spans="1:17" ht="15.75" hidden="1" customHeight="1" outlineLevel="1" x14ac:dyDescent="0.25">
      <c r="A58" s="2"/>
      <c r="B58" s="13"/>
      <c r="C58" s="13"/>
      <c r="D58" s="13" t="s">
        <v>12</v>
      </c>
      <c r="E58" s="13">
        <v>0.7</v>
      </c>
      <c r="F58" s="5">
        <v>7</v>
      </c>
      <c r="G58" s="18"/>
      <c r="H58" s="5">
        <v>7</v>
      </c>
      <c r="I58" s="11"/>
      <c r="J58" s="5">
        <v>7</v>
      </c>
      <c r="K58" s="15"/>
      <c r="L58" s="5">
        <v>7</v>
      </c>
      <c r="M58" s="5"/>
      <c r="N58" s="5">
        <v>7</v>
      </c>
    </row>
    <row r="59" spans="1:17" ht="15.75" hidden="1" customHeight="1" outlineLevel="1" x14ac:dyDescent="0.25">
      <c r="A59" s="2"/>
      <c r="B59" s="13"/>
      <c r="C59" s="13"/>
      <c r="D59" s="13" t="s">
        <v>11</v>
      </c>
      <c r="E59" s="13">
        <v>1.4</v>
      </c>
      <c r="F59" s="5">
        <v>14</v>
      </c>
      <c r="G59" s="18"/>
      <c r="H59" s="5">
        <v>14</v>
      </c>
      <c r="I59" s="11"/>
      <c r="J59" s="5">
        <v>14</v>
      </c>
      <c r="K59" s="15"/>
      <c r="L59" s="5">
        <v>14</v>
      </c>
      <c r="M59" s="5"/>
      <c r="N59" s="5">
        <v>14</v>
      </c>
    </row>
    <row r="60" spans="1:17" ht="15.75" hidden="1" customHeight="1" outlineLevel="1" x14ac:dyDescent="0.25">
      <c r="A60" s="2"/>
      <c r="B60" s="13" t="s">
        <v>29</v>
      </c>
      <c r="C60" s="13" t="s">
        <v>28</v>
      </c>
      <c r="D60" s="13" t="s">
        <v>15</v>
      </c>
      <c r="E60" s="13"/>
      <c r="F60" s="9">
        <v>5600000</v>
      </c>
      <c r="G60" s="18"/>
      <c r="H60" s="9">
        <f>H61*500</f>
        <v>5750000</v>
      </c>
      <c r="I60" s="11"/>
      <c r="J60" s="9">
        <f>J61*500</f>
        <v>6250000</v>
      </c>
      <c r="K60" s="14"/>
      <c r="L60" s="9">
        <f>L61*500</f>
        <v>6750000</v>
      </c>
      <c r="M60" s="9"/>
      <c r="N60" s="9">
        <f>N61*500</f>
        <v>7500000</v>
      </c>
      <c r="O60" s="16"/>
    </row>
    <row r="61" spans="1:17" ht="15.75" hidden="1" customHeight="1" outlineLevel="1" x14ac:dyDescent="0.25">
      <c r="A61" s="2"/>
      <c r="B61" s="13" t="s">
        <v>29</v>
      </c>
      <c r="C61" s="13" t="s">
        <v>30</v>
      </c>
      <c r="D61" s="13" t="s">
        <v>15</v>
      </c>
      <c r="E61" s="13"/>
      <c r="F61" s="9">
        <v>11200</v>
      </c>
      <c r="G61" s="18"/>
      <c r="H61" s="9">
        <v>11500</v>
      </c>
      <c r="I61" s="11"/>
      <c r="J61" s="9">
        <v>12500</v>
      </c>
      <c r="K61" s="14"/>
      <c r="L61" s="9">
        <v>13500</v>
      </c>
      <c r="M61" s="9"/>
      <c r="N61" s="9">
        <v>15000</v>
      </c>
      <c r="O61" s="16"/>
    </row>
    <row r="62" spans="1:17" ht="15.75" hidden="1" customHeight="1" outlineLevel="1" x14ac:dyDescent="0.25">
      <c r="A62" s="2"/>
      <c r="B62" s="13" t="s">
        <v>29</v>
      </c>
      <c r="C62" s="13" t="s">
        <v>16</v>
      </c>
      <c r="D62" s="13" t="s">
        <v>15</v>
      </c>
      <c r="E62" s="13"/>
      <c r="F62" s="5">
        <v>246</v>
      </c>
      <c r="G62" s="18"/>
      <c r="H62" s="5">
        <v>253</v>
      </c>
      <c r="I62" s="11"/>
      <c r="J62" s="5">
        <v>261</v>
      </c>
      <c r="K62" s="15"/>
      <c r="L62" s="5">
        <v>275</v>
      </c>
      <c r="M62" s="5"/>
      <c r="N62" s="5">
        <v>298</v>
      </c>
    </row>
    <row r="63" spans="1:17" ht="15.75" hidden="1" customHeight="1" outlineLevel="1" x14ac:dyDescent="0.25">
      <c r="A63" s="2"/>
      <c r="B63" s="13" t="s">
        <v>37</v>
      </c>
      <c r="C63" s="13"/>
      <c r="D63" s="13" t="s">
        <v>8</v>
      </c>
      <c r="E63" s="13"/>
      <c r="F63" s="9">
        <f>F64*F67</f>
        <v>1500000</v>
      </c>
      <c r="G63" s="18"/>
      <c r="H63" s="9">
        <f>H64*H67</f>
        <v>2000000</v>
      </c>
      <c r="I63" s="11"/>
      <c r="J63" s="9">
        <f>J64*J67</f>
        <v>2500000</v>
      </c>
      <c r="K63" s="14"/>
      <c r="L63" s="9">
        <f>L64*L67</f>
        <v>3000000</v>
      </c>
      <c r="M63" s="9"/>
      <c r="N63" s="9">
        <f>N64*N67</f>
        <v>3500000</v>
      </c>
      <c r="O63" s="16"/>
    </row>
    <row r="64" spans="1:17" ht="15.75" hidden="1" customHeight="1" outlineLevel="1" x14ac:dyDescent="0.25">
      <c r="A64" s="2"/>
      <c r="B64" s="13"/>
      <c r="C64" s="13"/>
      <c r="D64" s="13" t="s">
        <v>10</v>
      </c>
      <c r="E64" s="13"/>
      <c r="F64" s="5">
        <v>5</v>
      </c>
      <c r="G64" s="18"/>
      <c r="H64" s="5">
        <v>5</v>
      </c>
      <c r="I64" s="11"/>
      <c r="J64" s="5">
        <v>5</v>
      </c>
      <c r="K64" s="15"/>
      <c r="L64" s="5">
        <v>5</v>
      </c>
      <c r="M64" s="5"/>
      <c r="N64" s="5">
        <v>5</v>
      </c>
    </row>
    <row r="65" spans="1:17" ht="15.75" hidden="1" customHeight="1" outlineLevel="1" x14ac:dyDescent="0.25">
      <c r="A65" s="2"/>
      <c r="B65" s="13"/>
      <c r="C65" s="13"/>
      <c r="D65" s="13" t="s">
        <v>12</v>
      </c>
      <c r="E65" s="13">
        <v>0.7</v>
      </c>
      <c r="F65" s="5">
        <v>4</v>
      </c>
      <c r="G65" s="18"/>
      <c r="H65" s="5">
        <v>4</v>
      </c>
      <c r="I65" s="11"/>
      <c r="J65" s="5">
        <v>4</v>
      </c>
      <c r="K65" s="15"/>
      <c r="L65" s="5">
        <v>4</v>
      </c>
      <c r="M65" s="5"/>
      <c r="N65" s="5">
        <v>4</v>
      </c>
    </row>
    <row r="66" spans="1:17" ht="15.75" hidden="1" customHeight="1" outlineLevel="1" x14ac:dyDescent="0.25">
      <c r="A66" s="2"/>
      <c r="B66" s="13"/>
      <c r="C66" s="13"/>
      <c r="D66" s="13" t="s">
        <v>11</v>
      </c>
      <c r="E66" s="13">
        <v>1.4</v>
      </c>
      <c r="F66" s="5">
        <v>7</v>
      </c>
      <c r="G66" s="18"/>
      <c r="H66" s="5">
        <v>7</v>
      </c>
      <c r="I66" s="11"/>
      <c r="J66" s="5">
        <v>7</v>
      </c>
      <c r="K66" s="15"/>
      <c r="L66" s="5">
        <v>7</v>
      </c>
      <c r="M66" s="5"/>
      <c r="N66" s="5">
        <v>7</v>
      </c>
    </row>
    <row r="67" spans="1:17" ht="15.75" hidden="1" customHeight="1" outlineLevel="1" x14ac:dyDescent="0.25">
      <c r="A67" s="2"/>
      <c r="B67" s="13" t="s">
        <v>29</v>
      </c>
      <c r="C67" s="13" t="s">
        <v>28</v>
      </c>
      <c r="D67" s="13" t="s">
        <v>15</v>
      </c>
      <c r="E67" s="13"/>
      <c r="F67" s="9">
        <v>300000</v>
      </c>
      <c r="G67" s="18"/>
      <c r="H67" s="9">
        <v>400000</v>
      </c>
      <c r="I67" s="11"/>
      <c r="J67" s="9">
        <v>500000</v>
      </c>
      <c r="K67" s="14"/>
      <c r="L67" s="9">
        <v>600000</v>
      </c>
      <c r="M67" s="9"/>
      <c r="N67" s="9">
        <v>700000</v>
      </c>
      <c r="O67" s="16"/>
    </row>
    <row r="68" spans="1:17" ht="15.75" hidden="1" customHeight="1" outlineLevel="1" x14ac:dyDescent="0.25">
      <c r="A68" s="2"/>
      <c r="B68" s="13" t="s">
        <v>29</v>
      </c>
      <c r="C68" s="13" t="s">
        <v>30</v>
      </c>
      <c r="D68" s="13" t="s">
        <v>15</v>
      </c>
      <c r="E68" s="13"/>
      <c r="F68" s="9">
        <v>2667</v>
      </c>
      <c r="G68" s="18"/>
      <c r="H68" s="9">
        <v>4000</v>
      </c>
      <c r="I68" s="11"/>
      <c r="J68" s="9">
        <v>5333</v>
      </c>
      <c r="K68" s="14"/>
      <c r="L68" s="9">
        <v>6667</v>
      </c>
      <c r="M68" s="9"/>
      <c r="N68" s="9">
        <v>8000</v>
      </c>
      <c r="O68" s="16"/>
    </row>
    <row r="69" spans="1:17" ht="15.75" hidden="1" customHeight="1" outlineLevel="1" x14ac:dyDescent="0.25">
      <c r="A69" s="2"/>
      <c r="B69" s="13" t="s">
        <v>29</v>
      </c>
      <c r="C69" s="13" t="s">
        <v>16</v>
      </c>
      <c r="D69" s="13" t="s">
        <v>15</v>
      </c>
      <c r="E69" s="13"/>
      <c r="F69" s="5">
        <v>245</v>
      </c>
      <c r="G69" s="18"/>
      <c r="H69" s="5">
        <v>251</v>
      </c>
      <c r="I69" s="11"/>
      <c r="J69" s="5">
        <v>257</v>
      </c>
      <c r="K69" s="15"/>
      <c r="L69" s="5">
        <v>265</v>
      </c>
      <c r="M69" s="5"/>
      <c r="N69" s="5">
        <v>273</v>
      </c>
    </row>
    <row r="70" spans="1:17" ht="15.75" customHeight="1" collapsed="1" x14ac:dyDescent="0.25">
      <c r="A70" s="2" t="s">
        <v>38</v>
      </c>
      <c r="B70" s="5" t="s">
        <v>39</v>
      </c>
      <c r="C70" s="8" t="s">
        <v>7</v>
      </c>
      <c r="D70" s="5" t="s">
        <v>8</v>
      </c>
      <c r="E70" s="5"/>
      <c r="F70" s="9">
        <f>F71+F78+F85+F92+F99+F106+F113+F120+F127+F134+F141</f>
        <v>79128000</v>
      </c>
      <c r="G70" s="18">
        <f>F70/$F$399</f>
        <v>9.3126385809312637E-2</v>
      </c>
      <c r="H70" s="9">
        <f>H71+H78+H85+H92+H99+H106+H113+H120+H127+H134+H141</f>
        <v>88678000</v>
      </c>
      <c r="I70" s="11">
        <f>H70/$H$399</f>
        <v>2.7261766201410832E-2</v>
      </c>
      <c r="J70" s="9">
        <f>J71+J78+J85+J92+J99+J106+J113+J120+J127+J134+J141</f>
        <v>100986000</v>
      </c>
      <c r="K70" s="11">
        <f>J70/$J$399</f>
        <v>1.9519626903089206E-2</v>
      </c>
      <c r="L70" s="9">
        <f>L71+L78+L85+L92+L99+L106+L113+L120+L127+L134+L141</f>
        <v>113232000</v>
      </c>
      <c r="M70" s="12">
        <f>L70/$L$399</f>
        <v>1.9418491366100951E-2</v>
      </c>
      <c r="N70" s="9">
        <f>N71+N78+N85+N92+N99+N106+N113+N120+N127+N134+N141</f>
        <v>129178000</v>
      </c>
      <c r="O70" s="12">
        <f>N70/$N$399</f>
        <v>2.015663373075607E-2</v>
      </c>
      <c r="P70" s="20">
        <f>F70+H70+J70+L70+N70</f>
        <v>511202000</v>
      </c>
      <c r="Q70" s="12">
        <f>P70/$P$399</f>
        <v>2.375923106654176E-2</v>
      </c>
    </row>
    <row r="71" spans="1:17" ht="15.75" hidden="1" customHeight="1" outlineLevel="1" x14ac:dyDescent="0.25">
      <c r="A71" s="2"/>
      <c r="B71" s="5" t="s">
        <v>40</v>
      </c>
      <c r="C71" s="13"/>
      <c r="D71" s="23" t="s">
        <v>8</v>
      </c>
      <c r="E71" s="5"/>
      <c r="F71" s="9">
        <f>F72*F75</f>
        <v>1620000</v>
      </c>
      <c r="G71" s="18"/>
      <c r="H71" s="9">
        <f>H72*H75</f>
        <v>2850000</v>
      </c>
      <c r="I71" s="11"/>
      <c r="J71" s="9">
        <f>J72*J75</f>
        <v>4650000</v>
      </c>
      <c r="K71" s="11"/>
      <c r="L71" s="9">
        <f>L72*L75</f>
        <v>6600000</v>
      </c>
      <c r="M71" s="12"/>
      <c r="N71" s="9">
        <f>N72*N75</f>
        <v>9750000</v>
      </c>
      <c r="O71" s="24"/>
      <c r="P71" s="16"/>
      <c r="Q71" s="24"/>
    </row>
    <row r="72" spans="1:17" ht="15.75" hidden="1" customHeight="1" outlineLevel="1" x14ac:dyDescent="0.25">
      <c r="A72" s="2"/>
      <c r="B72" s="5"/>
      <c r="C72" s="13"/>
      <c r="D72" s="13" t="s">
        <v>10</v>
      </c>
      <c r="E72" s="5"/>
      <c r="F72" s="9">
        <v>1500</v>
      </c>
      <c r="G72" s="18"/>
      <c r="H72" s="9">
        <v>1500</v>
      </c>
      <c r="I72" s="11"/>
      <c r="J72" s="9">
        <v>1500</v>
      </c>
      <c r="K72" s="11"/>
      <c r="L72" s="9">
        <v>1500</v>
      </c>
      <c r="M72" s="12"/>
      <c r="N72" s="9">
        <v>1500</v>
      </c>
      <c r="O72" s="24"/>
      <c r="P72" s="16"/>
      <c r="Q72" s="24"/>
    </row>
    <row r="73" spans="1:17" ht="15.75" hidden="1" customHeight="1" outlineLevel="1" x14ac:dyDescent="0.25">
      <c r="A73" s="2"/>
      <c r="B73" s="5"/>
      <c r="C73" s="13"/>
      <c r="D73" s="13" t="s">
        <v>11</v>
      </c>
      <c r="E73" s="13">
        <v>1.4</v>
      </c>
      <c r="F73" s="9">
        <v>1700</v>
      </c>
      <c r="G73" s="18"/>
      <c r="H73" s="9">
        <v>1700</v>
      </c>
      <c r="I73" s="11"/>
      <c r="J73" s="9">
        <v>1700</v>
      </c>
      <c r="K73" s="11"/>
      <c r="L73" s="9">
        <v>1700</v>
      </c>
      <c r="M73" s="12"/>
      <c r="N73" s="9">
        <v>1700</v>
      </c>
      <c r="O73" s="24"/>
      <c r="P73" s="16"/>
      <c r="Q73" s="24"/>
    </row>
    <row r="74" spans="1:17" ht="15.75" hidden="1" customHeight="1" outlineLevel="1" x14ac:dyDescent="0.25">
      <c r="A74" s="2"/>
      <c r="B74" s="5"/>
      <c r="C74" s="13"/>
      <c r="D74" s="13" t="s">
        <v>12</v>
      </c>
      <c r="E74" s="13">
        <v>0.7</v>
      </c>
      <c r="F74" s="9">
        <v>1300</v>
      </c>
      <c r="G74" s="18"/>
      <c r="H74" s="9">
        <v>1300</v>
      </c>
      <c r="I74" s="11"/>
      <c r="J74" s="9">
        <v>1300</v>
      </c>
      <c r="K74" s="11"/>
      <c r="L74" s="9">
        <v>1300</v>
      </c>
      <c r="M74" s="12"/>
      <c r="N74" s="9">
        <v>1300</v>
      </c>
      <c r="O74" s="24"/>
      <c r="P74" s="16"/>
      <c r="Q74" s="24"/>
    </row>
    <row r="75" spans="1:17" ht="15.75" hidden="1" customHeight="1" outlineLevel="1" x14ac:dyDescent="0.25">
      <c r="A75" s="2"/>
      <c r="B75" s="13" t="s">
        <v>29</v>
      </c>
      <c r="C75" s="13" t="s">
        <v>41</v>
      </c>
      <c r="D75" s="13" t="s">
        <v>15</v>
      </c>
      <c r="E75" s="5"/>
      <c r="F75" s="9">
        <v>1080</v>
      </c>
      <c r="G75" s="18"/>
      <c r="H75" s="9">
        <v>1900</v>
      </c>
      <c r="I75" s="11"/>
      <c r="J75" s="9">
        <v>3100</v>
      </c>
      <c r="K75" s="11"/>
      <c r="L75" s="9">
        <v>4400</v>
      </c>
      <c r="M75" s="12"/>
      <c r="N75" s="9">
        <v>6500</v>
      </c>
      <c r="O75" s="24"/>
      <c r="P75" s="16"/>
      <c r="Q75" s="24"/>
    </row>
    <row r="76" spans="1:17" ht="15.75" hidden="1" customHeight="1" outlineLevel="1" x14ac:dyDescent="0.25">
      <c r="A76" s="2"/>
      <c r="B76" s="13" t="s">
        <v>29</v>
      </c>
      <c r="C76" s="13" t="s">
        <v>30</v>
      </c>
      <c r="D76" s="13" t="s">
        <v>15</v>
      </c>
      <c r="E76" s="5"/>
      <c r="F76" s="9">
        <v>1080</v>
      </c>
      <c r="G76" s="18"/>
      <c r="H76" s="9">
        <v>1900</v>
      </c>
      <c r="I76" s="11"/>
      <c r="J76" s="9">
        <v>3100</v>
      </c>
      <c r="K76" s="11"/>
      <c r="L76" s="9">
        <v>4400</v>
      </c>
      <c r="M76" s="12"/>
      <c r="N76" s="9">
        <v>6500</v>
      </c>
      <c r="O76" s="24"/>
      <c r="P76" s="16"/>
      <c r="Q76" s="24"/>
    </row>
    <row r="77" spans="1:17" ht="15.75" hidden="1" customHeight="1" outlineLevel="1" x14ac:dyDescent="0.25">
      <c r="A77" s="2"/>
      <c r="B77" s="13" t="s">
        <v>29</v>
      </c>
      <c r="C77" s="13" t="s">
        <v>16</v>
      </c>
      <c r="D77" s="13" t="s">
        <v>15</v>
      </c>
      <c r="E77" s="5"/>
      <c r="F77" s="9">
        <v>246</v>
      </c>
      <c r="G77" s="18"/>
      <c r="H77" s="9">
        <v>253</v>
      </c>
      <c r="I77" s="11"/>
      <c r="J77" s="9">
        <v>261</v>
      </c>
      <c r="K77" s="11"/>
      <c r="L77" s="9">
        <v>275</v>
      </c>
      <c r="M77" s="12"/>
      <c r="N77" s="9">
        <v>298</v>
      </c>
      <c r="O77" s="24"/>
      <c r="P77" s="16"/>
      <c r="Q77" s="24"/>
    </row>
    <row r="78" spans="1:17" ht="15.75" hidden="1" customHeight="1" outlineLevel="1" x14ac:dyDescent="0.25">
      <c r="A78" s="2"/>
      <c r="B78" s="13" t="s">
        <v>42</v>
      </c>
      <c r="C78" s="13"/>
      <c r="D78" s="23" t="s">
        <v>8</v>
      </c>
      <c r="E78" s="5"/>
      <c r="F78" s="9">
        <f>F79*F82</f>
        <v>1360000</v>
      </c>
      <c r="G78" s="18"/>
      <c r="H78" s="9">
        <f>H79*H82</f>
        <v>2680000</v>
      </c>
      <c r="I78" s="11"/>
      <c r="J78" s="9">
        <f>J79*J82</f>
        <v>3760000</v>
      </c>
      <c r="K78" s="11"/>
      <c r="L78" s="9">
        <f>L79*L82</f>
        <v>5200000</v>
      </c>
      <c r="M78" s="12"/>
      <c r="N78" s="9">
        <f>N79*N82</f>
        <v>8400000</v>
      </c>
      <c r="O78" s="24"/>
      <c r="P78" s="16"/>
      <c r="Q78" s="24"/>
    </row>
    <row r="79" spans="1:17" ht="15.75" hidden="1" customHeight="1" outlineLevel="1" x14ac:dyDescent="0.25">
      <c r="A79" s="2"/>
      <c r="B79" s="13"/>
      <c r="C79" s="13"/>
      <c r="D79" s="13" t="s">
        <v>10</v>
      </c>
      <c r="E79" s="5"/>
      <c r="F79" s="9">
        <v>4000</v>
      </c>
      <c r="G79" s="18"/>
      <c r="H79" s="9">
        <v>4000</v>
      </c>
      <c r="I79" s="11"/>
      <c r="J79" s="9">
        <v>4000</v>
      </c>
      <c r="K79" s="11"/>
      <c r="L79" s="9">
        <v>4000</v>
      </c>
      <c r="M79" s="12"/>
      <c r="N79" s="9">
        <v>4000</v>
      </c>
      <c r="O79" s="24"/>
      <c r="P79" s="16"/>
      <c r="Q79" s="24"/>
    </row>
    <row r="80" spans="1:17" ht="15.75" hidden="1" customHeight="1" outlineLevel="1" x14ac:dyDescent="0.25">
      <c r="A80" s="2"/>
      <c r="B80" s="13"/>
      <c r="C80" s="13"/>
      <c r="D80" s="13" t="s">
        <v>11</v>
      </c>
      <c r="E80" s="13">
        <v>1.4</v>
      </c>
      <c r="F80" s="9">
        <v>5600</v>
      </c>
      <c r="G80" s="18"/>
      <c r="H80" s="9">
        <v>5600</v>
      </c>
      <c r="I80" s="11"/>
      <c r="J80" s="9">
        <v>5600</v>
      </c>
      <c r="K80" s="11"/>
      <c r="L80" s="9">
        <v>5600</v>
      </c>
      <c r="M80" s="12"/>
      <c r="N80" s="9">
        <v>5600</v>
      </c>
      <c r="O80" s="24"/>
      <c r="P80" s="16"/>
      <c r="Q80" s="24"/>
    </row>
    <row r="81" spans="1:17" ht="15.75" hidden="1" customHeight="1" outlineLevel="1" x14ac:dyDescent="0.25">
      <c r="A81" s="2"/>
      <c r="B81" s="13"/>
      <c r="C81" s="13"/>
      <c r="D81" s="13" t="s">
        <v>12</v>
      </c>
      <c r="E81" s="13">
        <v>0.7</v>
      </c>
      <c r="F81" s="9">
        <v>2800</v>
      </c>
      <c r="G81" s="18"/>
      <c r="H81" s="9">
        <v>2800</v>
      </c>
      <c r="I81" s="11"/>
      <c r="J81" s="9">
        <v>2800</v>
      </c>
      <c r="K81" s="11"/>
      <c r="L81" s="9">
        <v>2800</v>
      </c>
      <c r="M81" s="12"/>
      <c r="N81" s="9">
        <v>2800</v>
      </c>
      <c r="O81" s="24"/>
      <c r="P81" s="16"/>
      <c r="Q81" s="24"/>
    </row>
    <row r="82" spans="1:17" ht="15.75" hidden="1" customHeight="1" outlineLevel="1" x14ac:dyDescent="0.25">
      <c r="A82" s="2"/>
      <c r="B82" s="13" t="s">
        <v>29</v>
      </c>
      <c r="C82" s="13" t="s">
        <v>41</v>
      </c>
      <c r="D82" s="13" t="s">
        <v>15</v>
      </c>
      <c r="E82" s="5"/>
      <c r="F82" s="9">
        <v>340</v>
      </c>
      <c r="G82" s="18"/>
      <c r="H82" s="9">
        <v>670</v>
      </c>
      <c r="I82" s="11"/>
      <c r="J82" s="9">
        <v>940</v>
      </c>
      <c r="K82" s="11"/>
      <c r="L82" s="9">
        <v>1300</v>
      </c>
      <c r="M82" s="12"/>
      <c r="N82" s="9">
        <v>2100</v>
      </c>
      <c r="O82" s="24"/>
      <c r="P82" s="16"/>
      <c r="Q82" s="24"/>
    </row>
    <row r="83" spans="1:17" ht="15.75" hidden="1" customHeight="1" outlineLevel="1" x14ac:dyDescent="0.25">
      <c r="A83" s="2"/>
      <c r="B83" s="13" t="s">
        <v>29</v>
      </c>
      <c r="C83" s="13" t="s">
        <v>30</v>
      </c>
      <c r="D83" s="13" t="s">
        <v>15</v>
      </c>
      <c r="E83" s="5"/>
      <c r="F83" s="9">
        <v>170</v>
      </c>
      <c r="G83" s="18"/>
      <c r="H83" s="9">
        <v>335</v>
      </c>
      <c r="I83" s="11"/>
      <c r="J83" s="9">
        <v>470</v>
      </c>
      <c r="K83" s="11"/>
      <c r="L83" s="9">
        <v>650</v>
      </c>
      <c r="M83" s="12"/>
      <c r="N83" s="9">
        <v>1050</v>
      </c>
      <c r="O83" s="24"/>
      <c r="P83" s="16"/>
      <c r="Q83" s="24"/>
    </row>
    <row r="84" spans="1:17" ht="15.75" hidden="1" customHeight="1" outlineLevel="1" x14ac:dyDescent="0.25">
      <c r="A84" s="2"/>
      <c r="B84" s="13" t="s">
        <v>29</v>
      </c>
      <c r="C84" s="13" t="s">
        <v>16</v>
      </c>
      <c r="D84" s="13" t="s">
        <v>15</v>
      </c>
      <c r="E84" s="5"/>
      <c r="F84" s="9">
        <v>246</v>
      </c>
      <c r="G84" s="18"/>
      <c r="H84" s="9">
        <v>253</v>
      </c>
      <c r="I84" s="11"/>
      <c r="J84" s="9">
        <v>261</v>
      </c>
      <c r="K84" s="11"/>
      <c r="L84" s="9">
        <v>275</v>
      </c>
      <c r="M84" s="12"/>
      <c r="N84" s="9">
        <v>298</v>
      </c>
      <c r="O84" s="24"/>
      <c r="P84" s="16"/>
      <c r="Q84" s="24"/>
    </row>
    <row r="85" spans="1:17" ht="15.75" hidden="1" customHeight="1" outlineLevel="1" x14ac:dyDescent="0.25">
      <c r="A85" s="2"/>
      <c r="B85" s="13" t="s">
        <v>43</v>
      </c>
      <c r="C85" s="13"/>
      <c r="D85" s="23" t="s">
        <v>8</v>
      </c>
      <c r="E85" s="13"/>
      <c r="F85" s="9">
        <f>F86*F89</f>
        <v>11150000</v>
      </c>
      <c r="G85" s="18"/>
      <c r="H85" s="9">
        <f>H86*H89</f>
        <v>10400000</v>
      </c>
      <c r="I85" s="11"/>
      <c r="J85" s="9">
        <f>J86*J89</f>
        <v>12050000</v>
      </c>
      <c r="K85" s="14"/>
      <c r="L85" s="9">
        <f>L86*L89</f>
        <v>12350000</v>
      </c>
      <c r="M85" s="9"/>
      <c r="N85" s="9">
        <f>N86*N89</f>
        <v>11550000</v>
      </c>
      <c r="O85" s="16"/>
    </row>
    <row r="86" spans="1:17" ht="15.75" hidden="1" customHeight="1" outlineLevel="1" x14ac:dyDescent="0.25">
      <c r="A86" s="2"/>
      <c r="B86" s="13"/>
      <c r="C86" s="13"/>
      <c r="D86" s="13" t="s">
        <v>10</v>
      </c>
      <c r="E86" s="13"/>
      <c r="F86" s="9">
        <v>2500</v>
      </c>
      <c r="G86" s="18"/>
      <c r="H86" s="9">
        <v>2500</v>
      </c>
      <c r="I86" s="11"/>
      <c r="J86" s="9">
        <v>2500</v>
      </c>
      <c r="K86" s="14"/>
      <c r="L86" s="9">
        <v>2500</v>
      </c>
      <c r="M86" s="9"/>
      <c r="N86" s="9">
        <v>2500</v>
      </c>
      <c r="O86" s="16"/>
    </row>
    <row r="87" spans="1:17" ht="15.75" hidden="1" customHeight="1" outlineLevel="1" x14ac:dyDescent="0.25">
      <c r="A87" s="2"/>
      <c r="B87" s="13"/>
      <c r="C87" s="13"/>
      <c r="D87" s="13" t="s">
        <v>11</v>
      </c>
      <c r="E87" s="13">
        <v>1.4</v>
      </c>
      <c r="F87" s="9">
        <v>3500</v>
      </c>
      <c r="G87" s="18"/>
      <c r="H87" s="9">
        <v>3500</v>
      </c>
      <c r="I87" s="11"/>
      <c r="J87" s="9">
        <v>3500</v>
      </c>
      <c r="K87" s="14"/>
      <c r="L87" s="9">
        <v>3500</v>
      </c>
      <c r="M87" s="9"/>
      <c r="N87" s="9">
        <v>3500</v>
      </c>
      <c r="O87" s="16"/>
    </row>
    <row r="88" spans="1:17" ht="15.75" hidden="1" customHeight="1" outlineLevel="1" x14ac:dyDescent="0.25">
      <c r="A88" s="2"/>
      <c r="B88" s="13"/>
      <c r="C88" s="13"/>
      <c r="D88" s="13" t="s">
        <v>12</v>
      </c>
      <c r="E88" s="13">
        <v>0.7</v>
      </c>
      <c r="F88" s="9">
        <v>1750</v>
      </c>
      <c r="G88" s="18"/>
      <c r="H88" s="9">
        <v>1750</v>
      </c>
      <c r="I88" s="11"/>
      <c r="J88" s="9">
        <v>1750</v>
      </c>
      <c r="K88" s="14"/>
      <c r="L88" s="9">
        <v>1750</v>
      </c>
      <c r="M88" s="9"/>
      <c r="N88" s="9">
        <v>1750</v>
      </c>
      <c r="O88" s="16"/>
    </row>
    <row r="89" spans="1:17" ht="15.75" hidden="1" customHeight="1" outlineLevel="1" x14ac:dyDescent="0.25">
      <c r="A89" s="2"/>
      <c r="B89" s="13" t="s">
        <v>29</v>
      </c>
      <c r="C89" s="13" t="s">
        <v>41</v>
      </c>
      <c r="D89" s="13" t="s">
        <v>15</v>
      </c>
      <c r="E89" s="13"/>
      <c r="F89" s="9">
        <v>4460</v>
      </c>
      <c r="G89" s="18"/>
      <c r="H89" s="9">
        <v>4160</v>
      </c>
      <c r="I89" s="11"/>
      <c r="J89" s="9">
        <v>4820</v>
      </c>
      <c r="K89" s="14"/>
      <c r="L89" s="9">
        <v>4940</v>
      </c>
      <c r="M89" s="9"/>
      <c r="N89" s="9">
        <v>4620</v>
      </c>
      <c r="O89" s="16"/>
    </row>
    <row r="90" spans="1:17" ht="15.75" hidden="1" customHeight="1" outlineLevel="1" x14ac:dyDescent="0.25">
      <c r="A90" s="2"/>
      <c r="B90" s="13" t="s">
        <v>29</v>
      </c>
      <c r="C90" s="13" t="s">
        <v>30</v>
      </c>
      <c r="D90" s="13" t="s">
        <v>15</v>
      </c>
      <c r="E90" s="13"/>
      <c r="F90" s="9">
        <v>2230</v>
      </c>
      <c r="G90" s="18"/>
      <c r="H90" s="9">
        <v>2080</v>
      </c>
      <c r="I90" s="11"/>
      <c r="J90" s="9">
        <v>2410</v>
      </c>
      <c r="K90" s="14"/>
      <c r="L90" s="9">
        <v>2470</v>
      </c>
      <c r="M90" s="9"/>
      <c r="N90" s="9">
        <v>2310</v>
      </c>
      <c r="O90" s="16"/>
    </row>
    <row r="91" spans="1:17" ht="15.75" hidden="1" customHeight="1" outlineLevel="1" x14ac:dyDescent="0.25">
      <c r="A91" s="2"/>
      <c r="B91" s="13" t="s">
        <v>29</v>
      </c>
      <c r="C91" s="13" t="s">
        <v>16</v>
      </c>
      <c r="D91" s="13" t="s">
        <v>15</v>
      </c>
      <c r="E91" s="13"/>
      <c r="F91" s="5">
        <v>246</v>
      </c>
      <c r="G91" s="18"/>
      <c r="H91" s="5">
        <v>253</v>
      </c>
      <c r="I91" s="11"/>
      <c r="J91" s="5">
        <v>261</v>
      </c>
      <c r="K91" s="15"/>
      <c r="L91" s="5">
        <v>275</v>
      </c>
      <c r="M91" s="5"/>
      <c r="N91" s="5">
        <v>298</v>
      </c>
    </row>
    <row r="92" spans="1:17" ht="15.75" hidden="1" customHeight="1" outlineLevel="1" x14ac:dyDescent="0.25">
      <c r="A92" s="2"/>
      <c r="B92" s="13" t="s">
        <v>44</v>
      </c>
      <c r="C92" s="13"/>
      <c r="D92" s="23" t="s">
        <v>8</v>
      </c>
      <c r="E92" s="13"/>
      <c r="F92" s="9">
        <f>F93*F96</f>
        <v>2496000</v>
      </c>
      <c r="G92" s="18"/>
      <c r="H92" s="9">
        <f>H93*H96</f>
        <v>4200000</v>
      </c>
      <c r="I92" s="11"/>
      <c r="J92" s="9">
        <f>J93*J96</f>
        <v>6000000</v>
      </c>
      <c r="K92" s="14"/>
      <c r="L92" s="9">
        <f>L93*L96</f>
        <v>8400000</v>
      </c>
      <c r="M92" s="9"/>
      <c r="N92" s="9">
        <f>N93*N96</f>
        <v>13800000</v>
      </c>
      <c r="O92" s="16"/>
    </row>
    <row r="93" spans="1:17" ht="15.75" hidden="1" customHeight="1" outlineLevel="1" x14ac:dyDescent="0.25">
      <c r="A93" s="2"/>
      <c r="B93" s="13"/>
      <c r="C93" s="13"/>
      <c r="D93" s="13" t="s">
        <v>10</v>
      </c>
      <c r="E93" s="13"/>
      <c r="F93" s="9">
        <v>6000</v>
      </c>
      <c r="G93" s="18"/>
      <c r="H93" s="9">
        <v>6000</v>
      </c>
      <c r="I93" s="11"/>
      <c r="J93" s="9">
        <v>6000</v>
      </c>
      <c r="K93" s="14"/>
      <c r="L93" s="9">
        <v>6000</v>
      </c>
      <c r="M93" s="9"/>
      <c r="N93" s="9">
        <v>6000</v>
      </c>
      <c r="O93" s="16"/>
    </row>
    <row r="94" spans="1:17" ht="15.75" hidden="1" customHeight="1" outlineLevel="1" x14ac:dyDescent="0.25">
      <c r="A94" s="2"/>
      <c r="B94" s="13"/>
      <c r="C94" s="13"/>
      <c r="D94" s="13" t="s">
        <v>11</v>
      </c>
      <c r="E94" s="13">
        <v>1.4</v>
      </c>
      <c r="F94" s="9">
        <v>8400</v>
      </c>
      <c r="G94" s="18"/>
      <c r="H94" s="9">
        <v>8400</v>
      </c>
      <c r="I94" s="11"/>
      <c r="J94" s="9">
        <v>8400</v>
      </c>
      <c r="K94" s="14"/>
      <c r="L94" s="9">
        <v>8400</v>
      </c>
      <c r="M94" s="9"/>
      <c r="N94" s="9">
        <v>8400</v>
      </c>
      <c r="O94" s="16"/>
    </row>
    <row r="95" spans="1:17" ht="15.75" hidden="1" customHeight="1" outlineLevel="1" x14ac:dyDescent="0.25">
      <c r="A95" s="2"/>
      <c r="B95" s="13"/>
      <c r="C95" s="13"/>
      <c r="D95" s="13" t="s">
        <v>12</v>
      </c>
      <c r="E95" s="13">
        <v>1</v>
      </c>
      <c r="F95" s="9">
        <v>4200</v>
      </c>
      <c r="G95" s="18"/>
      <c r="H95" s="9">
        <v>4200</v>
      </c>
      <c r="I95" s="11"/>
      <c r="J95" s="9">
        <v>4200</v>
      </c>
      <c r="K95" s="14"/>
      <c r="L95" s="9">
        <v>4200</v>
      </c>
      <c r="M95" s="9"/>
      <c r="N95" s="9">
        <v>4200</v>
      </c>
      <c r="O95" s="16"/>
    </row>
    <row r="96" spans="1:17" ht="15.75" hidden="1" customHeight="1" outlineLevel="1" x14ac:dyDescent="0.25">
      <c r="A96" s="2"/>
      <c r="B96" s="13" t="s">
        <v>29</v>
      </c>
      <c r="C96" s="13" t="s">
        <v>41</v>
      </c>
      <c r="D96" s="13" t="s">
        <v>15</v>
      </c>
      <c r="E96" s="13"/>
      <c r="F96" s="9">
        <v>416</v>
      </c>
      <c r="G96" s="18"/>
      <c r="H96" s="9">
        <v>700</v>
      </c>
      <c r="I96" s="11"/>
      <c r="J96" s="9">
        <v>1000</v>
      </c>
      <c r="K96" s="14"/>
      <c r="L96" s="9">
        <v>1400</v>
      </c>
      <c r="M96" s="9"/>
      <c r="N96" s="9">
        <v>2300</v>
      </c>
      <c r="O96" s="16"/>
    </row>
    <row r="97" spans="1:15" ht="15.75" hidden="1" customHeight="1" outlineLevel="1" x14ac:dyDescent="0.25">
      <c r="A97" s="2"/>
      <c r="B97" s="13" t="s">
        <v>29</v>
      </c>
      <c r="C97" s="13" t="s">
        <v>30</v>
      </c>
      <c r="D97" s="13" t="s">
        <v>15</v>
      </c>
      <c r="E97" s="13"/>
      <c r="F97" s="9">
        <v>333</v>
      </c>
      <c r="G97" s="18"/>
      <c r="H97" s="9">
        <v>560</v>
      </c>
      <c r="I97" s="11"/>
      <c r="J97" s="9">
        <v>800</v>
      </c>
      <c r="K97" s="14"/>
      <c r="L97" s="9">
        <v>1120</v>
      </c>
      <c r="M97" s="9"/>
      <c r="N97" s="9">
        <v>1840</v>
      </c>
      <c r="O97" s="16"/>
    </row>
    <row r="98" spans="1:15" ht="15.75" hidden="1" customHeight="1" outlineLevel="1" x14ac:dyDescent="0.25">
      <c r="A98" s="2"/>
      <c r="B98" s="13" t="s">
        <v>29</v>
      </c>
      <c r="C98" s="13" t="s">
        <v>16</v>
      </c>
      <c r="D98" s="13" t="s">
        <v>15</v>
      </c>
      <c r="E98" s="13"/>
      <c r="F98" s="5">
        <v>246</v>
      </c>
      <c r="G98" s="18"/>
      <c r="H98" s="5">
        <v>253</v>
      </c>
      <c r="I98" s="11"/>
      <c r="J98" s="5">
        <v>261</v>
      </c>
      <c r="K98" s="15"/>
      <c r="L98" s="5">
        <v>275</v>
      </c>
      <c r="M98" s="5"/>
      <c r="N98" s="5">
        <v>298</v>
      </c>
    </row>
    <row r="99" spans="1:15" ht="15.75" hidden="1" customHeight="1" outlineLevel="1" x14ac:dyDescent="0.25">
      <c r="A99" s="2"/>
      <c r="B99" s="13" t="s">
        <v>45</v>
      </c>
      <c r="C99" s="13"/>
      <c r="D99" s="23" t="s">
        <v>8</v>
      </c>
      <c r="E99" s="13"/>
      <c r="F99" s="25">
        <f>F100*F103</f>
        <v>16032000</v>
      </c>
      <c r="G99" s="18"/>
      <c r="H99" s="25">
        <f>H100*H103</f>
        <v>16700000</v>
      </c>
      <c r="I99" s="11"/>
      <c r="J99" s="25">
        <f>J100*J103</f>
        <v>17300000</v>
      </c>
      <c r="K99" s="15"/>
      <c r="L99" s="25">
        <f>L100*L103</f>
        <v>17500000</v>
      </c>
      <c r="M99" s="5"/>
      <c r="N99" s="25">
        <f>N100*N103</f>
        <v>15700000</v>
      </c>
    </row>
    <row r="100" spans="1:15" ht="15.75" hidden="1" customHeight="1" outlineLevel="1" x14ac:dyDescent="0.25">
      <c r="A100" s="2"/>
      <c r="B100" s="13"/>
      <c r="C100" s="13"/>
      <c r="D100" s="13" t="s">
        <v>10</v>
      </c>
      <c r="E100" s="13"/>
      <c r="F100" s="5">
        <v>4000</v>
      </c>
      <c r="G100" s="18"/>
      <c r="H100" s="5">
        <v>4000</v>
      </c>
      <c r="I100" s="11"/>
      <c r="J100" s="5">
        <v>4000</v>
      </c>
      <c r="K100" s="15"/>
      <c r="L100" s="5">
        <v>4000</v>
      </c>
      <c r="M100" s="5"/>
      <c r="N100" s="5">
        <v>4000</v>
      </c>
    </row>
    <row r="101" spans="1:15" ht="15.75" hidden="1" customHeight="1" outlineLevel="1" x14ac:dyDescent="0.25">
      <c r="A101" s="2"/>
      <c r="B101" s="13"/>
      <c r="C101" s="13"/>
      <c r="D101" s="13" t="s">
        <v>11</v>
      </c>
      <c r="E101" s="13"/>
      <c r="F101" s="5">
        <v>5600</v>
      </c>
      <c r="G101" s="18"/>
      <c r="H101" s="5">
        <v>5600</v>
      </c>
      <c r="I101" s="11"/>
      <c r="J101" s="5">
        <v>5600</v>
      </c>
      <c r="K101" s="15"/>
      <c r="L101" s="5">
        <v>5600</v>
      </c>
      <c r="M101" s="5"/>
      <c r="N101" s="5">
        <v>5600</v>
      </c>
    </row>
    <row r="102" spans="1:15" ht="15.75" hidden="1" customHeight="1" outlineLevel="1" x14ac:dyDescent="0.25">
      <c r="A102" s="2"/>
      <c r="B102" s="13"/>
      <c r="C102" s="13"/>
      <c r="D102" s="13" t="s">
        <v>12</v>
      </c>
      <c r="E102" s="13"/>
      <c r="F102" s="5">
        <v>2800</v>
      </c>
      <c r="G102" s="18"/>
      <c r="H102" s="5">
        <v>2800</v>
      </c>
      <c r="I102" s="11"/>
      <c r="J102" s="5">
        <v>2800</v>
      </c>
      <c r="K102" s="15"/>
      <c r="L102" s="5">
        <v>2800</v>
      </c>
      <c r="M102" s="5"/>
      <c r="N102" s="5">
        <v>2800</v>
      </c>
    </row>
    <row r="103" spans="1:15" ht="15.75" hidden="1" customHeight="1" outlineLevel="1" x14ac:dyDescent="0.25">
      <c r="A103" s="2"/>
      <c r="B103" s="13" t="s">
        <v>29</v>
      </c>
      <c r="C103" s="13" t="s">
        <v>41</v>
      </c>
      <c r="D103" s="13" t="s">
        <v>15</v>
      </c>
      <c r="E103" s="13"/>
      <c r="F103" s="5">
        <v>4008</v>
      </c>
      <c r="G103" s="18"/>
      <c r="H103" s="5">
        <v>4175</v>
      </c>
      <c r="I103" s="11"/>
      <c r="J103" s="5">
        <v>4325</v>
      </c>
      <c r="K103" s="15"/>
      <c r="L103" s="5">
        <v>4375</v>
      </c>
      <c r="M103" s="5"/>
      <c r="N103" s="5">
        <v>3925</v>
      </c>
    </row>
    <row r="104" spans="1:15" ht="15.75" hidden="1" customHeight="1" outlineLevel="1" x14ac:dyDescent="0.25">
      <c r="A104" s="2"/>
      <c r="B104" s="13" t="s">
        <v>29</v>
      </c>
      <c r="C104" s="13" t="s">
        <v>30</v>
      </c>
      <c r="D104" s="13" t="s">
        <v>15</v>
      </c>
      <c r="E104" s="13"/>
      <c r="F104" s="5">
        <v>3207</v>
      </c>
      <c r="G104" s="18"/>
      <c r="H104" s="5">
        <v>3340</v>
      </c>
      <c r="I104" s="11"/>
      <c r="J104" s="5">
        <v>3460</v>
      </c>
      <c r="K104" s="15"/>
      <c r="L104" s="5">
        <v>3500</v>
      </c>
      <c r="M104" s="5"/>
      <c r="N104" s="5">
        <v>3140</v>
      </c>
    </row>
    <row r="105" spans="1:15" ht="15.75" hidden="1" customHeight="1" outlineLevel="1" x14ac:dyDescent="0.25">
      <c r="A105" s="2"/>
      <c r="B105" s="13" t="s">
        <v>29</v>
      </c>
      <c r="C105" s="13" t="s">
        <v>16</v>
      </c>
      <c r="D105" s="13" t="s">
        <v>15</v>
      </c>
      <c r="E105" s="13"/>
      <c r="F105" s="5">
        <v>246</v>
      </c>
      <c r="G105" s="18"/>
      <c r="H105" s="5">
        <v>253</v>
      </c>
      <c r="I105" s="11"/>
      <c r="J105" s="5">
        <v>261</v>
      </c>
      <c r="K105" s="15"/>
      <c r="L105" s="5">
        <v>275</v>
      </c>
      <c r="M105" s="5"/>
      <c r="N105" s="5">
        <v>298</v>
      </c>
    </row>
    <row r="106" spans="1:15" ht="15.75" hidden="1" customHeight="1" outlineLevel="1" x14ac:dyDescent="0.25">
      <c r="A106" s="2"/>
      <c r="B106" s="13" t="s">
        <v>46</v>
      </c>
      <c r="C106" s="13"/>
      <c r="D106" s="23" t="s">
        <v>8</v>
      </c>
      <c r="E106" s="13"/>
      <c r="F106" s="25">
        <f>F107*F110</f>
        <v>3000000</v>
      </c>
      <c r="G106" s="18"/>
      <c r="H106" s="25">
        <f>H107*H110</f>
        <v>4440000</v>
      </c>
      <c r="I106" s="11"/>
      <c r="J106" s="25">
        <f>J107*J110</f>
        <v>5880000</v>
      </c>
      <c r="K106" s="15"/>
      <c r="L106" s="25">
        <f>L107*L110</f>
        <v>7560000</v>
      </c>
      <c r="M106" s="5"/>
      <c r="N106" s="25">
        <f>N107*N110</f>
        <v>9600000</v>
      </c>
    </row>
    <row r="107" spans="1:15" ht="15.75" hidden="1" customHeight="1" outlineLevel="1" x14ac:dyDescent="0.25">
      <c r="A107" s="2"/>
      <c r="B107" s="13"/>
      <c r="C107" s="13"/>
      <c r="D107" s="13" t="s">
        <v>10</v>
      </c>
      <c r="E107" s="13"/>
      <c r="F107" s="5">
        <v>1200</v>
      </c>
      <c r="G107" s="18"/>
      <c r="H107" s="5">
        <v>1200</v>
      </c>
      <c r="I107" s="11"/>
      <c r="J107" s="5">
        <v>1200</v>
      </c>
      <c r="K107" s="15"/>
      <c r="L107" s="5">
        <v>1200</v>
      </c>
      <c r="M107" s="5"/>
      <c r="N107" s="5">
        <v>1200</v>
      </c>
    </row>
    <row r="108" spans="1:15" ht="15.75" hidden="1" customHeight="1" outlineLevel="1" x14ac:dyDescent="0.25">
      <c r="A108" s="2"/>
      <c r="B108" s="13"/>
      <c r="C108" s="13"/>
      <c r="D108" s="13" t="s">
        <v>11</v>
      </c>
      <c r="E108" s="13"/>
      <c r="F108" s="5">
        <v>1400</v>
      </c>
      <c r="G108" s="18"/>
      <c r="H108" s="5">
        <v>1400</v>
      </c>
      <c r="I108" s="11"/>
      <c r="J108" s="5">
        <v>1400</v>
      </c>
      <c r="K108" s="15"/>
      <c r="L108" s="5">
        <v>1400</v>
      </c>
      <c r="M108" s="5"/>
      <c r="N108" s="5">
        <v>1400</v>
      </c>
    </row>
    <row r="109" spans="1:15" ht="15.75" hidden="1" customHeight="1" outlineLevel="1" x14ac:dyDescent="0.25">
      <c r="A109" s="2"/>
      <c r="B109" s="13"/>
      <c r="C109" s="13"/>
      <c r="D109" s="13" t="s">
        <v>12</v>
      </c>
      <c r="E109" s="13"/>
      <c r="F109" s="5">
        <v>1000</v>
      </c>
      <c r="G109" s="18"/>
      <c r="H109" s="5">
        <v>1000</v>
      </c>
      <c r="I109" s="11"/>
      <c r="J109" s="5">
        <v>1000</v>
      </c>
      <c r="K109" s="15"/>
      <c r="L109" s="5">
        <v>1000</v>
      </c>
      <c r="M109" s="5"/>
      <c r="N109" s="5">
        <v>1000</v>
      </c>
    </row>
    <row r="110" spans="1:15" ht="15.75" hidden="1" customHeight="1" outlineLevel="1" x14ac:dyDescent="0.25">
      <c r="A110" s="2"/>
      <c r="B110" s="13" t="s">
        <v>29</v>
      </c>
      <c r="C110" s="13" t="s">
        <v>41</v>
      </c>
      <c r="D110" s="13" t="s">
        <v>15</v>
      </c>
      <c r="E110" s="13"/>
      <c r="F110" s="5">
        <v>2500</v>
      </c>
      <c r="G110" s="18"/>
      <c r="H110" s="5">
        <v>3700</v>
      </c>
      <c r="I110" s="11"/>
      <c r="J110" s="5">
        <v>4900</v>
      </c>
      <c r="K110" s="15"/>
      <c r="L110" s="5">
        <v>6300</v>
      </c>
      <c r="M110" s="5"/>
      <c r="N110" s="5">
        <v>8000</v>
      </c>
    </row>
    <row r="111" spans="1:15" ht="15.75" hidden="1" customHeight="1" outlineLevel="1" x14ac:dyDescent="0.25">
      <c r="A111" s="2"/>
      <c r="B111" s="13" t="s">
        <v>29</v>
      </c>
      <c r="C111" s="13" t="s">
        <v>30</v>
      </c>
      <c r="D111" s="13" t="s">
        <v>15</v>
      </c>
      <c r="E111" s="13"/>
      <c r="F111" s="5">
        <v>375</v>
      </c>
      <c r="G111" s="18"/>
      <c r="H111" s="5">
        <v>555</v>
      </c>
      <c r="I111" s="11"/>
      <c r="J111" s="5">
        <v>750</v>
      </c>
      <c r="K111" s="15"/>
      <c r="L111" s="5">
        <v>1005</v>
      </c>
      <c r="M111" s="5"/>
      <c r="N111" s="5">
        <v>1335</v>
      </c>
    </row>
    <row r="112" spans="1:15" ht="15.75" hidden="1" customHeight="1" outlineLevel="1" x14ac:dyDescent="0.25">
      <c r="A112" s="2"/>
      <c r="B112" s="13" t="s">
        <v>29</v>
      </c>
      <c r="C112" s="13" t="s">
        <v>16</v>
      </c>
      <c r="D112" s="13" t="s">
        <v>15</v>
      </c>
      <c r="E112" s="13"/>
      <c r="F112" s="5">
        <v>245</v>
      </c>
      <c r="G112" s="18"/>
      <c r="H112" s="5">
        <v>251</v>
      </c>
      <c r="I112" s="11"/>
      <c r="J112" s="5">
        <v>257</v>
      </c>
      <c r="K112" s="15"/>
      <c r="L112" s="5">
        <v>265</v>
      </c>
      <c r="M112" s="5"/>
      <c r="N112" s="5">
        <v>273</v>
      </c>
    </row>
    <row r="113" spans="1:15" ht="15.75" hidden="1" customHeight="1" outlineLevel="1" x14ac:dyDescent="0.25">
      <c r="A113" s="2"/>
      <c r="B113" s="13" t="s">
        <v>47</v>
      </c>
      <c r="C113" s="13"/>
      <c r="D113" s="23" t="s">
        <v>8</v>
      </c>
      <c r="E113" s="13"/>
      <c r="F113" s="17">
        <f>F114*F117</f>
        <v>31500000</v>
      </c>
      <c r="G113" s="18"/>
      <c r="H113" s="17">
        <f>H114*H117</f>
        <v>32900000</v>
      </c>
      <c r="I113" s="11"/>
      <c r="J113" s="17">
        <f>J114*J117</f>
        <v>34300000</v>
      </c>
      <c r="K113" s="21"/>
      <c r="L113" s="17">
        <f>L114*L117</f>
        <v>35700000</v>
      </c>
      <c r="M113" s="17"/>
      <c r="N113" s="17">
        <f>N114*N117</f>
        <v>37100000</v>
      </c>
      <c r="O113" s="22"/>
    </row>
    <row r="114" spans="1:15" ht="15.75" hidden="1" customHeight="1" outlineLevel="1" x14ac:dyDescent="0.25">
      <c r="A114" s="2"/>
      <c r="B114" s="13"/>
      <c r="C114" s="13"/>
      <c r="D114" s="13" t="s">
        <v>10</v>
      </c>
      <c r="E114" s="13"/>
      <c r="F114" s="5">
        <v>700</v>
      </c>
      <c r="G114" s="18"/>
      <c r="H114" s="5">
        <v>700</v>
      </c>
      <c r="I114" s="11"/>
      <c r="J114" s="5">
        <v>700</v>
      </c>
      <c r="K114" s="15"/>
      <c r="L114" s="5">
        <v>700</v>
      </c>
      <c r="M114" s="5"/>
      <c r="N114" s="5">
        <v>700</v>
      </c>
    </row>
    <row r="115" spans="1:15" ht="15.75" hidden="1" customHeight="1" outlineLevel="1" x14ac:dyDescent="0.25">
      <c r="A115" s="2"/>
      <c r="B115" s="13"/>
      <c r="C115" s="13"/>
      <c r="D115" s="13" t="s">
        <v>11</v>
      </c>
      <c r="E115" s="13"/>
      <c r="F115" s="5">
        <v>800</v>
      </c>
      <c r="G115" s="18"/>
      <c r="H115" s="5">
        <v>800</v>
      </c>
      <c r="I115" s="11"/>
      <c r="J115" s="5">
        <v>800</v>
      </c>
      <c r="K115" s="15"/>
      <c r="L115" s="5">
        <v>800</v>
      </c>
      <c r="M115" s="5"/>
      <c r="N115" s="5">
        <v>800</v>
      </c>
    </row>
    <row r="116" spans="1:15" ht="15.75" hidden="1" customHeight="1" outlineLevel="1" x14ac:dyDescent="0.25">
      <c r="A116" s="2"/>
      <c r="B116" s="13"/>
      <c r="C116" s="13"/>
      <c r="D116" s="13" t="s">
        <v>12</v>
      </c>
      <c r="E116" s="13"/>
      <c r="F116" s="5">
        <v>600</v>
      </c>
      <c r="G116" s="18"/>
      <c r="H116" s="5">
        <v>600</v>
      </c>
      <c r="I116" s="11"/>
      <c r="J116" s="5">
        <v>600</v>
      </c>
      <c r="K116" s="15"/>
      <c r="L116" s="5">
        <v>600</v>
      </c>
      <c r="M116" s="5"/>
      <c r="N116" s="5">
        <v>600</v>
      </c>
    </row>
    <row r="117" spans="1:15" ht="15.75" hidden="1" customHeight="1" outlineLevel="1" x14ac:dyDescent="0.25">
      <c r="A117" s="2"/>
      <c r="B117" s="13" t="s">
        <v>29</v>
      </c>
      <c r="C117" s="13" t="s">
        <v>41</v>
      </c>
      <c r="D117" s="13" t="s">
        <v>15</v>
      </c>
      <c r="E117" s="13"/>
      <c r="F117" s="5">
        <v>45000</v>
      </c>
      <c r="G117" s="18"/>
      <c r="H117" s="5">
        <v>47000</v>
      </c>
      <c r="I117" s="11"/>
      <c r="J117" s="5">
        <v>49000</v>
      </c>
      <c r="K117" s="15"/>
      <c r="L117" s="5">
        <v>51000</v>
      </c>
      <c r="M117" s="5"/>
      <c r="N117" s="5">
        <v>53000</v>
      </c>
    </row>
    <row r="118" spans="1:15" ht="15.75" hidden="1" customHeight="1" outlineLevel="1" x14ac:dyDescent="0.25">
      <c r="A118" s="2"/>
      <c r="B118" s="13" t="s">
        <v>29</v>
      </c>
      <c r="C118" s="13" t="s">
        <v>30</v>
      </c>
      <c r="D118" s="13" t="s">
        <v>15</v>
      </c>
      <c r="E118" s="13"/>
      <c r="F118" s="5">
        <v>6750</v>
      </c>
      <c r="G118" s="18"/>
      <c r="H118" s="5">
        <v>7050</v>
      </c>
      <c r="I118" s="11"/>
      <c r="J118" s="5">
        <v>7350</v>
      </c>
      <c r="K118" s="15"/>
      <c r="L118" s="5">
        <v>7650</v>
      </c>
      <c r="M118" s="5"/>
      <c r="N118" s="5">
        <v>7950</v>
      </c>
    </row>
    <row r="119" spans="1:15" ht="15.75" hidden="1" customHeight="1" outlineLevel="1" x14ac:dyDescent="0.25">
      <c r="A119" s="2"/>
      <c r="B119" s="13" t="s">
        <v>29</v>
      </c>
      <c r="C119" s="13" t="s">
        <v>16</v>
      </c>
      <c r="D119" s="13" t="s">
        <v>15</v>
      </c>
      <c r="E119" s="13"/>
      <c r="F119" s="5">
        <v>245</v>
      </c>
      <c r="G119" s="18"/>
      <c r="H119" s="5">
        <v>251</v>
      </c>
      <c r="I119" s="11"/>
      <c r="J119" s="5">
        <v>257</v>
      </c>
      <c r="K119" s="15"/>
      <c r="L119" s="5">
        <v>265</v>
      </c>
      <c r="M119" s="5"/>
      <c r="N119" s="5">
        <v>273</v>
      </c>
    </row>
    <row r="120" spans="1:15" ht="15.75" hidden="1" customHeight="1" outlineLevel="1" x14ac:dyDescent="0.25">
      <c r="A120" s="2"/>
      <c r="B120" s="13" t="s">
        <v>48</v>
      </c>
      <c r="C120" s="13"/>
      <c r="D120" s="23" t="s">
        <v>8</v>
      </c>
      <c r="E120" s="13"/>
      <c r="F120" s="9">
        <f>F121*F124</f>
        <v>4000000</v>
      </c>
      <c r="G120" s="18"/>
      <c r="H120" s="9">
        <f>H121*H124</f>
        <v>5920000</v>
      </c>
      <c r="I120" s="11"/>
      <c r="J120" s="9">
        <f>J121*J124</f>
        <v>7840000</v>
      </c>
      <c r="K120" s="14"/>
      <c r="L120" s="9">
        <f>L121*L124</f>
        <v>10080000</v>
      </c>
      <c r="M120" s="9"/>
      <c r="N120" s="9">
        <f>N121*N124</f>
        <v>12800000</v>
      </c>
      <c r="O120" s="16"/>
    </row>
    <row r="121" spans="1:15" ht="15.75" hidden="1" customHeight="1" outlineLevel="1" x14ac:dyDescent="0.25">
      <c r="A121" s="2"/>
      <c r="B121" s="13"/>
      <c r="C121" s="13"/>
      <c r="D121" s="13" t="s">
        <v>10</v>
      </c>
      <c r="E121" s="13"/>
      <c r="F121" s="5">
        <v>800</v>
      </c>
      <c r="G121" s="18"/>
      <c r="H121" s="5">
        <v>800</v>
      </c>
      <c r="I121" s="11"/>
      <c r="J121" s="5">
        <v>800</v>
      </c>
      <c r="K121" s="15"/>
      <c r="L121" s="5">
        <v>800</v>
      </c>
      <c r="M121" s="5"/>
      <c r="N121" s="5">
        <v>800</v>
      </c>
    </row>
    <row r="122" spans="1:15" ht="15.75" hidden="1" customHeight="1" outlineLevel="1" x14ac:dyDescent="0.25">
      <c r="A122" s="2"/>
      <c r="B122" s="13"/>
      <c r="C122" s="13"/>
      <c r="D122" s="13" t="s">
        <v>11</v>
      </c>
      <c r="E122" s="13">
        <v>1.2</v>
      </c>
      <c r="F122" s="5">
        <v>1000</v>
      </c>
      <c r="G122" s="18"/>
      <c r="H122" s="5">
        <v>1000</v>
      </c>
      <c r="I122" s="11"/>
      <c r="J122" s="5">
        <v>1000</v>
      </c>
      <c r="K122" s="15"/>
      <c r="L122" s="5">
        <v>1000</v>
      </c>
      <c r="M122" s="5"/>
      <c r="N122" s="5">
        <v>1000</v>
      </c>
    </row>
    <row r="123" spans="1:15" ht="15.75" hidden="1" customHeight="1" outlineLevel="1" x14ac:dyDescent="0.25">
      <c r="A123" s="2"/>
      <c r="B123" s="13"/>
      <c r="C123" s="13"/>
      <c r="D123" s="13" t="s">
        <v>12</v>
      </c>
      <c r="E123" s="13">
        <v>0.6</v>
      </c>
      <c r="F123" s="5">
        <v>600</v>
      </c>
      <c r="G123" s="18"/>
      <c r="H123" s="5">
        <v>600</v>
      </c>
      <c r="I123" s="11"/>
      <c r="J123" s="5">
        <v>600</v>
      </c>
      <c r="K123" s="15"/>
      <c r="L123" s="5">
        <v>600</v>
      </c>
      <c r="M123" s="5"/>
      <c r="N123" s="5">
        <v>600</v>
      </c>
    </row>
    <row r="124" spans="1:15" ht="15.75" hidden="1" customHeight="1" outlineLevel="1" x14ac:dyDescent="0.25">
      <c r="A124" s="2"/>
      <c r="B124" s="13" t="s">
        <v>29</v>
      </c>
      <c r="C124" s="13" t="s">
        <v>41</v>
      </c>
      <c r="D124" s="13" t="s">
        <v>15</v>
      </c>
      <c r="E124" s="13"/>
      <c r="F124" s="9">
        <v>5000</v>
      </c>
      <c r="G124" s="18"/>
      <c r="H124" s="9">
        <v>7400</v>
      </c>
      <c r="I124" s="11"/>
      <c r="J124" s="9">
        <v>9800</v>
      </c>
      <c r="K124" s="14"/>
      <c r="L124" s="9">
        <v>12600</v>
      </c>
      <c r="M124" s="9"/>
      <c r="N124" s="9">
        <v>16000</v>
      </c>
      <c r="O124" s="16"/>
    </row>
    <row r="125" spans="1:15" ht="15.75" hidden="1" customHeight="1" outlineLevel="1" x14ac:dyDescent="0.25">
      <c r="A125" s="2"/>
      <c r="B125" s="13" t="s">
        <v>29</v>
      </c>
      <c r="C125" s="13" t="s">
        <v>30</v>
      </c>
      <c r="D125" s="13" t="s">
        <v>15</v>
      </c>
      <c r="E125" s="13"/>
      <c r="F125" s="9">
        <v>350</v>
      </c>
      <c r="G125" s="18"/>
      <c r="H125" s="9">
        <v>518</v>
      </c>
      <c r="I125" s="11"/>
      <c r="J125" s="9">
        <v>686</v>
      </c>
      <c r="K125" s="14"/>
      <c r="L125" s="9">
        <v>882</v>
      </c>
      <c r="M125" s="9"/>
      <c r="N125" s="9">
        <v>1120</v>
      </c>
      <c r="O125" s="16"/>
    </row>
    <row r="126" spans="1:15" ht="15.75" hidden="1" customHeight="1" outlineLevel="1" x14ac:dyDescent="0.25">
      <c r="A126" s="2"/>
      <c r="B126" s="13" t="s">
        <v>29</v>
      </c>
      <c r="C126" s="13" t="s">
        <v>16</v>
      </c>
      <c r="D126" s="13" t="s">
        <v>15</v>
      </c>
      <c r="E126" s="13"/>
      <c r="F126" s="5">
        <v>245</v>
      </c>
      <c r="G126" s="18"/>
      <c r="H126" s="5">
        <v>251</v>
      </c>
      <c r="I126" s="11"/>
      <c r="J126" s="5">
        <v>257</v>
      </c>
      <c r="K126" s="15"/>
      <c r="L126" s="5">
        <v>265</v>
      </c>
      <c r="M126" s="5"/>
      <c r="N126" s="5">
        <v>273</v>
      </c>
    </row>
    <row r="127" spans="1:15" ht="15.75" hidden="1" customHeight="1" outlineLevel="1" x14ac:dyDescent="0.25">
      <c r="A127" s="2"/>
      <c r="B127" s="13" t="s">
        <v>49</v>
      </c>
      <c r="C127" s="13"/>
      <c r="D127" s="23" t="s">
        <v>8</v>
      </c>
      <c r="E127" s="13"/>
      <c r="F127" s="25">
        <f>F128*F131</f>
        <v>7800000</v>
      </c>
      <c r="G127" s="18"/>
      <c r="H127" s="25">
        <f>H128*H131</f>
        <v>8400000</v>
      </c>
      <c r="I127" s="11"/>
      <c r="J127" s="25">
        <f>J128*J131</f>
        <v>9000000</v>
      </c>
      <c r="K127" s="15"/>
      <c r="L127" s="25">
        <f>L128*L131</f>
        <v>9600000</v>
      </c>
      <c r="M127" s="5"/>
      <c r="N127" s="25">
        <f>N128*N131</f>
        <v>10200000</v>
      </c>
    </row>
    <row r="128" spans="1:15" ht="15.75" hidden="1" customHeight="1" outlineLevel="1" x14ac:dyDescent="0.25">
      <c r="A128" s="2"/>
      <c r="B128" s="13"/>
      <c r="C128" s="13"/>
      <c r="D128" s="13" t="s">
        <v>10</v>
      </c>
      <c r="E128" s="13"/>
      <c r="F128" s="5">
        <v>300</v>
      </c>
      <c r="G128" s="18"/>
      <c r="H128" s="5">
        <v>300</v>
      </c>
      <c r="I128" s="11"/>
      <c r="J128" s="5">
        <v>300</v>
      </c>
      <c r="K128" s="15"/>
      <c r="L128" s="5">
        <v>300</v>
      </c>
      <c r="M128" s="5"/>
      <c r="N128" s="5">
        <v>300</v>
      </c>
    </row>
    <row r="129" spans="1:15" ht="15.75" hidden="1" customHeight="1" outlineLevel="1" x14ac:dyDescent="0.25">
      <c r="A129" s="2"/>
      <c r="B129" s="13"/>
      <c r="C129" s="13"/>
      <c r="D129" s="13" t="s">
        <v>11</v>
      </c>
      <c r="E129" s="13"/>
      <c r="F129" s="5">
        <v>400</v>
      </c>
      <c r="G129" s="18"/>
      <c r="H129" s="5">
        <v>400</v>
      </c>
      <c r="I129" s="11"/>
      <c r="J129" s="5">
        <v>400</v>
      </c>
      <c r="K129" s="15"/>
      <c r="L129" s="5">
        <v>400</v>
      </c>
      <c r="M129" s="5"/>
      <c r="N129" s="5">
        <v>400</v>
      </c>
    </row>
    <row r="130" spans="1:15" ht="15.75" hidden="1" customHeight="1" outlineLevel="1" x14ac:dyDescent="0.25">
      <c r="A130" s="2"/>
      <c r="B130" s="13"/>
      <c r="C130" s="13"/>
      <c r="D130" s="13" t="s">
        <v>12</v>
      </c>
      <c r="E130" s="13"/>
      <c r="F130" s="5">
        <v>200</v>
      </c>
      <c r="G130" s="18"/>
      <c r="H130" s="5">
        <v>200</v>
      </c>
      <c r="I130" s="11"/>
      <c r="J130" s="5">
        <v>200</v>
      </c>
      <c r="K130" s="15"/>
      <c r="L130" s="5">
        <v>200</v>
      </c>
      <c r="M130" s="5"/>
      <c r="N130" s="5">
        <v>200</v>
      </c>
    </row>
    <row r="131" spans="1:15" ht="15.75" hidden="1" customHeight="1" outlineLevel="1" x14ac:dyDescent="0.25">
      <c r="A131" s="2"/>
      <c r="B131" s="13" t="s">
        <v>29</v>
      </c>
      <c r="C131" s="13" t="s">
        <v>41</v>
      </c>
      <c r="D131" s="13" t="s">
        <v>15</v>
      </c>
      <c r="E131" s="13"/>
      <c r="F131" s="5">
        <v>26000</v>
      </c>
      <c r="G131" s="18"/>
      <c r="H131" s="5">
        <v>28000</v>
      </c>
      <c r="I131" s="11"/>
      <c r="J131" s="5">
        <v>30000</v>
      </c>
      <c r="K131" s="15"/>
      <c r="L131" s="5">
        <v>32000</v>
      </c>
      <c r="M131" s="5"/>
      <c r="N131" s="5">
        <v>34000</v>
      </c>
    </row>
    <row r="132" spans="1:15" ht="15.75" hidden="1" customHeight="1" outlineLevel="1" x14ac:dyDescent="0.25">
      <c r="A132" s="2"/>
      <c r="B132" s="13" t="s">
        <v>29</v>
      </c>
      <c r="C132" s="13" t="s">
        <v>30</v>
      </c>
      <c r="D132" s="13" t="s">
        <v>15</v>
      </c>
      <c r="E132" s="13"/>
      <c r="F132" s="5">
        <v>1820</v>
      </c>
      <c r="G132" s="18"/>
      <c r="H132" s="5">
        <v>1960</v>
      </c>
      <c r="I132" s="11"/>
      <c r="J132" s="5">
        <v>2100</v>
      </c>
      <c r="K132" s="15"/>
      <c r="L132" s="5">
        <v>2240</v>
      </c>
      <c r="M132" s="5"/>
      <c r="N132" s="5">
        <v>2380</v>
      </c>
    </row>
    <row r="133" spans="1:15" ht="15.75" hidden="1" customHeight="1" outlineLevel="1" x14ac:dyDescent="0.25">
      <c r="A133" s="2"/>
      <c r="B133" s="13" t="s">
        <v>29</v>
      </c>
      <c r="C133" s="13" t="s">
        <v>16</v>
      </c>
      <c r="D133" s="13" t="s">
        <v>15</v>
      </c>
      <c r="E133" s="13"/>
      <c r="F133" s="5">
        <v>245</v>
      </c>
      <c r="G133" s="18"/>
      <c r="H133" s="5">
        <v>251</v>
      </c>
      <c r="I133" s="11"/>
      <c r="J133" s="5">
        <v>257</v>
      </c>
      <c r="K133" s="15"/>
      <c r="L133" s="5">
        <v>265</v>
      </c>
      <c r="M133" s="5"/>
      <c r="N133" s="5">
        <v>273</v>
      </c>
    </row>
    <row r="134" spans="1:15" ht="15.75" hidden="1" customHeight="1" outlineLevel="1" x14ac:dyDescent="0.25">
      <c r="A134" s="2"/>
      <c r="B134" s="13" t="s">
        <v>50</v>
      </c>
      <c r="C134" s="13"/>
      <c r="D134" s="23" t="s">
        <v>8</v>
      </c>
      <c r="E134" s="13"/>
      <c r="F134" s="9">
        <f>F135*F138</f>
        <v>130000</v>
      </c>
      <c r="G134" s="18"/>
      <c r="H134" s="9">
        <f>H135*H138</f>
        <v>140000</v>
      </c>
      <c r="I134" s="11"/>
      <c r="J134" s="9">
        <f>J135*J138</f>
        <v>150000</v>
      </c>
      <c r="K134" s="14"/>
      <c r="L134" s="9">
        <f>L135*L138</f>
        <v>170000</v>
      </c>
      <c r="M134" s="9"/>
      <c r="N134" s="9">
        <f>N135*N138</f>
        <v>190000</v>
      </c>
      <c r="O134" s="16"/>
    </row>
    <row r="135" spans="1:15" ht="15.75" hidden="1" customHeight="1" outlineLevel="1" x14ac:dyDescent="0.25">
      <c r="A135" s="2"/>
      <c r="B135" s="13"/>
      <c r="C135" s="13"/>
      <c r="D135" s="13" t="s">
        <v>10</v>
      </c>
      <c r="E135" s="13"/>
      <c r="F135" s="9">
        <v>5000</v>
      </c>
      <c r="G135" s="18"/>
      <c r="H135" s="9">
        <v>5000</v>
      </c>
      <c r="I135" s="11"/>
      <c r="J135" s="9">
        <v>5000</v>
      </c>
      <c r="K135" s="14"/>
      <c r="L135" s="9">
        <v>5000</v>
      </c>
      <c r="M135" s="9"/>
      <c r="N135" s="9">
        <v>5000</v>
      </c>
      <c r="O135" s="16"/>
    </row>
    <row r="136" spans="1:15" ht="15.75" hidden="1" customHeight="1" outlineLevel="1" x14ac:dyDescent="0.25">
      <c r="A136" s="2"/>
      <c r="B136" s="13"/>
      <c r="C136" s="13"/>
      <c r="D136" s="13" t="s">
        <v>11</v>
      </c>
      <c r="E136" s="13">
        <v>1.2</v>
      </c>
      <c r="F136" s="9">
        <v>6000</v>
      </c>
      <c r="G136" s="18"/>
      <c r="H136" s="9">
        <v>6000</v>
      </c>
      <c r="I136" s="11"/>
      <c r="J136" s="9">
        <v>6000</v>
      </c>
      <c r="K136" s="14"/>
      <c r="L136" s="9">
        <v>6000</v>
      </c>
      <c r="M136" s="9"/>
      <c r="N136" s="9">
        <v>6000</v>
      </c>
      <c r="O136" s="16"/>
    </row>
    <row r="137" spans="1:15" ht="15.75" hidden="1" customHeight="1" outlineLevel="1" x14ac:dyDescent="0.25">
      <c r="A137" s="2"/>
      <c r="B137" s="13"/>
      <c r="C137" s="13"/>
      <c r="D137" s="13" t="s">
        <v>12</v>
      </c>
      <c r="E137" s="13">
        <v>0.6</v>
      </c>
      <c r="F137" s="9">
        <v>3000</v>
      </c>
      <c r="G137" s="18"/>
      <c r="H137" s="9">
        <v>3000</v>
      </c>
      <c r="I137" s="11"/>
      <c r="J137" s="9">
        <v>3000</v>
      </c>
      <c r="K137" s="14"/>
      <c r="L137" s="9">
        <v>3000</v>
      </c>
      <c r="M137" s="9"/>
      <c r="N137" s="9">
        <v>3000</v>
      </c>
      <c r="O137" s="16"/>
    </row>
    <row r="138" spans="1:15" ht="15.75" hidden="1" customHeight="1" outlineLevel="1" x14ac:dyDescent="0.25">
      <c r="A138" s="2"/>
      <c r="B138" s="13" t="s">
        <v>29</v>
      </c>
      <c r="C138" s="13" t="s">
        <v>41</v>
      </c>
      <c r="D138" s="13" t="s">
        <v>15</v>
      </c>
      <c r="E138" s="13"/>
      <c r="F138" s="5">
        <v>26</v>
      </c>
      <c r="G138" s="18"/>
      <c r="H138" s="5">
        <v>28</v>
      </c>
      <c r="I138" s="11"/>
      <c r="J138" s="5">
        <v>30</v>
      </c>
      <c r="K138" s="15"/>
      <c r="L138" s="5">
        <v>34</v>
      </c>
      <c r="M138" s="5"/>
      <c r="N138" s="5">
        <v>38</v>
      </c>
    </row>
    <row r="139" spans="1:15" ht="15.75" hidden="1" customHeight="1" outlineLevel="1" x14ac:dyDescent="0.25">
      <c r="A139" s="2"/>
      <c r="B139" s="13" t="s">
        <v>29</v>
      </c>
      <c r="C139" s="13" t="s">
        <v>30</v>
      </c>
      <c r="D139" s="13" t="s">
        <v>15</v>
      </c>
      <c r="E139" s="13"/>
      <c r="F139" s="5">
        <v>21</v>
      </c>
      <c r="G139" s="18"/>
      <c r="H139" s="5">
        <v>22</v>
      </c>
      <c r="I139" s="11"/>
      <c r="J139" s="5">
        <v>24</v>
      </c>
      <c r="K139" s="15"/>
      <c r="L139" s="5">
        <v>27</v>
      </c>
      <c r="M139" s="5"/>
      <c r="N139" s="5">
        <v>30</v>
      </c>
    </row>
    <row r="140" spans="1:15" ht="15.75" hidden="1" customHeight="1" outlineLevel="1" x14ac:dyDescent="0.25">
      <c r="A140" s="2"/>
      <c r="B140" s="13" t="s">
        <v>29</v>
      </c>
      <c r="C140" s="13" t="s">
        <v>16</v>
      </c>
      <c r="D140" s="13" t="s">
        <v>15</v>
      </c>
      <c r="E140" s="13"/>
      <c r="F140" s="5">
        <v>1</v>
      </c>
      <c r="G140" s="18"/>
      <c r="H140" s="5">
        <v>1</v>
      </c>
      <c r="I140" s="11"/>
      <c r="J140" s="5">
        <v>2</v>
      </c>
      <c r="K140" s="15"/>
      <c r="L140" s="5">
        <v>2</v>
      </c>
      <c r="M140" s="5"/>
      <c r="N140" s="5">
        <v>3</v>
      </c>
    </row>
    <row r="141" spans="1:15" ht="15.75" hidden="1" customHeight="1" outlineLevel="1" x14ac:dyDescent="0.25">
      <c r="A141" s="2"/>
      <c r="B141" s="13" t="s">
        <v>51</v>
      </c>
      <c r="C141" s="13"/>
      <c r="D141" s="23" t="s">
        <v>8</v>
      </c>
      <c r="E141" s="13"/>
      <c r="F141" s="9">
        <f>F142*F145</f>
        <v>40000</v>
      </c>
      <c r="G141" s="18"/>
      <c r="H141" s="9">
        <f>H142*H145</f>
        <v>48000</v>
      </c>
      <c r="I141" s="11"/>
      <c r="J141" s="9">
        <f>J142*J145</f>
        <v>56000</v>
      </c>
      <c r="K141" s="14"/>
      <c r="L141" s="9">
        <f>L142*L145</f>
        <v>72000</v>
      </c>
      <c r="M141" s="9"/>
      <c r="N141" s="9">
        <f>N142*N145</f>
        <v>88000</v>
      </c>
      <c r="O141" s="16"/>
    </row>
    <row r="142" spans="1:15" ht="15.75" hidden="1" customHeight="1" outlineLevel="1" x14ac:dyDescent="0.25">
      <c r="A142" s="2"/>
      <c r="B142" s="13"/>
      <c r="C142" s="13"/>
      <c r="D142" s="13" t="s">
        <v>10</v>
      </c>
      <c r="E142" s="13"/>
      <c r="F142" s="9">
        <v>2000</v>
      </c>
      <c r="G142" s="18"/>
      <c r="H142" s="9">
        <v>2000</v>
      </c>
      <c r="I142" s="11"/>
      <c r="J142" s="9">
        <v>2000</v>
      </c>
      <c r="K142" s="14"/>
      <c r="L142" s="9">
        <v>2000</v>
      </c>
      <c r="M142" s="9"/>
      <c r="N142" s="9">
        <v>2000</v>
      </c>
      <c r="O142" s="16"/>
    </row>
    <row r="143" spans="1:15" ht="15.75" hidden="1" customHeight="1" outlineLevel="1" x14ac:dyDescent="0.25">
      <c r="A143" s="2"/>
      <c r="B143" s="13"/>
      <c r="C143" s="13"/>
      <c r="D143" s="13" t="s">
        <v>11</v>
      </c>
      <c r="E143" s="13">
        <v>1.2</v>
      </c>
      <c r="F143" s="9">
        <v>2400</v>
      </c>
      <c r="G143" s="18"/>
      <c r="H143" s="9">
        <v>2400</v>
      </c>
      <c r="I143" s="11"/>
      <c r="J143" s="9">
        <v>2400</v>
      </c>
      <c r="K143" s="14"/>
      <c r="L143" s="9">
        <v>2400</v>
      </c>
      <c r="M143" s="9"/>
      <c r="N143" s="9">
        <v>2400</v>
      </c>
      <c r="O143" s="16"/>
    </row>
    <row r="144" spans="1:15" ht="15.75" hidden="1" customHeight="1" outlineLevel="1" x14ac:dyDescent="0.25">
      <c r="A144" s="2"/>
      <c r="B144" s="13"/>
      <c r="C144" s="13"/>
      <c r="D144" s="13" t="s">
        <v>12</v>
      </c>
      <c r="E144" s="13">
        <v>0.6</v>
      </c>
      <c r="F144" s="9">
        <v>1200</v>
      </c>
      <c r="G144" s="18"/>
      <c r="H144" s="9">
        <v>1200</v>
      </c>
      <c r="I144" s="11"/>
      <c r="J144" s="9">
        <v>1200</v>
      </c>
      <c r="K144" s="14"/>
      <c r="L144" s="9">
        <v>1200</v>
      </c>
      <c r="M144" s="9"/>
      <c r="N144" s="9">
        <v>1200</v>
      </c>
      <c r="O144" s="16"/>
    </row>
    <row r="145" spans="1:17" ht="15.75" hidden="1" customHeight="1" outlineLevel="1" x14ac:dyDescent="0.25">
      <c r="A145" s="2"/>
      <c r="B145" s="13" t="s">
        <v>29</v>
      </c>
      <c r="C145" s="13" t="s">
        <v>41</v>
      </c>
      <c r="D145" s="13" t="s">
        <v>15</v>
      </c>
      <c r="E145" s="13"/>
      <c r="F145" s="5">
        <v>20</v>
      </c>
      <c r="G145" s="18"/>
      <c r="H145" s="5">
        <v>24</v>
      </c>
      <c r="I145" s="11"/>
      <c r="J145" s="5">
        <v>28</v>
      </c>
      <c r="K145" s="15"/>
      <c r="L145" s="5">
        <v>36</v>
      </c>
      <c r="M145" s="5"/>
      <c r="N145" s="5">
        <v>44</v>
      </c>
    </row>
    <row r="146" spans="1:17" ht="15.75" hidden="1" customHeight="1" outlineLevel="1" x14ac:dyDescent="0.25">
      <c r="A146" s="2"/>
      <c r="B146" s="13" t="s">
        <v>29</v>
      </c>
      <c r="C146" s="13" t="s">
        <v>30</v>
      </c>
      <c r="D146" s="13" t="s">
        <v>15</v>
      </c>
      <c r="E146" s="13"/>
      <c r="F146" s="5">
        <v>5</v>
      </c>
      <c r="G146" s="18"/>
      <c r="H146" s="5">
        <v>6</v>
      </c>
      <c r="I146" s="11"/>
      <c r="J146" s="5">
        <v>7</v>
      </c>
      <c r="K146" s="15"/>
      <c r="L146" s="5">
        <v>9</v>
      </c>
      <c r="M146" s="5"/>
      <c r="N146" s="5">
        <v>11</v>
      </c>
    </row>
    <row r="147" spans="1:17" ht="15.75" hidden="1" customHeight="1" outlineLevel="1" x14ac:dyDescent="0.25">
      <c r="A147" s="2"/>
      <c r="B147" s="13" t="s">
        <v>29</v>
      </c>
      <c r="C147" s="13" t="s">
        <v>16</v>
      </c>
      <c r="D147" s="13" t="s">
        <v>15</v>
      </c>
      <c r="E147" s="13"/>
      <c r="F147" s="5">
        <v>1</v>
      </c>
      <c r="G147" s="18"/>
      <c r="H147" s="5">
        <v>1</v>
      </c>
      <c r="I147" s="11"/>
      <c r="J147" s="5">
        <v>2</v>
      </c>
      <c r="K147" s="15"/>
      <c r="L147" s="5">
        <v>2</v>
      </c>
      <c r="M147" s="5"/>
      <c r="N147" s="5">
        <v>3</v>
      </c>
    </row>
    <row r="148" spans="1:17" ht="15.75" customHeight="1" collapsed="1" x14ac:dyDescent="0.25">
      <c r="A148" s="2" t="s">
        <v>52</v>
      </c>
      <c r="B148" s="5" t="s">
        <v>53</v>
      </c>
      <c r="C148" s="5"/>
      <c r="D148" s="5" t="s">
        <v>8</v>
      </c>
      <c r="E148" s="5"/>
      <c r="F148" s="28">
        <f>F149*F152</f>
        <v>0</v>
      </c>
      <c r="G148" s="18"/>
      <c r="H148" s="17">
        <f>H149*H152</f>
        <v>4500000</v>
      </c>
      <c r="I148" s="11">
        <f>H148/$H$399</f>
        <v>1.3834090519221085E-3</v>
      </c>
      <c r="J148" s="17">
        <f>J149*J152</f>
        <v>5400000</v>
      </c>
      <c r="K148" s="11">
        <f>J148/$J$399</f>
        <v>1.0437682973548979E-3</v>
      </c>
      <c r="L148" s="17">
        <f>L149*L152</f>
        <v>6000000</v>
      </c>
      <c r="M148" s="12">
        <f>L148/$L$399</f>
        <v>1.0289577875212457E-3</v>
      </c>
      <c r="N148" s="17">
        <f>N149*N152</f>
        <v>6600000</v>
      </c>
      <c r="O148" s="12">
        <f>N148/$N$399</f>
        <v>1.0298486013329675E-3</v>
      </c>
      <c r="P148" s="17">
        <f>F148+H148+J148+L148+N148</f>
        <v>22500000</v>
      </c>
      <c r="Q148" s="12">
        <f>P148/$P$399</f>
        <v>1.0457367126834199E-3</v>
      </c>
    </row>
    <row r="149" spans="1:17" ht="15.75" hidden="1" customHeight="1" outlineLevel="1" x14ac:dyDescent="0.25">
      <c r="A149" s="2"/>
      <c r="B149" s="13"/>
      <c r="C149" s="13"/>
      <c r="D149" s="13" t="s">
        <v>22</v>
      </c>
      <c r="E149" s="13"/>
      <c r="F149" s="29"/>
      <c r="G149" s="18"/>
      <c r="H149" s="9">
        <v>3000</v>
      </c>
      <c r="I149" s="11"/>
      <c r="J149" s="9">
        <v>3000</v>
      </c>
      <c r="K149" s="14"/>
      <c r="L149" s="9">
        <v>3000</v>
      </c>
      <c r="M149" s="9"/>
      <c r="N149" s="9">
        <v>3000</v>
      </c>
      <c r="O149" s="16"/>
    </row>
    <row r="150" spans="1:17" ht="15.75" hidden="1" customHeight="1" outlineLevel="1" x14ac:dyDescent="0.25">
      <c r="A150" s="2"/>
      <c r="B150" s="13"/>
      <c r="C150" s="13"/>
      <c r="D150" s="13" t="s">
        <v>11</v>
      </c>
      <c r="E150" s="13">
        <v>1.3</v>
      </c>
      <c r="F150" s="29"/>
      <c r="G150" s="18"/>
      <c r="H150" s="9">
        <v>3900</v>
      </c>
      <c r="I150" s="11"/>
      <c r="J150" s="9">
        <v>3900</v>
      </c>
      <c r="K150" s="14"/>
      <c r="L150" s="9">
        <v>3900</v>
      </c>
      <c r="M150" s="9"/>
      <c r="N150" s="9">
        <v>3900</v>
      </c>
      <c r="O150" s="16"/>
    </row>
    <row r="151" spans="1:17" ht="15.75" hidden="1" customHeight="1" outlineLevel="1" x14ac:dyDescent="0.25">
      <c r="A151" s="2"/>
      <c r="B151" s="13"/>
      <c r="C151" s="13"/>
      <c r="D151" s="13" t="s">
        <v>54</v>
      </c>
      <c r="E151" s="13">
        <v>0.9</v>
      </c>
      <c r="F151" s="8"/>
      <c r="G151" s="18"/>
      <c r="H151" s="5">
        <v>2700</v>
      </c>
      <c r="I151" s="11"/>
      <c r="J151" s="5">
        <v>2700</v>
      </c>
      <c r="K151" s="15"/>
      <c r="L151" s="5">
        <v>2700</v>
      </c>
      <c r="M151" s="5"/>
      <c r="N151" s="5">
        <v>2700</v>
      </c>
    </row>
    <row r="152" spans="1:17" ht="15.75" hidden="1" customHeight="1" outlineLevel="1" x14ac:dyDescent="0.25">
      <c r="A152" s="2"/>
      <c r="B152" s="13" t="s">
        <v>13</v>
      </c>
      <c r="C152" s="13" t="s">
        <v>14</v>
      </c>
      <c r="D152" s="13" t="s">
        <v>15</v>
      </c>
      <c r="E152" s="13"/>
      <c r="F152" s="29"/>
      <c r="G152" s="18"/>
      <c r="H152" s="9">
        <v>1500</v>
      </c>
      <c r="I152" s="11"/>
      <c r="J152" s="9">
        <v>1800</v>
      </c>
      <c r="K152" s="14"/>
      <c r="L152" s="9">
        <v>2000</v>
      </c>
      <c r="M152" s="9"/>
      <c r="N152" s="9">
        <v>2200</v>
      </c>
      <c r="O152" s="16"/>
    </row>
    <row r="153" spans="1:17" ht="15.75" hidden="1" customHeight="1" outlineLevel="1" x14ac:dyDescent="0.25">
      <c r="A153" s="2"/>
      <c r="B153" s="13" t="s">
        <v>13</v>
      </c>
      <c r="C153" s="13" t="s">
        <v>16</v>
      </c>
      <c r="D153" s="13" t="s">
        <v>15</v>
      </c>
      <c r="E153" s="13"/>
      <c r="F153" s="8"/>
      <c r="G153" s="18"/>
      <c r="H153" s="5">
        <v>40</v>
      </c>
      <c r="I153" s="11"/>
      <c r="J153" s="5">
        <v>55</v>
      </c>
      <c r="K153" s="15"/>
      <c r="L153" s="5">
        <v>65</v>
      </c>
      <c r="M153" s="5"/>
      <c r="N153" s="5">
        <v>70</v>
      </c>
    </row>
    <row r="154" spans="1:17" ht="15.75" customHeight="1" collapsed="1" x14ac:dyDescent="0.25">
      <c r="A154" s="2" t="s">
        <v>55</v>
      </c>
      <c r="B154" s="5" t="s">
        <v>56</v>
      </c>
      <c r="C154" s="8" t="s">
        <v>7</v>
      </c>
      <c r="D154" s="5" t="s">
        <v>8</v>
      </c>
      <c r="E154" s="5"/>
      <c r="F154" s="28">
        <f>F155*F158</f>
        <v>0</v>
      </c>
      <c r="G154" s="18"/>
      <c r="H154" s="17">
        <f>H155*H158</f>
        <v>7500000</v>
      </c>
      <c r="I154" s="11">
        <f>H154/$H$399</f>
        <v>2.3056817532035143E-3</v>
      </c>
      <c r="J154" s="17">
        <f>J155*J158</f>
        <v>9000000</v>
      </c>
      <c r="K154" s="11">
        <f>J154/$J$399</f>
        <v>1.7396138289248297E-3</v>
      </c>
      <c r="L154" s="17">
        <f>L155*L158</f>
        <v>10500000</v>
      </c>
      <c r="M154" s="12">
        <f>L154/$L$399</f>
        <v>1.8006761281621803E-3</v>
      </c>
      <c r="N154" s="17">
        <f>N155*N158</f>
        <v>12000000</v>
      </c>
      <c r="O154" s="12">
        <f>N154/$N$399</f>
        <v>1.8724520024235771E-3</v>
      </c>
      <c r="P154" s="19">
        <f>F154+H154+J154+L154+N154</f>
        <v>39000000</v>
      </c>
      <c r="Q154" s="12">
        <f>P154/$P$399</f>
        <v>1.8126103019845945E-3</v>
      </c>
    </row>
    <row r="155" spans="1:17" ht="16.5" hidden="1" customHeight="1" outlineLevel="1" x14ac:dyDescent="0.25">
      <c r="A155" s="2"/>
      <c r="B155" s="13"/>
      <c r="C155" s="13"/>
      <c r="D155" s="13" t="s">
        <v>10</v>
      </c>
      <c r="E155" s="13"/>
      <c r="F155" s="9"/>
      <c r="G155" s="30"/>
      <c r="H155" s="9">
        <v>3000</v>
      </c>
      <c r="I155" s="31"/>
      <c r="J155" s="9">
        <v>3000</v>
      </c>
      <c r="K155" s="32"/>
      <c r="L155" s="9">
        <v>3000</v>
      </c>
      <c r="M155" s="9"/>
      <c r="N155" s="9">
        <v>3000</v>
      </c>
      <c r="O155" s="16"/>
    </row>
    <row r="156" spans="1:17" ht="15.75" hidden="1" customHeight="1" outlineLevel="1" x14ac:dyDescent="0.25">
      <c r="A156" s="2"/>
      <c r="B156" s="13"/>
      <c r="C156" s="13"/>
      <c r="D156" s="13" t="s">
        <v>11</v>
      </c>
      <c r="E156" s="13">
        <v>1.3</v>
      </c>
      <c r="F156" s="9"/>
      <c r="G156" s="30"/>
      <c r="H156" s="9">
        <v>3900</v>
      </c>
      <c r="I156" s="31"/>
      <c r="J156" s="9">
        <v>3900</v>
      </c>
      <c r="K156" s="32"/>
      <c r="L156" s="9">
        <v>3900</v>
      </c>
      <c r="M156" s="9"/>
      <c r="N156" s="9">
        <v>3900</v>
      </c>
      <c r="O156" s="16"/>
    </row>
    <row r="157" spans="1:17" ht="15.75" hidden="1" customHeight="1" outlineLevel="1" x14ac:dyDescent="0.25">
      <c r="A157" s="2"/>
      <c r="B157" s="13"/>
      <c r="C157" s="13"/>
      <c r="D157" s="13" t="s">
        <v>54</v>
      </c>
      <c r="E157" s="13">
        <v>0.9</v>
      </c>
      <c r="F157" s="9"/>
      <c r="G157" s="30"/>
      <c r="H157" s="9">
        <v>2700</v>
      </c>
      <c r="I157" s="31"/>
      <c r="J157" s="9">
        <v>2700</v>
      </c>
      <c r="K157" s="32"/>
      <c r="L157" s="9">
        <v>2700</v>
      </c>
      <c r="M157" s="9"/>
      <c r="N157" s="9">
        <v>2700</v>
      </c>
      <c r="O157" s="16"/>
    </row>
    <row r="158" spans="1:17" ht="15.75" hidden="1" customHeight="1" outlineLevel="1" x14ac:dyDescent="0.25">
      <c r="A158" s="2"/>
      <c r="B158" s="13" t="s">
        <v>13</v>
      </c>
      <c r="C158" s="13" t="s">
        <v>14</v>
      </c>
      <c r="D158" s="13" t="s">
        <v>15</v>
      </c>
      <c r="E158" s="13"/>
      <c r="F158" s="9"/>
      <c r="G158" s="30"/>
      <c r="H158" s="9">
        <v>2500</v>
      </c>
      <c r="I158" s="31"/>
      <c r="J158" s="9">
        <v>3000</v>
      </c>
      <c r="K158" s="32"/>
      <c r="L158" s="9">
        <v>3500</v>
      </c>
      <c r="M158" s="9"/>
      <c r="N158" s="9">
        <v>4000</v>
      </c>
      <c r="O158" s="16"/>
    </row>
    <row r="159" spans="1:17" ht="15.75" hidden="1" customHeight="1" outlineLevel="1" x14ac:dyDescent="0.25">
      <c r="A159" s="2"/>
      <c r="B159" s="13" t="s">
        <v>13</v>
      </c>
      <c r="C159" s="13" t="s">
        <v>16</v>
      </c>
      <c r="D159" s="13" t="s">
        <v>15</v>
      </c>
      <c r="E159" s="13"/>
      <c r="F159" s="5"/>
      <c r="G159" s="30"/>
      <c r="H159" s="5">
        <v>110</v>
      </c>
      <c r="I159" s="31"/>
      <c r="J159" s="5">
        <v>121</v>
      </c>
      <c r="K159" s="33"/>
      <c r="L159" s="5">
        <v>133</v>
      </c>
      <c r="M159" s="5"/>
      <c r="N159" s="5">
        <v>146</v>
      </c>
    </row>
    <row r="160" spans="1:17" ht="15.75" customHeight="1" collapsed="1" x14ac:dyDescent="0.25">
      <c r="A160" s="2"/>
      <c r="B160" s="5"/>
      <c r="C160" s="5"/>
      <c r="D160" s="34" t="s">
        <v>57</v>
      </c>
      <c r="E160" s="35"/>
      <c r="F160" s="36">
        <f>F3+F9+F15+F34+F55+F70+F148+F154</f>
        <v>376583000</v>
      </c>
      <c r="G160" s="37">
        <f>F160/F399</f>
        <v>0.44320359098205919</v>
      </c>
      <c r="H160" s="36">
        <f>H3+H9+H15+H34+H55+H70+H148+H154</f>
        <v>449553000</v>
      </c>
      <c r="I160" s="38">
        <f>H160/H399</f>
        <v>0.13820348655971992</v>
      </c>
      <c r="J160" s="36">
        <f>J3+J9+J15+J34+J55+J70+J148+J154</f>
        <v>526211000</v>
      </c>
      <c r="K160" s="37">
        <f>J160/J399</f>
        <v>0.10171154805915152</v>
      </c>
      <c r="L160" s="36">
        <f>L3+L9+L15+L34+L55+L70+L148+L154</f>
        <v>604957000</v>
      </c>
      <c r="M160" s="39">
        <f>L160/L399</f>
        <v>0.10374586937758172</v>
      </c>
      <c r="N160" s="36">
        <f>N3+N9+N15+N34+N55+N70+N148+N154</f>
        <v>706978000</v>
      </c>
      <c r="O160" s="40">
        <f>N160/N399</f>
        <v>0.1103151976474513</v>
      </c>
      <c r="P160" s="41">
        <f>P154+P148+P70+P55+P34+P15+P9+P3</f>
        <v>2664282000</v>
      </c>
      <c r="Q160" s="37">
        <f>P160/P399</f>
        <v>0.12382833334851588</v>
      </c>
    </row>
    <row r="161" spans="1:17" ht="15.75" customHeight="1" x14ac:dyDescent="0.25">
      <c r="A161" s="2" t="s">
        <v>58</v>
      </c>
      <c r="B161" s="5" t="s">
        <v>59</v>
      </c>
      <c r="C161" s="8" t="s">
        <v>7</v>
      </c>
      <c r="D161" s="5" t="s">
        <v>8</v>
      </c>
      <c r="E161" s="5"/>
      <c r="F161" s="28">
        <f>F162+F168+F172</f>
        <v>0</v>
      </c>
      <c r="G161" s="42"/>
      <c r="H161" s="17">
        <f>H162+H168+H172</f>
        <v>343800000</v>
      </c>
      <c r="I161" s="12">
        <f>H161/$H$399</f>
        <v>0.10569245156684909</v>
      </c>
      <c r="J161" s="17">
        <f>J162+J168+J172</f>
        <v>353250000</v>
      </c>
      <c r="K161" s="12">
        <f>J161/$J$399</f>
        <v>6.8279842785299569E-2</v>
      </c>
      <c r="L161" s="17">
        <f>L162+L168+L172</f>
        <v>293250000</v>
      </c>
      <c r="M161" s="12">
        <f>L161/$L$399</f>
        <v>5.0290311865100891E-2</v>
      </c>
      <c r="N161" s="17">
        <f>N162+N168+N172</f>
        <v>297900000</v>
      </c>
      <c r="O161" s="12">
        <f>N161/$N$399</f>
        <v>4.6483620960165298E-2</v>
      </c>
      <c r="P161" s="20">
        <f>F161+H161+J161+L161+N161</f>
        <v>1288200000</v>
      </c>
      <c r="Q161" s="12">
        <f>P161/$P$399</f>
        <v>5.9871912590168067E-2</v>
      </c>
    </row>
    <row r="162" spans="1:17" ht="15.75" hidden="1" customHeight="1" outlineLevel="1" x14ac:dyDescent="0.25">
      <c r="A162" s="1"/>
      <c r="B162" s="13" t="s">
        <v>60</v>
      </c>
      <c r="C162" s="13"/>
      <c r="D162" s="13" t="s">
        <v>8</v>
      </c>
      <c r="E162" s="5"/>
      <c r="F162" s="43">
        <v>0</v>
      </c>
      <c r="G162" s="42"/>
      <c r="H162" s="9">
        <f>H163*H166</f>
        <v>280800000</v>
      </c>
      <c r="I162" s="12"/>
      <c r="J162" s="9">
        <f>J163*J166</f>
        <v>266250000</v>
      </c>
      <c r="K162" s="32"/>
      <c r="L162" s="9">
        <f>L163*L166</f>
        <v>219000000</v>
      </c>
      <c r="M162" s="9"/>
      <c r="N162" s="9">
        <f>N163*N166</f>
        <v>223650000</v>
      </c>
      <c r="O162" s="16"/>
      <c r="P162" s="44"/>
    </row>
    <row r="163" spans="1:17" ht="15.75" hidden="1" customHeight="1" outlineLevel="1" x14ac:dyDescent="0.25">
      <c r="A163" s="2"/>
      <c r="B163" s="13"/>
      <c r="C163" s="13"/>
      <c r="D163" s="13" t="s">
        <v>61</v>
      </c>
      <c r="E163" s="5"/>
      <c r="F163" s="8">
        <v>0</v>
      </c>
      <c r="G163" s="42"/>
      <c r="H163" s="9">
        <f>AVERAGE(H164:H165)</f>
        <v>10800000</v>
      </c>
      <c r="I163" s="12"/>
      <c r="J163" s="9">
        <f>AVERAGE(J164:J165)</f>
        <v>10650000</v>
      </c>
      <c r="K163" s="32"/>
      <c r="L163" s="9">
        <f>AVERAGE(L164:L165)</f>
        <v>10950000</v>
      </c>
      <c r="M163" s="9"/>
      <c r="N163" s="9">
        <f>AVERAGE(N164:N165)</f>
        <v>10650000</v>
      </c>
      <c r="O163" s="16"/>
      <c r="P163" s="16"/>
    </row>
    <row r="164" spans="1:17" ht="15.75" hidden="1" customHeight="1" outlineLevel="1" x14ac:dyDescent="0.25">
      <c r="A164" s="2"/>
      <c r="B164" s="13"/>
      <c r="C164" s="13"/>
      <c r="D164" s="13" t="s">
        <v>62</v>
      </c>
      <c r="E164" s="5"/>
      <c r="F164" s="8">
        <v>0</v>
      </c>
      <c r="G164" s="42"/>
      <c r="H164" s="9">
        <v>21000000</v>
      </c>
      <c r="I164" s="12"/>
      <c r="J164" s="9">
        <v>21000000</v>
      </c>
      <c r="K164" s="32"/>
      <c r="L164" s="9">
        <v>21000000</v>
      </c>
      <c r="M164" s="9"/>
      <c r="N164" s="9">
        <v>21000000</v>
      </c>
      <c r="O164" s="16"/>
    </row>
    <row r="165" spans="1:17" ht="15.75" hidden="1" customHeight="1" outlineLevel="1" x14ac:dyDescent="0.25">
      <c r="A165" s="2"/>
      <c r="B165" s="13"/>
      <c r="C165" s="13"/>
      <c r="D165" s="13" t="s">
        <v>63</v>
      </c>
      <c r="E165" s="5"/>
      <c r="F165" s="8">
        <v>0</v>
      </c>
      <c r="G165" s="42"/>
      <c r="H165" s="9">
        <v>600000</v>
      </c>
      <c r="I165" s="12"/>
      <c r="J165" s="9">
        <v>300000</v>
      </c>
      <c r="K165" s="32"/>
      <c r="L165" s="9">
        <v>900000</v>
      </c>
      <c r="M165" s="9"/>
      <c r="N165" s="9">
        <v>300000</v>
      </c>
      <c r="O165" s="16"/>
    </row>
    <row r="166" spans="1:17" ht="15.75" hidden="1" customHeight="1" outlineLevel="1" x14ac:dyDescent="0.25">
      <c r="A166" s="2"/>
      <c r="B166" s="13" t="s">
        <v>64</v>
      </c>
      <c r="C166" s="13" t="s">
        <v>65</v>
      </c>
      <c r="D166" s="13" t="s">
        <v>15</v>
      </c>
      <c r="E166" s="5"/>
      <c r="F166" s="8">
        <v>0</v>
      </c>
      <c r="G166" s="42"/>
      <c r="H166" s="5">
        <v>26</v>
      </c>
      <c r="I166" s="12"/>
      <c r="J166" s="5">
        <v>25</v>
      </c>
      <c r="K166" s="33"/>
      <c r="L166" s="5">
        <v>20</v>
      </c>
      <c r="M166" s="5"/>
      <c r="N166" s="5">
        <v>21</v>
      </c>
    </row>
    <row r="167" spans="1:17" ht="15.75" hidden="1" customHeight="1" outlineLevel="1" x14ac:dyDescent="0.25">
      <c r="A167" s="2"/>
      <c r="B167" s="13" t="s">
        <v>64</v>
      </c>
      <c r="C167" s="13" t="s">
        <v>14</v>
      </c>
      <c r="D167" s="13" t="s">
        <v>15</v>
      </c>
      <c r="E167" s="5"/>
      <c r="F167" s="8"/>
      <c r="G167" s="42"/>
      <c r="H167" s="9">
        <v>1055</v>
      </c>
      <c r="I167" s="12"/>
      <c r="J167" s="9">
        <v>1010</v>
      </c>
      <c r="K167" s="32"/>
      <c r="L167" s="9">
        <v>960</v>
      </c>
      <c r="M167" s="9"/>
      <c r="N167" s="9">
        <v>975</v>
      </c>
      <c r="O167" s="16"/>
    </row>
    <row r="168" spans="1:17" ht="15.75" hidden="1" customHeight="1" outlineLevel="1" x14ac:dyDescent="0.25">
      <c r="A168" s="1"/>
      <c r="B168" s="13" t="s">
        <v>66</v>
      </c>
      <c r="C168" s="13"/>
      <c r="D168" s="13" t="s">
        <v>8</v>
      </c>
      <c r="E168" s="5"/>
      <c r="F168" s="8">
        <v>0</v>
      </c>
      <c r="G168" s="42"/>
      <c r="H168" s="17">
        <f>H169*H170</f>
        <v>48000000</v>
      </c>
      <c r="I168" s="12"/>
      <c r="J168" s="17">
        <f>J169*J170</f>
        <v>72000000</v>
      </c>
      <c r="K168" s="45"/>
      <c r="L168" s="17">
        <f>L169*L170</f>
        <v>48000000</v>
      </c>
      <c r="M168" s="17"/>
      <c r="N168" s="17">
        <f>N169*N170</f>
        <v>48000000</v>
      </c>
      <c r="O168" s="22"/>
    </row>
    <row r="169" spans="1:17" ht="15.75" hidden="1" customHeight="1" outlineLevel="1" x14ac:dyDescent="0.25">
      <c r="A169" s="2"/>
      <c r="B169" s="13"/>
      <c r="C169" s="13"/>
      <c r="D169" s="13" t="s">
        <v>10</v>
      </c>
      <c r="E169" s="5"/>
      <c r="F169" s="43">
        <v>0</v>
      </c>
      <c r="G169" s="42"/>
      <c r="H169" s="9">
        <v>12000000</v>
      </c>
      <c r="I169" s="12"/>
      <c r="J169" s="9">
        <v>12000000</v>
      </c>
      <c r="K169" s="32"/>
      <c r="L169" s="9">
        <v>12000000</v>
      </c>
      <c r="M169" s="9"/>
      <c r="N169" s="9">
        <v>12000000</v>
      </c>
      <c r="O169" s="16"/>
      <c r="P169" s="44"/>
    </row>
    <row r="170" spans="1:17" ht="15.75" hidden="1" customHeight="1" outlineLevel="1" x14ac:dyDescent="0.25">
      <c r="A170" s="2"/>
      <c r="B170" s="13" t="s">
        <v>64</v>
      </c>
      <c r="C170" s="13" t="s">
        <v>67</v>
      </c>
      <c r="D170" s="13" t="s">
        <v>15</v>
      </c>
      <c r="E170" s="5"/>
      <c r="F170" s="8"/>
      <c r="G170" s="42"/>
      <c r="H170" s="5">
        <v>4</v>
      </c>
      <c r="I170" s="12"/>
      <c r="J170" s="5">
        <v>6</v>
      </c>
      <c r="K170" s="33"/>
      <c r="L170" s="5">
        <v>4</v>
      </c>
      <c r="M170" s="5"/>
      <c r="N170" s="5">
        <v>4</v>
      </c>
    </row>
    <row r="171" spans="1:17" ht="15.75" hidden="1" customHeight="1" outlineLevel="1" x14ac:dyDescent="0.25">
      <c r="A171" s="2"/>
      <c r="B171" s="13" t="s">
        <v>64</v>
      </c>
      <c r="C171" s="13" t="s">
        <v>14</v>
      </c>
      <c r="D171" s="13" t="s">
        <v>15</v>
      </c>
      <c r="E171" s="5"/>
      <c r="F171" s="8"/>
      <c r="G171" s="42"/>
      <c r="H171" s="5">
        <v>25</v>
      </c>
      <c r="I171" s="12"/>
      <c r="J171" s="5">
        <v>25</v>
      </c>
      <c r="K171" s="33"/>
      <c r="L171" s="5">
        <v>30</v>
      </c>
      <c r="M171" s="5"/>
      <c r="N171" s="5">
        <v>5</v>
      </c>
    </row>
    <row r="172" spans="1:17" ht="15.75" hidden="1" customHeight="1" outlineLevel="1" x14ac:dyDescent="0.25">
      <c r="A172" s="1"/>
      <c r="B172" s="13" t="s">
        <v>68</v>
      </c>
      <c r="C172" s="13"/>
      <c r="D172" s="13" t="s">
        <v>8</v>
      </c>
      <c r="E172" s="5"/>
      <c r="F172" s="8">
        <v>0</v>
      </c>
      <c r="G172" s="42"/>
      <c r="H172" s="17">
        <f>H173*H174</f>
        <v>15000000</v>
      </c>
      <c r="I172" s="12"/>
      <c r="J172" s="17">
        <f>J173*J174</f>
        <v>15000000</v>
      </c>
      <c r="K172" s="45"/>
      <c r="L172" s="17">
        <f>L173*L174</f>
        <v>26250000</v>
      </c>
      <c r="M172" s="17"/>
      <c r="N172" s="17">
        <f>N173*N174</f>
        <v>26250000</v>
      </c>
      <c r="O172" s="22"/>
    </row>
    <row r="173" spans="1:17" ht="15.75" hidden="1" customHeight="1" outlineLevel="1" x14ac:dyDescent="0.25">
      <c r="A173" s="2"/>
      <c r="B173" s="13"/>
      <c r="C173" s="13"/>
      <c r="D173" s="13" t="s">
        <v>10</v>
      </c>
      <c r="E173" s="5"/>
      <c r="F173" s="43">
        <v>0</v>
      </c>
      <c r="G173" s="42"/>
      <c r="H173" s="9">
        <v>3750000</v>
      </c>
      <c r="I173" s="12"/>
      <c r="J173" s="9">
        <v>3750000</v>
      </c>
      <c r="K173" s="32"/>
      <c r="L173" s="9">
        <v>3750000</v>
      </c>
      <c r="M173" s="9"/>
      <c r="N173" s="9">
        <v>3750000</v>
      </c>
      <c r="O173" s="16"/>
      <c r="P173" s="44"/>
    </row>
    <row r="174" spans="1:17" ht="15.75" hidden="1" customHeight="1" outlineLevel="1" x14ac:dyDescent="0.25">
      <c r="A174" s="2"/>
      <c r="B174" s="13" t="s">
        <v>64</v>
      </c>
      <c r="C174" s="13" t="s">
        <v>67</v>
      </c>
      <c r="D174" s="13" t="s">
        <v>69</v>
      </c>
      <c r="E174" s="5"/>
      <c r="F174" s="8"/>
      <c r="G174" s="42"/>
      <c r="H174" s="5">
        <v>4</v>
      </c>
      <c r="I174" s="12"/>
      <c r="J174" s="5">
        <v>4</v>
      </c>
      <c r="K174" s="33"/>
      <c r="L174" s="5">
        <v>7</v>
      </c>
      <c r="M174" s="5"/>
      <c r="N174" s="5">
        <v>7</v>
      </c>
    </row>
    <row r="175" spans="1:17" ht="15.75" hidden="1" customHeight="1" outlineLevel="1" x14ac:dyDescent="0.25">
      <c r="A175" s="2"/>
      <c r="B175" s="13" t="s">
        <v>64</v>
      </c>
      <c r="C175" s="13" t="s">
        <v>14</v>
      </c>
      <c r="D175" s="13" t="s">
        <v>15</v>
      </c>
      <c r="E175" s="5"/>
      <c r="F175" s="8"/>
      <c r="G175" s="42"/>
      <c r="H175" s="5">
        <v>18</v>
      </c>
      <c r="I175" s="12"/>
      <c r="J175" s="5">
        <v>32</v>
      </c>
      <c r="K175" s="33"/>
      <c r="L175" s="5">
        <v>45</v>
      </c>
      <c r="M175" s="5"/>
      <c r="N175" s="5">
        <v>17</v>
      </c>
    </row>
    <row r="176" spans="1:17" ht="15.75" customHeight="1" collapsed="1" x14ac:dyDescent="0.25">
      <c r="A176" s="2" t="s">
        <v>70</v>
      </c>
      <c r="B176" s="5" t="s">
        <v>71</v>
      </c>
      <c r="C176" s="8" t="s">
        <v>7</v>
      </c>
      <c r="D176" s="5" t="s">
        <v>8</v>
      </c>
      <c r="E176" s="5"/>
      <c r="F176" s="28">
        <f>F177*F178</f>
        <v>0</v>
      </c>
      <c r="G176" s="42"/>
      <c r="H176" s="17">
        <f>H177*H178</f>
        <v>120000000</v>
      </c>
      <c r="I176" s="12">
        <f>H176/$H$399</f>
        <v>3.6890908051256228E-2</v>
      </c>
      <c r="J176" s="17">
        <f>J177*J178</f>
        <v>270000000</v>
      </c>
      <c r="K176" s="12">
        <f>J176/$J$399</f>
        <v>5.2188414867744892E-2</v>
      </c>
      <c r="L176" s="17">
        <f>L177*L178</f>
        <v>290000000</v>
      </c>
      <c r="M176" s="12">
        <f>L176/$L$399</f>
        <v>4.9732959730193552E-2</v>
      </c>
      <c r="N176" s="17">
        <f>N177*N178</f>
        <v>190000000</v>
      </c>
      <c r="O176" s="12">
        <f>N176/$N$399</f>
        <v>2.9647156705039968E-2</v>
      </c>
      <c r="P176" s="19">
        <f>F176+H176+J176+L176+N176</f>
        <v>870000000</v>
      </c>
      <c r="Q176" s="12">
        <f>P176/$P$399</f>
        <v>4.0435152890425569E-2</v>
      </c>
    </row>
    <row r="177" spans="1:17" ht="15.75" hidden="1" customHeight="1" outlineLevel="1" x14ac:dyDescent="0.25">
      <c r="A177" s="1"/>
      <c r="B177" s="13" t="s">
        <v>72</v>
      </c>
      <c r="C177" s="13"/>
      <c r="D177" s="13" t="s">
        <v>22</v>
      </c>
      <c r="E177" s="5"/>
      <c r="F177" s="46">
        <v>0</v>
      </c>
      <c r="G177" s="42"/>
      <c r="H177" s="9">
        <v>10000000</v>
      </c>
      <c r="I177" s="12"/>
      <c r="J177" s="9">
        <v>10000000</v>
      </c>
      <c r="K177" s="32"/>
      <c r="L177" s="9">
        <v>10000000</v>
      </c>
      <c r="M177" s="9"/>
      <c r="N177" s="9">
        <v>10000000</v>
      </c>
      <c r="O177" s="16"/>
    </row>
    <row r="178" spans="1:17" ht="15.75" hidden="1" customHeight="1" outlineLevel="1" x14ac:dyDescent="0.25">
      <c r="A178" s="2"/>
      <c r="B178" s="13" t="s">
        <v>64</v>
      </c>
      <c r="C178" s="13" t="s">
        <v>67</v>
      </c>
      <c r="D178" s="13" t="s">
        <v>15</v>
      </c>
      <c r="E178" s="5"/>
      <c r="F178" s="8"/>
      <c r="G178" s="42"/>
      <c r="H178" s="5">
        <v>12</v>
      </c>
      <c r="I178" s="12"/>
      <c r="J178" s="5">
        <v>27</v>
      </c>
      <c r="K178" s="33"/>
      <c r="L178" s="5">
        <v>29</v>
      </c>
      <c r="M178" s="5"/>
      <c r="N178" s="5">
        <v>19</v>
      </c>
    </row>
    <row r="179" spans="1:17" ht="15.75" customHeight="1" collapsed="1" x14ac:dyDescent="0.25">
      <c r="A179" s="2" t="s">
        <v>73</v>
      </c>
      <c r="B179" s="5" t="s">
        <v>74</v>
      </c>
      <c r="C179" s="8" t="s">
        <v>7</v>
      </c>
      <c r="D179" s="5" t="s">
        <v>8</v>
      </c>
      <c r="E179" s="5"/>
      <c r="F179" s="28">
        <f>F180*F181</f>
        <v>0</v>
      </c>
      <c r="G179" s="42"/>
      <c r="H179" s="17">
        <f>H180*H181</f>
        <v>2000000</v>
      </c>
      <c r="I179" s="12">
        <f>H179/$H$399</f>
        <v>6.1484846752093709E-4</v>
      </c>
      <c r="J179" s="17">
        <f>J180*J181</f>
        <v>8000000</v>
      </c>
      <c r="K179" s="12">
        <f>J179/$J$399</f>
        <v>1.5463234034887375E-3</v>
      </c>
      <c r="L179" s="17">
        <f>L180*L181</f>
        <v>16000000</v>
      </c>
      <c r="M179" s="12">
        <f>L179/$L$399</f>
        <v>2.7438874333899888E-3</v>
      </c>
      <c r="N179" s="17">
        <f>N180*N181</f>
        <v>28000000</v>
      </c>
      <c r="O179" s="12">
        <f>N179/$N$399</f>
        <v>4.3690546723216799E-3</v>
      </c>
      <c r="P179" s="19">
        <f>F179+H179+J179+L179+N179</f>
        <v>54000000</v>
      </c>
      <c r="Q179" s="12">
        <f>P179/$P$399</f>
        <v>2.5097681104402077E-3</v>
      </c>
    </row>
    <row r="180" spans="1:17" ht="15.75" hidden="1" customHeight="1" outlineLevel="1" x14ac:dyDescent="0.25">
      <c r="A180" s="2"/>
      <c r="B180" s="13"/>
      <c r="C180" s="13"/>
      <c r="D180" s="13" t="s">
        <v>22</v>
      </c>
      <c r="E180" s="5"/>
      <c r="F180" s="29">
        <v>2000000</v>
      </c>
      <c r="G180" s="42"/>
      <c r="H180" s="9">
        <v>2000000</v>
      </c>
      <c r="I180" s="12"/>
      <c r="J180" s="9">
        <v>2000000</v>
      </c>
      <c r="K180" s="32"/>
      <c r="L180" s="9">
        <v>2000000</v>
      </c>
      <c r="M180" s="9"/>
      <c r="N180" s="9">
        <v>2000000</v>
      </c>
      <c r="O180" s="16"/>
    </row>
    <row r="181" spans="1:17" ht="15.75" hidden="1" customHeight="1" outlineLevel="1" x14ac:dyDescent="0.25">
      <c r="A181" s="2"/>
      <c r="B181" s="13" t="s">
        <v>75</v>
      </c>
      <c r="C181" s="13" t="s">
        <v>67</v>
      </c>
      <c r="D181" s="13" t="s">
        <v>15</v>
      </c>
      <c r="E181" s="5"/>
      <c r="F181" s="8"/>
      <c r="G181" s="42"/>
      <c r="H181" s="5">
        <v>1</v>
      </c>
      <c r="I181" s="12"/>
      <c r="J181" s="5">
        <v>4</v>
      </c>
      <c r="K181" s="33"/>
      <c r="L181" s="5">
        <v>8</v>
      </c>
      <c r="M181" s="5"/>
      <c r="N181" s="5">
        <v>14</v>
      </c>
    </row>
    <row r="182" spans="1:17" ht="15.75" hidden="1" customHeight="1" outlineLevel="1" x14ac:dyDescent="0.25">
      <c r="A182" s="2"/>
      <c r="B182" s="13"/>
      <c r="C182" s="13"/>
      <c r="D182" s="47" t="s">
        <v>76</v>
      </c>
      <c r="E182" s="48"/>
      <c r="F182" s="8"/>
      <c r="G182" s="42"/>
      <c r="H182" s="48">
        <v>1</v>
      </c>
      <c r="I182" s="12"/>
      <c r="J182" s="48">
        <v>3</v>
      </c>
      <c r="K182" s="49"/>
      <c r="L182" s="48">
        <v>4</v>
      </c>
      <c r="M182" s="48"/>
      <c r="N182" s="48">
        <v>6</v>
      </c>
      <c r="O182" s="50"/>
    </row>
    <row r="183" spans="1:17" ht="15.75" hidden="1" customHeight="1" outlineLevel="1" x14ac:dyDescent="0.25">
      <c r="A183" s="2"/>
      <c r="B183" s="13" t="s">
        <v>75</v>
      </c>
      <c r="C183" s="13" t="s">
        <v>16</v>
      </c>
      <c r="D183" s="13" t="s">
        <v>15</v>
      </c>
      <c r="E183" s="5"/>
      <c r="F183" s="8"/>
      <c r="G183" s="42"/>
      <c r="H183" s="5">
        <v>5</v>
      </c>
      <c r="I183" s="12"/>
      <c r="J183" s="5">
        <v>15</v>
      </c>
      <c r="K183" s="33"/>
      <c r="L183" s="5">
        <v>20</v>
      </c>
      <c r="M183" s="5"/>
      <c r="N183" s="5">
        <v>30</v>
      </c>
    </row>
    <row r="184" spans="1:17" ht="15.75" customHeight="1" collapsed="1" x14ac:dyDescent="0.25">
      <c r="A184" s="2" t="s">
        <v>77</v>
      </c>
      <c r="B184" s="5" t="s">
        <v>78</v>
      </c>
      <c r="C184" s="5"/>
      <c r="D184" s="5" t="s">
        <v>8</v>
      </c>
      <c r="E184" s="5"/>
      <c r="F184" s="46">
        <f>F185+F188+F191+F194+F197+F200+F203</f>
        <v>0</v>
      </c>
      <c r="G184" s="42"/>
      <c r="H184" s="9">
        <f>H185+H188+H191+H194+H197+H200+H203</f>
        <v>29130000</v>
      </c>
      <c r="I184" s="12">
        <f>H184/$H$399</f>
        <v>8.9552679294424495E-3</v>
      </c>
      <c r="J184" s="9">
        <f>J185+J188+J191+J194+J197+J200+J203</f>
        <v>60790000</v>
      </c>
      <c r="K184" s="12">
        <f>J184/$J$399</f>
        <v>1.1750124962260045E-2</v>
      </c>
      <c r="L184" s="9">
        <f>L185+L188+L191+L194+L197+L200+L203</f>
        <v>71510000</v>
      </c>
      <c r="M184" s="12">
        <f>L184/$L$399</f>
        <v>1.2263461897607382E-2</v>
      </c>
      <c r="N184" s="9">
        <f>N185+N188+N191+N194+N197+N200+N203</f>
        <v>82230000</v>
      </c>
      <c r="O184" s="12">
        <f>N184/$N$399</f>
        <v>1.2830977346607562E-2</v>
      </c>
      <c r="P184" s="20">
        <f>F184+H184+J184+L184+N184</f>
        <v>243660000</v>
      </c>
      <c r="Q184" s="12">
        <f>P184/$P$399</f>
        <v>1.1324631440552981E-2</v>
      </c>
    </row>
    <row r="185" spans="1:17" ht="15.75" hidden="1" customHeight="1" outlineLevel="1" x14ac:dyDescent="0.25">
      <c r="A185" s="51"/>
      <c r="B185" s="13" t="s">
        <v>79</v>
      </c>
      <c r="C185" s="13"/>
      <c r="D185" s="13" t="s">
        <v>8</v>
      </c>
      <c r="E185" s="5"/>
      <c r="F185" s="46">
        <f>F186*F187</f>
        <v>0</v>
      </c>
      <c r="G185" s="42"/>
      <c r="H185" s="9">
        <f>H186*H187</f>
        <v>600000</v>
      </c>
      <c r="I185" s="12"/>
      <c r="J185" s="9">
        <f>J186*J187</f>
        <v>600000</v>
      </c>
      <c r="K185" s="32"/>
      <c r="L185" s="9">
        <f>L186*L187</f>
        <v>600000</v>
      </c>
      <c r="M185" s="9"/>
      <c r="N185" s="9">
        <f>N186*N187</f>
        <v>600000</v>
      </c>
      <c r="O185" s="16"/>
    </row>
    <row r="186" spans="1:17" ht="15.75" hidden="1" customHeight="1" outlineLevel="1" x14ac:dyDescent="0.25">
      <c r="A186" s="52"/>
      <c r="B186" s="13"/>
      <c r="C186" s="13"/>
      <c r="D186" s="13" t="s">
        <v>22</v>
      </c>
      <c r="E186" s="5"/>
      <c r="F186" s="46">
        <v>0</v>
      </c>
      <c r="G186" s="42"/>
      <c r="H186" s="5">
        <v>600</v>
      </c>
      <c r="I186" s="12"/>
      <c r="J186" s="5">
        <v>600</v>
      </c>
      <c r="K186" s="33"/>
      <c r="L186" s="5">
        <v>600</v>
      </c>
      <c r="M186" s="5"/>
      <c r="N186" s="5">
        <v>600</v>
      </c>
    </row>
    <row r="187" spans="1:17" ht="15.75" hidden="1" customHeight="1" outlineLevel="1" x14ac:dyDescent="0.25">
      <c r="A187" s="52"/>
      <c r="B187" s="13" t="s">
        <v>80</v>
      </c>
      <c r="C187" s="13" t="s">
        <v>81</v>
      </c>
      <c r="D187" s="13" t="s">
        <v>15</v>
      </c>
      <c r="E187" s="5"/>
      <c r="F187" s="8"/>
      <c r="G187" s="42"/>
      <c r="H187" s="9">
        <v>1000</v>
      </c>
      <c r="I187" s="12"/>
      <c r="J187" s="9">
        <v>1000</v>
      </c>
      <c r="K187" s="32"/>
      <c r="L187" s="9">
        <v>1000</v>
      </c>
      <c r="M187" s="9"/>
      <c r="N187" s="9">
        <v>1000</v>
      </c>
      <c r="O187" s="16"/>
    </row>
    <row r="188" spans="1:17" ht="15.75" hidden="1" customHeight="1" outlineLevel="1" x14ac:dyDescent="0.25">
      <c r="A188" s="1"/>
      <c r="B188" s="13" t="s">
        <v>82</v>
      </c>
      <c r="C188" s="13"/>
      <c r="D188" s="13" t="s">
        <v>8</v>
      </c>
      <c r="E188" s="5"/>
      <c r="F188" s="46">
        <f>F189*F190</f>
        <v>0</v>
      </c>
      <c r="G188" s="42"/>
      <c r="H188" s="5">
        <f>H189*H190</f>
        <v>660000</v>
      </c>
      <c r="I188" s="12"/>
      <c r="J188" s="5">
        <f>J189*J190</f>
        <v>1320000</v>
      </c>
      <c r="K188" s="33"/>
      <c r="L188" s="5">
        <f>L189*L190</f>
        <v>1540000</v>
      </c>
      <c r="M188" s="5"/>
      <c r="N188" s="5">
        <f>N189*N190</f>
        <v>1760000</v>
      </c>
    </row>
    <row r="189" spans="1:17" ht="15.75" hidden="1" customHeight="1" outlineLevel="1" x14ac:dyDescent="0.25">
      <c r="A189" s="52"/>
      <c r="B189" s="13"/>
      <c r="C189" s="13"/>
      <c r="D189" s="13" t="s">
        <v>22</v>
      </c>
      <c r="E189" s="5"/>
      <c r="F189" s="46">
        <v>0</v>
      </c>
      <c r="G189" s="42"/>
      <c r="H189" s="9">
        <v>220000</v>
      </c>
      <c r="I189" s="12"/>
      <c r="J189" s="9">
        <v>220000</v>
      </c>
      <c r="K189" s="32"/>
      <c r="L189" s="9">
        <v>220000</v>
      </c>
      <c r="M189" s="9"/>
      <c r="N189" s="9">
        <v>220000</v>
      </c>
      <c r="O189" s="16"/>
    </row>
    <row r="190" spans="1:17" ht="15.75" hidden="1" customHeight="1" outlineLevel="1" x14ac:dyDescent="0.25">
      <c r="A190" s="52"/>
      <c r="B190" s="13" t="s">
        <v>80</v>
      </c>
      <c r="C190" s="13" t="s">
        <v>67</v>
      </c>
      <c r="D190" s="13" t="s">
        <v>15</v>
      </c>
      <c r="E190" s="5"/>
      <c r="F190" s="8"/>
      <c r="G190" s="42"/>
      <c r="H190" s="5">
        <v>3</v>
      </c>
      <c r="I190" s="12"/>
      <c r="J190" s="5">
        <v>6</v>
      </c>
      <c r="K190" s="33"/>
      <c r="L190" s="5">
        <v>7</v>
      </c>
      <c r="M190" s="5"/>
      <c r="N190" s="5">
        <v>8</v>
      </c>
    </row>
    <row r="191" spans="1:17" ht="15.75" hidden="1" customHeight="1" outlineLevel="1" x14ac:dyDescent="0.25">
      <c r="A191" s="1"/>
      <c r="B191" s="13" t="s">
        <v>83</v>
      </c>
      <c r="C191" s="13"/>
      <c r="D191" s="13" t="s">
        <v>8</v>
      </c>
      <c r="E191" s="5"/>
      <c r="F191" s="28">
        <f>F192*F193</f>
        <v>0</v>
      </c>
      <c r="G191" s="42"/>
      <c r="H191" s="17">
        <f>H192*H193</f>
        <v>1000000</v>
      </c>
      <c r="I191" s="12"/>
      <c r="J191" s="17">
        <f>J192*J193</f>
        <v>2000000</v>
      </c>
      <c r="K191" s="45"/>
      <c r="L191" s="17">
        <f>L192*L193</f>
        <v>2500000</v>
      </c>
      <c r="M191" s="17"/>
      <c r="N191" s="17">
        <f>N192*N193</f>
        <v>3000000</v>
      </c>
      <c r="O191" s="22"/>
    </row>
    <row r="192" spans="1:17" ht="15.75" hidden="1" customHeight="1" outlineLevel="1" x14ac:dyDescent="0.25">
      <c r="A192" s="52"/>
      <c r="B192" s="13"/>
      <c r="C192" s="13"/>
      <c r="D192" s="13" t="s">
        <v>22</v>
      </c>
      <c r="E192" s="5"/>
      <c r="F192" s="46">
        <v>0</v>
      </c>
      <c r="G192" s="42"/>
      <c r="H192" s="9">
        <v>500000</v>
      </c>
      <c r="I192" s="12"/>
      <c r="J192" s="9">
        <v>500000</v>
      </c>
      <c r="K192" s="32"/>
      <c r="L192" s="9">
        <v>500000</v>
      </c>
      <c r="M192" s="9"/>
      <c r="N192" s="9">
        <v>500000</v>
      </c>
      <c r="O192" s="16"/>
    </row>
    <row r="193" spans="1:17" ht="15.75" hidden="1" customHeight="1" outlineLevel="1" x14ac:dyDescent="0.25">
      <c r="A193" s="52"/>
      <c r="B193" s="13" t="s">
        <v>80</v>
      </c>
      <c r="C193" s="13" t="s">
        <v>67</v>
      </c>
      <c r="D193" s="13" t="s">
        <v>15</v>
      </c>
      <c r="E193" s="5"/>
      <c r="F193" s="8"/>
      <c r="G193" s="42"/>
      <c r="H193" s="5">
        <v>2</v>
      </c>
      <c r="I193" s="12"/>
      <c r="J193" s="5">
        <v>4</v>
      </c>
      <c r="K193" s="33"/>
      <c r="L193" s="5">
        <v>5</v>
      </c>
      <c r="M193" s="5"/>
      <c r="N193" s="5">
        <v>6</v>
      </c>
    </row>
    <row r="194" spans="1:17" ht="15.75" hidden="1" customHeight="1" outlineLevel="1" x14ac:dyDescent="0.25">
      <c r="A194" s="1"/>
      <c r="B194" s="13" t="s">
        <v>84</v>
      </c>
      <c r="C194" s="13"/>
      <c r="D194" s="13" t="s">
        <v>8</v>
      </c>
      <c r="E194" s="5"/>
      <c r="F194" s="28">
        <f>F195*F196</f>
        <v>0</v>
      </c>
      <c r="G194" s="42"/>
      <c r="H194" s="17">
        <f>H195*H196</f>
        <v>25000000</v>
      </c>
      <c r="I194" s="12"/>
      <c r="J194" s="17">
        <f>J195*J196</f>
        <v>55000000</v>
      </c>
      <c r="K194" s="45"/>
      <c r="L194" s="17">
        <f>L195*L196</f>
        <v>65000000</v>
      </c>
      <c r="M194" s="17"/>
      <c r="N194" s="17">
        <f>N195*N196</f>
        <v>75000000</v>
      </c>
      <c r="O194" s="22"/>
    </row>
    <row r="195" spans="1:17" ht="15.75" hidden="1" customHeight="1" outlineLevel="1" x14ac:dyDescent="0.25">
      <c r="A195" s="52"/>
      <c r="B195" s="13"/>
      <c r="C195" s="13"/>
      <c r="D195" s="13" t="s">
        <v>22</v>
      </c>
      <c r="E195" s="5"/>
      <c r="F195" s="46">
        <v>0</v>
      </c>
      <c r="G195" s="42"/>
      <c r="H195" s="9">
        <v>5000000</v>
      </c>
      <c r="I195" s="12"/>
      <c r="J195" s="9">
        <v>5000000</v>
      </c>
      <c r="K195" s="32"/>
      <c r="L195" s="9">
        <v>5000000</v>
      </c>
      <c r="M195" s="9"/>
      <c r="N195" s="9">
        <v>5000000</v>
      </c>
      <c r="O195" s="16"/>
    </row>
    <row r="196" spans="1:17" ht="15.75" hidden="1" customHeight="1" outlineLevel="1" x14ac:dyDescent="0.25">
      <c r="A196" s="52"/>
      <c r="B196" s="13" t="s">
        <v>80</v>
      </c>
      <c r="C196" s="13" t="s">
        <v>67</v>
      </c>
      <c r="D196" s="13" t="s">
        <v>15</v>
      </c>
      <c r="E196" s="5"/>
      <c r="F196" s="8"/>
      <c r="G196" s="42"/>
      <c r="H196" s="5">
        <v>5</v>
      </c>
      <c r="I196" s="12"/>
      <c r="J196" s="5">
        <v>11</v>
      </c>
      <c r="K196" s="33"/>
      <c r="L196" s="5">
        <v>13</v>
      </c>
      <c r="M196" s="5"/>
      <c r="N196" s="5">
        <v>15</v>
      </c>
    </row>
    <row r="197" spans="1:17" ht="15.75" hidden="1" customHeight="1" outlineLevel="1" x14ac:dyDescent="0.25">
      <c r="A197" s="1"/>
      <c r="B197" s="13" t="s">
        <v>85</v>
      </c>
      <c r="C197" s="13"/>
      <c r="D197" s="13" t="s">
        <v>8</v>
      </c>
      <c r="E197" s="5"/>
      <c r="F197" s="46">
        <f>F198*F199</f>
        <v>0</v>
      </c>
      <c r="G197" s="42"/>
      <c r="H197" s="9">
        <f>H198*H199</f>
        <v>250000</v>
      </c>
      <c r="I197" s="12"/>
      <c r="J197" s="9">
        <f>J198*J199</f>
        <v>250000</v>
      </c>
      <c r="K197" s="32"/>
      <c r="L197" s="9">
        <f>L198*L199</f>
        <v>250000</v>
      </c>
      <c r="M197" s="9"/>
      <c r="N197" s="9">
        <f>N198*N199</f>
        <v>250000</v>
      </c>
      <c r="O197" s="16"/>
    </row>
    <row r="198" spans="1:17" ht="15.75" hidden="1" customHeight="1" outlineLevel="1" x14ac:dyDescent="0.25">
      <c r="A198" s="52"/>
      <c r="B198" s="13"/>
      <c r="C198" s="13"/>
      <c r="D198" s="13" t="s">
        <v>10</v>
      </c>
      <c r="E198" s="5"/>
      <c r="F198" s="46">
        <v>0</v>
      </c>
      <c r="G198" s="42"/>
      <c r="H198" s="5">
        <v>500</v>
      </c>
      <c r="I198" s="12"/>
      <c r="J198" s="5">
        <v>500</v>
      </c>
      <c r="K198" s="33"/>
      <c r="L198" s="5">
        <v>500</v>
      </c>
      <c r="M198" s="5"/>
      <c r="N198" s="5">
        <v>500</v>
      </c>
    </row>
    <row r="199" spans="1:17" ht="15.75" hidden="1" customHeight="1" outlineLevel="1" x14ac:dyDescent="0.25">
      <c r="A199" s="52"/>
      <c r="B199" s="13" t="s">
        <v>80</v>
      </c>
      <c r="C199" s="13" t="s">
        <v>86</v>
      </c>
      <c r="D199" s="13" t="s">
        <v>15</v>
      </c>
      <c r="E199" s="5"/>
      <c r="F199" s="8"/>
      <c r="G199" s="42"/>
      <c r="H199" s="9">
        <v>500</v>
      </c>
      <c r="I199" s="12"/>
      <c r="J199" s="9">
        <v>500</v>
      </c>
      <c r="K199" s="32"/>
      <c r="L199" s="9">
        <v>500</v>
      </c>
      <c r="M199" s="9"/>
      <c r="N199" s="9">
        <v>500</v>
      </c>
      <c r="O199" s="16"/>
    </row>
    <row r="200" spans="1:17" ht="15.75" hidden="1" customHeight="1" outlineLevel="1" x14ac:dyDescent="0.25">
      <c r="A200" s="1"/>
      <c r="B200" s="13" t="s">
        <v>87</v>
      </c>
      <c r="C200" s="13"/>
      <c r="D200" s="13" t="s">
        <v>8</v>
      </c>
      <c r="E200" s="5"/>
      <c r="F200" s="46">
        <f>F201*F202</f>
        <v>0</v>
      </c>
      <c r="G200" s="42"/>
      <c r="H200" s="9">
        <f>H201*H202</f>
        <v>1500000</v>
      </c>
      <c r="I200" s="12"/>
      <c r="J200" s="9">
        <f>J201*J202</f>
        <v>1500000</v>
      </c>
      <c r="K200" s="32"/>
      <c r="L200" s="9">
        <f>L201*L202</f>
        <v>1500000</v>
      </c>
      <c r="M200" s="9"/>
      <c r="N200" s="9">
        <f>N201*N202</f>
        <v>1500000</v>
      </c>
      <c r="O200" s="16"/>
    </row>
    <row r="201" spans="1:17" ht="15.75" hidden="1" customHeight="1" outlineLevel="1" x14ac:dyDescent="0.25">
      <c r="A201" s="52"/>
      <c r="B201" s="13"/>
      <c r="C201" s="13"/>
      <c r="D201" s="13" t="s">
        <v>10</v>
      </c>
      <c r="E201" s="5"/>
      <c r="F201" s="46">
        <v>0</v>
      </c>
      <c r="G201" s="42"/>
      <c r="H201" s="5">
        <v>25</v>
      </c>
      <c r="I201" s="12"/>
      <c r="J201" s="5">
        <v>25</v>
      </c>
      <c r="K201" s="33"/>
      <c r="L201" s="5">
        <v>25</v>
      </c>
      <c r="M201" s="5"/>
      <c r="N201" s="5">
        <v>25</v>
      </c>
    </row>
    <row r="202" spans="1:17" ht="15.75" hidden="1" customHeight="1" outlineLevel="1" x14ac:dyDescent="0.25">
      <c r="A202" s="52"/>
      <c r="B202" s="13" t="s">
        <v>80</v>
      </c>
      <c r="C202" s="13" t="s">
        <v>88</v>
      </c>
      <c r="D202" s="13" t="s">
        <v>15</v>
      </c>
      <c r="E202" s="5"/>
      <c r="F202" s="8"/>
      <c r="G202" s="42"/>
      <c r="H202" s="9">
        <v>60000</v>
      </c>
      <c r="I202" s="12"/>
      <c r="J202" s="9">
        <v>60000</v>
      </c>
      <c r="K202" s="32"/>
      <c r="L202" s="9">
        <v>60000</v>
      </c>
      <c r="M202" s="9"/>
      <c r="N202" s="9">
        <v>60000</v>
      </c>
      <c r="O202" s="16"/>
    </row>
    <row r="203" spans="1:17" ht="15.75" hidden="1" customHeight="1" outlineLevel="1" x14ac:dyDescent="0.25">
      <c r="A203" s="1"/>
      <c r="B203" s="13" t="s">
        <v>89</v>
      </c>
      <c r="C203" s="13"/>
      <c r="D203" s="13" t="s">
        <v>8</v>
      </c>
      <c r="E203" s="5"/>
      <c r="F203" s="46">
        <f>F204*F205</f>
        <v>0</v>
      </c>
      <c r="G203" s="42"/>
      <c r="H203" s="9">
        <f>H204*H205</f>
        <v>120000</v>
      </c>
      <c r="I203" s="12"/>
      <c r="J203" s="9">
        <f>J204*J205</f>
        <v>120000</v>
      </c>
      <c r="K203" s="32"/>
      <c r="L203" s="9">
        <f>L204*L205</f>
        <v>120000</v>
      </c>
      <c r="M203" s="9"/>
      <c r="N203" s="9">
        <f>N204*N205</f>
        <v>120000</v>
      </c>
      <c r="O203" s="16"/>
    </row>
    <row r="204" spans="1:17" ht="15.75" hidden="1" customHeight="1" outlineLevel="1" x14ac:dyDescent="0.25">
      <c r="A204" s="52"/>
      <c r="B204" s="13"/>
      <c r="C204" s="13"/>
      <c r="D204" s="13" t="s">
        <v>10</v>
      </c>
      <c r="E204" s="5"/>
      <c r="F204" s="46">
        <v>0</v>
      </c>
      <c r="G204" s="42"/>
      <c r="H204" s="9">
        <v>30000</v>
      </c>
      <c r="I204" s="12"/>
      <c r="J204" s="9">
        <v>30000</v>
      </c>
      <c r="K204" s="32"/>
      <c r="L204" s="9">
        <v>30000</v>
      </c>
      <c r="M204" s="9"/>
      <c r="N204" s="9">
        <v>30000</v>
      </c>
      <c r="O204" s="16"/>
    </row>
    <row r="205" spans="1:17" ht="15.75" hidden="1" customHeight="1" outlineLevel="1" x14ac:dyDescent="0.25">
      <c r="A205" s="52"/>
      <c r="B205" s="13" t="s">
        <v>80</v>
      </c>
      <c r="C205" s="53" t="s">
        <v>65</v>
      </c>
      <c r="D205" s="13" t="s">
        <v>15</v>
      </c>
      <c r="E205" s="5"/>
      <c r="F205" s="8"/>
      <c r="G205" s="42"/>
      <c r="H205" s="5">
        <v>4</v>
      </c>
      <c r="I205" s="12"/>
      <c r="J205" s="5">
        <v>4</v>
      </c>
      <c r="K205" s="33"/>
      <c r="L205" s="5">
        <v>4</v>
      </c>
      <c r="M205" s="5"/>
      <c r="N205" s="5">
        <v>4</v>
      </c>
    </row>
    <row r="206" spans="1:17" ht="15.75" customHeight="1" collapsed="1" x14ac:dyDescent="0.25">
      <c r="A206" s="2" t="s">
        <v>90</v>
      </c>
      <c r="B206" s="5" t="s">
        <v>91</v>
      </c>
      <c r="C206" s="5"/>
      <c r="D206" s="5" t="s">
        <v>8</v>
      </c>
      <c r="E206" s="5"/>
      <c r="F206" s="28">
        <f>F207</f>
        <v>0</v>
      </c>
      <c r="G206" s="42"/>
      <c r="H206" s="17">
        <f>H207</f>
        <v>800000</v>
      </c>
      <c r="I206" s="12">
        <f>H206/$H$399</f>
        <v>2.4593938700837487E-4</v>
      </c>
      <c r="J206" s="17">
        <f>J207</f>
        <v>800000</v>
      </c>
      <c r="K206" s="12">
        <f>J206/$J$399</f>
        <v>1.5463234034887376E-4</v>
      </c>
      <c r="L206" s="17">
        <f>L207</f>
        <v>800000</v>
      </c>
      <c r="M206" s="12">
        <f>L206/$L$399</f>
        <v>1.3719437166949945E-4</v>
      </c>
      <c r="N206" s="17">
        <f>N207</f>
        <v>800000</v>
      </c>
      <c r="O206" s="12">
        <f>N206/$N$399</f>
        <v>1.2483013349490514E-4</v>
      </c>
      <c r="P206" s="19">
        <f>F206+H206+J206+L206+N206</f>
        <v>3200000</v>
      </c>
      <c r="Q206" s="12">
        <f>P206/$P$399</f>
        <v>1.487269991371975E-4</v>
      </c>
    </row>
    <row r="207" spans="1:17" ht="15.75" hidden="1" customHeight="1" outlineLevel="1" x14ac:dyDescent="0.25">
      <c r="A207" s="1"/>
      <c r="B207" s="13" t="s">
        <v>92</v>
      </c>
      <c r="C207" s="13"/>
      <c r="D207" s="13" t="s">
        <v>8</v>
      </c>
      <c r="E207" s="5"/>
      <c r="F207" s="8">
        <f>F208*F209</f>
        <v>0</v>
      </c>
      <c r="G207" s="30"/>
      <c r="H207" s="5">
        <f>H208*H209</f>
        <v>800000</v>
      </c>
      <c r="I207" s="31"/>
      <c r="J207" s="5">
        <f>J208*J209</f>
        <v>800000</v>
      </c>
      <c r="K207" s="33"/>
      <c r="L207" s="5">
        <f>L208*L209</f>
        <v>800000</v>
      </c>
      <c r="M207" s="5"/>
      <c r="N207" s="5">
        <f>N208*N209</f>
        <v>800000</v>
      </c>
    </row>
    <row r="208" spans="1:17" ht="15.75" hidden="1" customHeight="1" outlineLevel="1" x14ac:dyDescent="0.25">
      <c r="A208" s="2"/>
      <c r="B208" s="13"/>
      <c r="C208" s="13"/>
      <c r="D208" s="13" t="s">
        <v>10</v>
      </c>
      <c r="E208" s="5"/>
      <c r="F208" s="29">
        <v>40000</v>
      </c>
      <c r="G208" s="30"/>
      <c r="H208" s="9">
        <v>40000</v>
      </c>
      <c r="I208" s="31"/>
      <c r="J208" s="9">
        <v>40000</v>
      </c>
      <c r="K208" s="32"/>
      <c r="L208" s="9">
        <v>40000</v>
      </c>
      <c r="M208" s="9"/>
      <c r="N208" s="9">
        <v>40000</v>
      </c>
      <c r="O208" s="16"/>
    </row>
    <row r="209" spans="1:17" ht="15.75" hidden="1" customHeight="1" outlineLevel="1" x14ac:dyDescent="0.25">
      <c r="A209" s="2"/>
      <c r="B209" s="13" t="s">
        <v>93</v>
      </c>
      <c r="C209" s="13" t="s">
        <v>94</v>
      </c>
      <c r="D209" s="13" t="s">
        <v>15</v>
      </c>
      <c r="E209" s="5"/>
      <c r="F209" s="8"/>
      <c r="G209" s="30"/>
      <c r="H209" s="5">
        <v>20</v>
      </c>
      <c r="I209" s="31"/>
      <c r="J209" s="5">
        <v>20</v>
      </c>
      <c r="K209" s="33"/>
      <c r="L209" s="5">
        <v>20</v>
      </c>
      <c r="M209" s="5"/>
      <c r="N209" s="5">
        <v>20</v>
      </c>
    </row>
    <row r="210" spans="1:17" ht="15.75" customHeight="1" collapsed="1" x14ac:dyDescent="0.25">
      <c r="A210" s="2"/>
      <c r="B210" s="5"/>
      <c r="C210" s="5"/>
      <c r="D210" s="34" t="s">
        <v>95</v>
      </c>
      <c r="E210" s="34"/>
      <c r="F210" s="54">
        <f>F161+F176+F179+F184+F206</f>
        <v>0</v>
      </c>
      <c r="G210" s="37"/>
      <c r="H210" s="36">
        <f>H161+H176+H179+H184+H206</f>
        <v>495730000</v>
      </c>
      <c r="I210" s="38">
        <f>H210/H399</f>
        <v>0.15239941540207708</v>
      </c>
      <c r="J210" s="36">
        <f>J161+J176+J179+J184+J206</f>
        <v>692840000</v>
      </c>
      <c r="K210" s="37">
        <f>J210/J399</f>
        <v>0.1339193383591421</v>
      </c>
      <c r="L210" s="36">
        <f>L161+L176+L179+L184+L206</f>
        <v>671560000</v>
      </c>
      <c r="M210" s="39">
        <f>L210/L399</f>
        <v>0.11516781529796132</v>
      </c>
      <c r="N210" s="36">
        <f>N161+N176+N179+N184+N206</f>
        <v>598930000</v>
      </c>
      <c r="O210" s="39">
        <f>N210/N399</f>
        <v>9.3455639817629416E-2</v>
      </c>
      <c r="P210" s="36">
        <f>P179+P176+P161+P184+P206</f>
        <v>2459060000</v>
      </c>
      <c r="Q210" s="55">
        <f>P210/P399</f>
        <v>0.11429019203072402</v>
      </c>
    </row>
    <row r="211" spans="1:17" ht="15.75" customHeight="1" x14ac:dyDescent="0.25">
      <c r="A211" s="2" t="s">
        <v>96</v>
      </c>
      <c r="B211" s="5" t="s">
        <v>97</v>
      </c>
      <c r="C211" s="8" t="s">
        <v>7</v>
      </c>
      <c r="D211" s="5" t="s">
        <v>8</v>
      </c>
      <c r="E211" s="5"/>
      <c r="F211" s="17"/>
      <c r="G211" s="42"/>
      <c r="H211" s="17">
        <f>H212+H219+H224+H229+H235+H240+H245+H250+H254</f>
        <v>462500000</v>
      </c>
      <c r="I211" s="12">
        <f>H211/$H$399</f>
        <v>0.14218370811421671</v>
      </c>
      <c r="J211" s="17">
        <f>J212+J219+J224+J229+J235+J240+J245+J250+J254</f>
        <v>1042000000</v>
      </c>
      <c r="K211" s="12">
        <f>J211/$J$399</f>
        <v>0.20140862330440806</v>
      </c>
      <c r="L211" s="17">
        <f>L212+L219+L224+L229+L235+L240+L245+L250+L254</f>
        <v>1254500000</v>
      </c>
      <c r="M211" s="12">
        <f>L211/$L$399</f>
        <v>0.21513792407423382</v>
      </c>
      <c r="N211" s="17">
        <f>N212+N219+N224+N229+N235+N240+N245+N250+N254</f>
        <v>1407500000</v>
      </c>
      <c r="O211" s="12">
        <f>N211/$N$399</f>
        <v>0.21962301611759871</v>
      </c>
      <c r="P211" s="17">
        <f>F211+H211+J211+L211+N211</f>
        <v>4166500000</v>
      </c>
      <c r="Q211" s="12">
        <f>P211/$P$399</f>
        <v>0.19364720059535417</v>
      </c>
    </row>
    <row r="212" spans="1:17" ht="15.75" hidden="1" customHeight="1" outlineLevel="1" x14ac:dyDescent="0.25">
      <c r="A212" s="1"/>
      <c r="B212" s="13" t="s">
        <v>98</v>
      </c>
      <c r="C212" s="13"/>
      <c r="D212" s="13" t="s">
        <v>8</v>
      </c>
      <c r="E212" s="5"/>
      <c r="F212" s="17"/>
      <c r="G212" s="42"/>
      <c r="H212" s="17">
        <f>H213*H215+H214*H217</f>
        <v>195000000</v>
      </c>
      <c r="I212" s="12"/>
      <c r="J212" s="17">
        <f>J213*J215+J214*J217</f>
        <v>425000000</v>
      </c>
      <c r="K212" s="45"/>
      <c r="L212" s="17">
        <f>L213*L215+L214*L217</f>
        <v>530000000</v>
      </c>
      <c r="M212" s="17"/>
      <c r="N212" s="17">
        <f>N213*N215+N214*N217</f>
        <v>635000000</v>
      </c>
      <c r="O212" s="22"/>
      <c r="P212" s="22"/>
    </row>
    <row r="213" spans="1:17" ht="15.75" hidden="1" customHeight="1" outlineLevel="1" x14ac:dyDescent="0.25">
      <c r="A213" s="2"/>
      <c r="B213" s="13"/>
      <c r="C213" s="13"/>
      <c r="D213" s="13" t="s">
        <v>99</v>
      </c>
      <c r="E213" s="5"/>
      <c r="F213" s="17"/>
      <c r="G213" s="42"/>
      <c r="H213" s="17">
        <v>3500000</v>
      </c>
      <c r="I213" s="12"/>
      <c r="J213" s="17">
        <v>3500000</v>
      </c>
      <c r="K213" s="45"/>
      <c r="L213" s="17">
        <v>3500000</v>
      </c>
      <c r="M213" s="17"/>
      <c r="N213" s="17">
        <v>3500000</v>
      </c>
      <c r="O213" s="22"/>
      <c r="P213" s="22"/>
    </row>
    <row r="214" spans="1:17" ht="15.75" hidden="1" customHeight="1" outlineLevel="1" x14ac:dyDescent="0.25">
      <c r="A214" s="2"/>
      <c r="B214" s="13"/>
      <c r="C214" s="13"/>
      <c r="D214" s="13" t="s">
        <v>100</v>
      </c>
      <c r="E214" s="5"/>
      <c r="F214" s="17"/>
      <c r="G214" s="42"/>
      <c r="H214" s="17">
        <v>10000000</v>
      </c>
      <c r="I214" s="12"/>
      <c r="J214" s="17">
        <v>10000000</v>
      </c>
      <c r="K214" s="45"/>
      <c r="L214" s="17">
        <v>10000000</v>
      </c>
      <c r="M214" s="17"/>
      <c r="N214" s="17">
        <v>10000000</v>
      </c>
      <c r="O214" s="22"/>
      <c r="P214" s="22"/>
    </row>
    <row r="215" spans="1:17" ht="16.5" hidden="1" customHeight="1" outlineLevel="1" x14ac:dyDescent="0.25">
      <c r="A215" s="2"/>
      <c r="B215" s="13" t="s">
        <v>101</v>
      </c>
      <c r="C215" s="13" t="s">
        <v>102</v>
      </c>
      <c r="D215" s="13" t="s">
        <v>15</v>
      </c>
      <c r="E215" s="5"/>
      <c r="F215" s="17"/>
      <c r="G215" s="42"/>
      <c r="H215" s="17">
        <v>50</v>
      </c>
      <c r="I215" s="12"/>
      <c r="J215" s="17">
        <f>H216+J216</f>
        <v>110</v>
      </c>
      <c r="K215" s="45"/>
      <c r="L215" s="17">
        <f>J216+L216</f>
        <v>140</v>
      </c>
      <c r="M215" s="17"/>
      <c r="N215" s="17">
        <f>L216+N216</f>
        <v>170</v>
      </c>
      <c r="O215" s="22"/>
      <c r="P215" s="22"/>
    </row>
    <row r="216" spans="1:17" ht="15.75" hidden="1" customHeight="1" outlineLevel="1" x14ac:dyDescent="0.25">
      <c r="A216" s="2"/>
      <c r="B216" s="13"/>
      <c r="C216" s="13"/>
      <c r="D216" s="47" t="s">
        <v>76</v>
      </c>
      <c r="E216" s="48"/>
      <c r="F216" s="56"/>
      <c r="G216" s="42"/>
      <c r="H216" s="56">
        <v>50</v>
      </c>
      <c r="I216" s="12"/>
      <c r="J216" s="56">
        <v>60</v>
      </c>
      <c r="K216" s="57"/>
      <c r="L216" s="56">
        <v>80</v>
      </c>
      <c r="M216" s="56"/>
      <c r="N216" s="56">
        <v>90</v>
      </c>
      <c r="O216" s="58"/>
      <c r="P216" s="22"/>
    </row>
    <row r="217" spans="1:17" ht="15.75" hidden="1" customHeight="1" outlineLevel="1" x14ac:dyDescent="0.25">
      <c r="A217" s="2"/>
      <c r="B217" s="13" t="s">
        <v>101</v>
      </c>
      <c r="C217" s="13" t="s">
        <v>103</v>
      </c>
      <c r="D217" s="13" t="s">
        <v>15</v>
      </c>
      <c r="E217" s="5"/>
      <c r="F217" s="17"/>
      <c r="G217" s="42"/>
      <c r="H217" s="17">
        <v>2</v>
      </c>
      <c r="I217" s="12"/>
      <c r="J217" s="17">
        <v>4</v>
      </c>
      <c r="K217" s="45"/>
      <c r="L217" s="17">
        <v>4</v>
      </c>
      <c r="M217" s="17"/>
      <c r="N217" s="17">
        <v>4</v>
      </c>
      <c r="O217" s="22"/>
      <c r="P217" s="22"/>
    </row>
    <row r="218" spans="1:17" ht="14.25" hidden="1" customHeight="1" outlineLevel="1" x14ac:dyDescent="0.25">
      <c r="A218" s="2"/>
      <c r="B218" s="13" t="s">
        <v>101</v>
      </c>
      <c r="C218" s="13" t="s">
        <v>14</v>
      </c>
      <c r="D218" s="13" t="s">
        <v>104</v>
      </c>
      <c r="E218" s="5"/>
      <c r="F218" s="17"/>
      <c r="G218" s="42"/>
      <c r="H218" s="17">
        <v>1444</v>
      </c>
      <c r="I218" s="12"/>
      <c r="J218" s="17">
        <v>2087</v>
      </c>
      <c r="K218" s="45"/>
      <c r="L218" s="17">
        <v>2232</v>
      </c>
      <c r="M218" s="17"/>
      <c r="N218" s="17"/>
      <c r="O218" s="22"/>
      <c r="P218" s="22"/>
    </row>
    <row r="219" spans="1:17" ht="15.75" hidden="1" customHeight="1" outlineLevel="1" x14ac:dyDescent="0.25">
      <c r="A219" s="1"/>
      <c r="B219" s="13" t="s">
        <v>105</v>
      </c>
      <c r="C219" s="13"/>
      <c r="D219" s="13" t="s">
        <v>8</v>
      </c>
      <c r="E219" s="5"/>
      <c r="F219" s="17"/>
      <c r="G219" s="42"/>
      <c r="H219" s="17">
        <f>H220*H221</f>
        <v>5000000</v>
      </c>
      <c r="I219" s="12"/>
      <c r="J219" s="17">
        <f>J220*J221</f>
        <v>10000000</v>
      </c>
      <c r="K219" s="45"/>
      <c r="L219" s="17">
        <f>L220*L221</f>
        <v>10000000</v>
      </c>
      <c r="M219" s="17"/>
      <c r="N219" s="17">
        <f>N220*N221</f>
        <v>10000000</v>
      </c>
      <c r="O219" s="22"/>
      <c r="P219" s="22"/>
    </row>
    <row r="220" spans="1:17" ht="15.75" hidden="1" customHeight="1" outlineLevel="1" x14ac:dyDescent="0.25">
      <c r="A220" s="2"/>
      <c r="B220" s="13"/>
      <c r="C220" s="13"/>
      <c r="D220" s="13" t="s">
        <v>10</v>
      </c>
      <c r="E220" s="5"/>
      <c r="F220" s="17"/>
      <c r="G220" s="42"/>
      <c r="H220" s="17">
        <v>1000000</v>
      </c>
      <c r="I220" s="12"/>
      <c r="J220" s="17">
        <v>1000000</v>
      </c>
      <c r="K220" s="45"/>
      <c r="L220" s="17">
        <v>1000000</v>
      </c>
      <c r="M220" s="17"/>
      <c r="N220" s="17">
        <v>1000000</v>
      </c>
      <c r="O220" s="22"/>
      <c r="P220" s="22"/>
    </row>
    <row r="221" spans="1:17" ht="15.75" hidden="1" customHeight="1" outlineLevel="1" x14ac:dyDescent="0.25">
      <c r="A221" s="2"/>
      <c r="B221" s="13" t="s">
        <v>101</v>
      </c>
      <c r="C221" s="13" t="s">
        <v>67</v>
      </c>
      <c r="D221" s="13" t="s">
        <v>15</v>
      </c>
      <c r="E221" s="5"/>
      <c r="F221" s="17"/>
      <c r="G221" s="42"/>
      <c r="H221" s="17">
        <f>H222</f>
        <v>5</v>
      </c>
      <c r="I221" s="12"/>
      <c r="J221" s="17">
        <f>H222+J222</f>
        <v>10</v>
      </c>
      <c r="K221" s="45"/>
      <c r="L221" s="17">
        <f>J222+L222</f>
        <v>10</v>
      </c>
      <c r="M221" s="17"/>
      <c r="N221" s="17">
        <f>L222+N222</f>
        <v>10</v>
      </c>
      <c r="O221" s="22"/>
      <c r="P221" s="22"/>
    </row>
    <row r="222" spans="1:17" ht="15.75" hidden="1" customHeight="1" outlineLevel="1" x14ac:dyDescent="0.25">
      <c r="A222" s="2"/>
      <c r="B222" s="13"/>
      <c r="C222" s="13"/>
      <c r="D222" s="47" t="s">
        <v>76</v>
      </c>
      <c r="E222" s="48"/>
      <c r="F222" s="56"/>
      <c r="G222" s="42"/>
      <c r="H222" s="56">
        <v>5</v>
      </c>
      <c r="I222" s="12"/>
      <c r="J222" s="56">
        <v>5</v>
      </c>
      <c r="K222" s="57"/>
      <c r="L222" s="56">
        <v>5</v>
      </c>
      <c r="M222" s="56"/>
      <c r="N222" s="56">
        <v>5</v>
      </c>
      <c r="O222" s="58"/>
      <c r="P222" s="22"/>
    </row>
    <row r="223" spans="1:17" ht="15.75" hidden="1" customHeight="1" outlineLevel="1" x14ac:dyDescent="0.25">
      <c r="A223" s="2"/>
      <c r="B223" s="13" t="s">
        <v>101</v>
      </c>
      <c r="C223" s="13" t="s">
        <v>14</v>
      </c>
      <c r="D223" s="13" t="s">
        <v>106</v>
      </c>
      <c r="E223" s="5"/>
      <c r="F223" s="17"/>
      <c r="G223" s="42"/>
      <c r="H223" s="17">
        <v>165</v>
      </c>
      <c r="I223" s="12"/>
      <c r="J223" s="17">
        <v>157</v>
      </c>
      <c r="K223" s="45"/>
      <c r="L223" s="17">
        <v>149</v>
      </c>
      <c r="M223" s="17"/>
      <c r="N223" s="17">
        <v>142</v>
      </c>
      <c r="O223" s="22"/>
      <c r="P223" s="22"/>
    </row>
    <row r="224" spans="1:17" ht="15.75" hidden="1" customHeight="1" outlineLevel="1" x14ac:dyDescent="0.25">
      <c r="A224" s="1"/>
      <c r="B224" s="13" t="s">
        <v>107</v>
      </c>
      <c r="C224" s="13"/>
      <c r="D224" s="13" t="s">
        <v>8</v>
      </c>
      <c r="E224" s="5"/>
      <c r="F224" s="17"/>
      <c r="G224" s="42"/>
      <c r="H224" s="17">
        <f>H225*H226</f>
        <v>15000000</v>
      </c>
      <c r="I224" s="12"/>
      <c r="J224" s="17">
        <f>J225*J226</f>
        <v>37500000</v>
      </c>
      <c r="K224" s="45"/>
      <c r="L224" s="17">
        <f>L225*L226</f>
        <v>52500000</v>
      </c>
      <c r="M224" s="17"/>
      <c r="N224" s="17">
        <f>N225*N226</f>
        <v>67500000</v>
      </c>
      <c r="O224" s="22"/>
      <c r="P224" s="22"/>
    </row>
    <row r="225" spans="1:16" ht="15.75" hidden="1" customHeight="1" outlineLevel="1" x14ac:dyDescent="0.25">
      <c r="A225" s="2"/>
      <c r="B225" s="13"/>
      <c r="C225" s="13"/>
      <c r="D225" s="13" t="s">
        <v>10</v>
      </c>
      <c r="E225" s="5"/>
      <c r="F225" s="17"/>
      <c r="G225" s="42"/>
      <c r="H225" s="17">
        <v>1500000</v>
      </c>
      <c r="I225" s="12"/>
      <c r="J225" s="17">
        <v>1500000</v>
      </c>
      <c r="K225" s="45"/>
      <c r="L225" s="17">
        <v>1500000</v>
      </c>
      <c r="M225" s="17"/>
      <c r="N225" s="17">
        <v>1500000</v>
      </c>
      <c r="O225" s="22"/>
      <c r="P225" s="22"/>
    </row>
    <row r="226" spans="1:16" ht="15.75" hidden="1" customHeight="1" outlineLevel="1" x14ac:dyDescent="0.25">
      <c r="A226" s="2"/>
      <c r="B226" s="13" t="s">
        <v>101</v>
      </c>
      <c r="C226" s="13" t="s">
        <v>67</v>
      </c>
      <c r="D226" s="13" t="s">
        <v>15</v>
      </c>
      <c r="E226" s="5"/>
      <c r="F226" s="17"/>
      <c r="G226" s="42"/>
      <c r="H226" s="17">
        <f>F227+H227</f>
        <v>10</v>
      </c>
      <c r="I226" s="12"/>
      <c r="J226" s="17">
        <f>H227+J227</f>
        <v>25</v>
      </c>
      <c r="K226" s="45"/>
      <c r="L226" s="17">
        <f>J227+L227</f>
        <v>35</v>
      </c>
      <c r="M226" s="17"/>
      <c r="N226" s="17">
        <f>L227+N227</f>
        <v>45</v>
      </c>
      <c r="O226" s="22"/>
      <c r="P226" s="22"/>
    </row>
    <row r="227" spans="1:16" ht="15.75" hidden="1" customHeight="1" outlineLevel="1" x14ac:dyDescent="0.25">
      <c r="A227" s="2"/>
      <c r="B227" s="13"/>
      <c r="C227" s="13"/>
      <c r="D227" s="47" t="s">
        <v>76</v>
      </c>
      <c r="E227" s="48"/>
      <c r="F227" s="56"/>
      <c r="G227" s="42"/>
      <c r="H227" s="56">
        <v>10</v>
      </c>
      <c r="I227" s="12"/>
      <c r="J227" s="56">
        <v>15</v>
      </c>
      <c r="K227" s="57"/>
      <c r="L227" s="56">
        <v>20</v>
      </c>
      <c r="M227" s="56"/>
      <c r="N227" s="56">
        <v>25</v>
      </c>
      <c r="O227" s="58"/>
      <c r="P227" s="22"/>
    </row>
    <row r="228" spans="1:16" ht="15.75" hidden="1" customHeight="1" outlineLevel="1" x14ac:dyDescent="0.25">
      <c r="A228" s="2"/>
      <c r="B228" s="13" t="s">
        <v>101</v>
      </c>
      <c r="C228" s="13" t="s">
        <v>14</v>
      </c>
      <c r="D228" s="13" t="s">
        <v>108</v>
      </c>
      <c r="E228" s="5"/>
      <c r="F228" s="17"/>
      <c r="G228" s="42"/>
      <c r="H228" s="17">
        <v>471</v>
      </c>
      <c r="I228" s="12"/>
      <c r="J228" s="17">
        <v>896</v>
      </c>
      <c r="K228" s="45"/>
      <c r="L228" s="17">
        <v>1278</v>
      </c>
      <c r="M228" s="17"/>
      <c r="N228" s="17">
        <v>1620</v>
      </c>
      <c r="O228" s="22"/>
      <c r="P228" s="22"/>
    </row>
    <row r="229" spans="1:16" ht="15.75" hidden="1" customHeight="1" outlineLevel="1" x14ac:dyDescent="0.25">
      <c r="A229" s="1"/>
      <c r="B229" s="13" t="s">
        <v>109</v>
      </c>
      <c r="C229" s="13"/>
      <c r="D229" s="13" t="s">
        <v>8</v>
      </c>
      <c r="E229" s="5"/>
      <c r="F229" s="17"/>
      <c r="G229" s="42"/>
      <c r="H229" s="17">
        <f>H230*H231</f>
        <v>40000000</v>
      </c>
      <c r="I229" s="12"/>
      <c r="J229" s="17">
        <f>J230*J231</f>
        <v>90000000</v>
      </c>
      <c r="K229" s="45"/>
      <c r="L229" s="17">
        <f>L230*L231</f>
        <v>110000000</v>
      </c>
      <c r="M229" s="17"/>
      <c r="N229" s="17">
        <f>N230*N231</f>
        <v>130000000</v>
      </c>
      <c r="O229" s="22"/>
      <c r="P229" s="22"/>
    </row>
    <row r="230" spans="1:16" ht="15.75" hidden="1" customHeight="1" outlineLevel="1" x14ac:dyDescent="0.25">
      <c r="A230" s="2"/>
      <c r="B230" s="13"/>
      <c r="C230" s="13"/>
      <c r="D230" s="13" t="s">
        <v>10</v>
      </c>
      <c r="E230" s="5"/>
      <c r="F230" s="17"/>
      <c r="G230" s="42"/>
      <c r="H230" s="17">
        <v>2000000</v>
      </c>
      <c r="I230" s="12"/>
      <c r="J230" s="17">
        <v>2000000</v>
      </c>
      <c r="K230" s="45"/>
      <c r="L230" s="17">
        <v>2000000</v>
      </c>
      <c r="M230" s="17"/>
      <c r="N230" s="17">
        <v>2000000</v>
      </c>
      <c r="O230" s="22"/>
      <c r="P230" s="22"/>
    </row>
    <row r="231" spans="1:16" ht="15.75" hidden="1" customHeight="1" outlineLevel="1" x14ac:dyDescent="0.25">
      <c r="A231" s="2"/>
      <c r="B231" s="13" t="s">
        <v>101</v>
      </c>
      <c r="C231" s="13" t="s">
        <v>67</v>
      </c>
      <c r="D231" s="13" t="s">
        <v>15</v>
      </c>
      <c r="E231" s="5"/>
      <c r="F231" s="17"/>
      <c r="G231" s="42"/>
      <c r="H231" s="17">
        <f>F232+H232</f>
        <v>20</v>
      </c>
      <c r="I231" s="12"/>
      <c r="J231" s="17">
        <f>H232+J232</f>
        <v>45</v>
      </c>
      <c r="K231" s="45"/>
      <c r="L231" s="17">
        <f>J232+L232</f>
        <v>55</v>
      </c>
      <c r="M231" s="17"/>
      <c r="N231" s="17">
        <f>L232+N232</f>
        <v>65</v>
      </c>
      <c r="O231" s="22"/>
      <c r="P231" s="22"/>
    </row>
    <row r="232" spans="1:16" ht="15.75" hidden="1" customHeight="1" outlineLevel="1" x14ac:dyDescent="0.25">
      <c r="A232" s="2"/>
      <c r="B232" s="13"/>
      <c r="C232" s="13"/>
      <c r="D232" s="47" t="s">
        <v>76</v>
      </c>
      <c r="E232" s="48"/>
      <c r="F232" s="56"/>
      <c r="G232" s="42"/>
      <c r="H232" s="56">
        <v>20</v>
      </c>
      <c r="I232" s="12"/>
      <c r="J232" s="56">
        <v>25</v>
      </c>
      <c r="K232" s="57"/>
      <c r="L232" s="56">
        <v>30</v>
      </c>
      <c r="M232" s="56"/>
      <c r="N232" s="56">
        <v>35</v>
      </c>
      <c r="O232" s="58"/>
      <c r="P232" s="22"/>
    </row>
    <row r="233" spans="1:16" ht="15.75" hidden="1" customHeight="1" outlineLevel="1" x14ac:dyDescent="0.25">
      <c r="A233" s="2"/>
      <c r="B233" s="13"/>
      <c r="C233" s="13" t="s">
        <v>110</v>
      </c>
      <c r="D233" s="13" t="s">
        <v>111</v>
      </c>
      <c r="E233" s="5"/>
      <c r="F233" s="17"/>
      <c r="G233" s="42"/>
      <c r="H233" s="17">
        <v>123750</v>
      </c>
      <c r="I233" s="12"/>
      <c r="J233" s="17">
        <v>130703</v>
      </c>
      <c r="K233" s="45"/>
      <c r="L233" s="17">
        <v>161516</v>
      </c>
      <c r="M233" s="17"/>
      <c r="N233" s="17">
        <v>165342</v>
      </c>
      <c r="O233" s="22"/>
      <c r="P233" s="22"/>
    </row>
    <row r="234" spans="1:16" ht="15.75" hidden="1" customHeight="1" outlineLevel="1" x14ac:dyDescent="0.25">
      <c r="A234" s="2"/>
      <c r="B234" s="13"/>
      <c r="C234" s="13" t="s">
        <v>110</v>
      </c>
      <c r="D234" s="13" t="s">
        <v>112</v>
      </c>
      <c r="E234" s="5"/>
      <c r="F234" s="17"/>
      <c r="G234" s="42"/>
      <c r="H234" s="17">
        <v>200000</v>
      </c>
      <c r="I234" s="12"/>
      <c r="J234" s="17">
        <v>200000</v>
      </c>
      <c r="K234" s="45"/>
      <c r="L234" s="17">
        <v>200000</v>
      </c>
      <c r="M234" s="17"/>
      <c r="N234" s="17">
        <v>200000</v>
      </c>
      <c r="O234" s="22"/>
      <c r="P234" s="22"/>
    </row>
    <row r="235" spans="1:16" ht="15.75" hidden="1" customHeight="1" outlineLevel="1" x14ac:dyDescent="0.25">
      <c r="A235" s="1"/>
      <c r="B235" s="13" t="s">
        <v>113</v>
      </c>
      <c r="C235" s="13"/>
      <c r="D235" s="13" t="s">
        <v>8</v>
      </c>
      <c r="E235" s="5"/>
      <c r="F235" s="17"/>
      <c r="G235" s="42"/>
      <c r="H235" s="17">
        <f>H236*H237</f>
        <v>35000000</v>
      </c>
      <c r="I235" s="12"/>
      <c r="J235" s="17">
        <f>J236*J237</f>
        <v>87500000</v>
      </c>
      <c r="K235" s="45"/>
      <c r="L235" s="17">
        <f>L236*L237</f>
        <v>122500000</v>
      </c>
      <c r="M235" s="17"/>
      <c r="N235" s="17">
        <f>N236*N237</f>
        <v>157500000</v>
      </c>
      <c r="O235" s="22"/>
      <c r="P235" s="22"/>
    </row>
    <row r="236" spans="1:16" ht="15.75" hidden="1" customHeight="1" outlineLevel="1" x14ac:dyDescent="0.25">
      <c r="A236" s="2"/>
      <c r="B236" s="13"/>
      <c r="C236" s="13"/>
      <c r="D236" s="13" t="s">
        <v>10</v>
      </c>
      <c r="E236" s="5"/>
      <c r="F236" s="17"/>
      <c r="G236" s="42"/>
      <c r="H236" s="17">
        <v>3500000</v>
      </c>
      <c r="I236" s="12"/>
      <c r="J236" s="17">
        <v>3500000</v>
      </c>
      <c r="K236" s="45"/>
      <c r="L236" s="17">
        <v>3500000</v>
      </c>
      <c r="M236" s="17"/>
      <c r="N236" s="17">
        <v>3500000</v>
      </c>
      <c r="O236" s="22"/>
      <c r="P236" s="22"/>
    </row>
    <row r="237" spans="1:16" ht="15.75" hidden="1" customHeight="1" outlineLevel="1" x14ac:dyDescent="0.25">
      <c r="A237" s="2"/>
      <c r="B237" s="13" t="s">
        <v>101</v>
      </c>
      <c r="C237" s="13" t="s">
        <v>67</v>
      </c>
      <c r="D237" s="13" t="s">
        <v>15</v>
      </c>
      <c r="E237" s="5"/>
      <c r="F237" s="17"/>
      <c r="G237" s="42"/>
      <c r="H237" s="17">
        <f>F238+H238</f>
        <v>10</v>
      </c>
      <c r="I237" s="12"/>
      <c r="J237" s="17">
        <f>H238+J238</f>
        <v>25</v>
      </c>
      <c r="K237" s="45"/>
      <c r="L237" s="17">
        <f>J238+L238</f>
        <v>35</v>
      </c>
      <c r="M237" s="17"/>
      <c r="N237" s="17">
        <f>L238+N238</f>
        <v>45</v>
      </c>
      <c r="O237" s="22"/>
      <c r="P237" s="22"/>
    </row>
    <row r="238" spans="1:16" ht="15.75" hidden="1" customHeight="1" outlineLevel="1" x14ac:dyDescent="0.25">
      <c r="A238" s="2"/>
      <c r="B238" s="13"/>
      <c r="C238" s="13"/>
      <c r="D238" s="47" t="s">
        <v>76</v>
      </c>
      <c r="E238" s="48"/>
      <c r="F238" s="56"/>
      <c r="G238" s="42"/>
      <c r="H238" s="56">
        <v>10</v>
      </c>
      <c r="I238" s="12"/>
      <c r="J238" s="56">
        <v>15</v>
      </c>
      <c r="K238" s="57"/>
      <c r="L238" s="56">
        <v>20</v>
      </c>
      <c r="M238" s="56"/>
      <c r="N238" s="56">
        <v>25</v>
      </c>
      <c r="O238" s="58"/>
      <c r="P238" s="22"/>
    </row>
    <row r="239" spans="1:16" ht="15.75" hidden="1" customHeight="1" outlineLevel="1" x14ac:dyDescent="0.25">
      <c r="A239" s="2"/>
      <c r="B239" s="13" t="s">
        <v>101</v>
      </c>
      <c r="C239" s="13" t="s">
        <v>14</v>
      </c>
      <c r="D239" s="13" t="s">
        <v>114</v>
      </c>
      <c r="E239" s="5"/>
      <c r="F239" s="17"/>
      <c r="G239" s="42"/>
      <c r="H239" s="17">
        <v>1680</v>
      </c>
      <c r="I239" s="12"/>
      <c r="J239" s="17">
        <v>2395</v>
      </c>
      <c r="K239" s="45"/>
      <c r="L239" s="17">
        <v>3036</v>
      </c>
      <c r="M239" s="17"/>
      <c r="N239" s="17">
        <v>3607</v>
      </c>
      <c r="O239" s="22"/>
      <c r="P239" s="22"/>
    </row>
    <row r="240" spans="1:16" ht="15.75" hidden="1" customHeight="1" outlineLevel="1" x14ac:dyDescent="0.25">
      <c r="A240" s="1"/>
      <c r="B240" s="13" t="s">
        <v>115</v>
      </c>
      <c r="C240" s="13"/>
      <c r="D240" s="13" t="s">
        <v>8</v>
      </c>
      <c r="E240" s="5"/>
      <c r="F240" s="17"/>
      <c r="G240" s="42"/>
      <c r="H240" s="17">
        <f>H241*H242</f>
        <v>17500000</v>
      </c>
      <c r="I240" s="12"/>
      <c r="J240" s="17">
        <f>J241*J242</f>
        <v>42000000</v>
      </c>
      <c r="K240" s="45"/>
      <c r="L240" s="17">
        <f>L241*L242</f>
        <v>59500000</v>
      </c>
      <c r="M240" s="17"/>
      <c r="N240" s="17">
        <f>N241*N242</f>
        <v>87500000</v>
      </c>
      <c r="O240" s="22"/>
      <c r="P240" s="22"/>
    </row>
    <row r="241" spans="1:16" ht="15.75" hidden="1" customHeight="1" outlineLevel="1" x14ac:dyDescent="0.25">
      <c r="A241" s="2"/>
      <c r="B241" s="13"/>
      <c r="C241" s="13"/>
      <c r="D241" s="13" t="s">
        <v>10</v>
      </c>
      <c r="E241" s="5"/>
      <c r="F241" s="17"/>
      <c r="G241" s="42"/>
      <c r="H241" s="17">
        <v>3500000</v>
      </c>
      <c r="I241" s="12"/>
      <c r="J241" s="17">
        <v>3500000</v>
      </c>
      <c r="K241" s="45"/>
      <c r="L241" s="17">
        <v>3500000</v>
      </c>
      <c r="M241" s="17"/>
      <c r="N241" s="17">
        <v>3500000</v>
      </c>
      <c r="O241" s="22"/>
      <c r="P241" s="22"/>
    </row>
    <row r="242" spans="1:16" ht="15.75" hidden="1" customHeight="1" outlineLevel="1" x14ac:dyDescent="0.25">
      <c r="A242" s="2"/>
      <c r="B242" s="13" t="s">
        <v>101</v>
      </c>
      <c r="C242" s="13" t="s">
        <v>67</v>
      </c>
      <c r="D242" s="13" t="s">
        <v>15</v>
      </c>
      <c r="E242" s="5"/>
      <c r="F242" s="17"/>
      <c r="G242" s="42"/>
      <c r="H242" s="17">
        <f>F243+H243</f>
        <v>5</v>
      </c>
      <c r="I242" s="12"/>
      <c r="J242" s="17">
        <f>H243+J243</f>
        <v>12</v>
      </c>
      <c r="K242" s="45"/>
      <c r="L242" s="17">
        <f>J243+L243</f>
        <v>17</v>
      </c>
      <c r="M242" s="17"/>
      <c r="N242" s="17">
        <f>L243+N243</f>
        <v>25</v>
      </c>
      <c r="O242" s="22"/>
      <c r="P242" s="22"/>
    </row>
    <row r="243" spans="1:16" ht="15.75" hidden="1" customHeight="1" outlineLevel="1" x14ac:dyDescent="0.25">
      <c r="A243" s="2"/>
      <c r="B243" s="13"/>
      <c r="C243" s="13"/>
      <c r="D243" s="47" t="s">
        <v>76</v>
      </c>
      <c r="E243" s="48"/>
      <c r="F243" s="56"/>
      <c r="G243" s="42"/>
      <c r="H243" s="56">
        <v>5</v>
      </c>
      <c r="I243" s="12"/>
      <c r="J243" s="56">
        <v>7</v>
      </c>
      <c r="K243" s="57"/>
      <c r="L243" s="56">
        <v>10</v>
      </c>
      <c r="M243" s="56"/>
      <c r="N243" s="56">
        <v>15</v>
      </c>
      <c r="O243" s="58"/>
      <c r="P243" s="22"/>
    </row>
    <row r="244" spans="1:16" ht="15.75" hidden="1" customHeight="1" outlineLevel="1" x14ac:dyDescent="0.25">
      <c r="A244" s="2"/>
      <c r="B244" s="13" t="s">
        <v>101</v>
      </c>
      <c r="C244" s="13" t="s">
        <v>14</v>
      </c>
      <c r="D244" s="13" t="s">
        <v>116</v>
      </c>
      <c r="E244" s="5"/>
      <c r="F244" s="17"/>
      <c r="G244" s="42"/>
      <c r="H244" s="17">
        <v>2100</v>
      </c>
      <c r="I244" s="12"/>
      <c r="J244" s="17">
        <v>3992</v>
      </c>
      <c r="K244" s="45"/>
      <c r="L244" s="17">
        <v>5693</v>
      </c>
      <c r="M244" s="17"/>
      <c r="N244" s="17">
        <v>7215</v>
      </c>
      <c r="O244" s="22"/>
      <c r="P244" s="22"/>
    </row>
    <row r="245" spans="1:16" ht="15.75" hidden="1" customHeight="1" outlineLevel="1" x14ac:dyDescent="0.25">
      <c r="A245" s="1"/>
      <c r="B245" s="13" t="s">
        <v>117</v>
      </c>
      <c r="C245" s="13"/>
      <c r="D245" s="13" t="s">
        <v>8</v>
      </c>
      <c r="E245" s="5"/>
      <c r="F245" s="17"/>
      <c r="G245" s="42"/>
      <c r="H245" s="17">
        <f>H246*H247</f>
        <v>45000000</v>
      </c>
      <c r="I245" s="12"/>
      <c r="J245" s="17">
        <f>J246*J247</f>
        <v>105000000</v>
      </c>
      <c r="K245" s="45"/>
      <c r="L245" s="17">
        <f>L246*L247</f>
        <v>135000000</v>
      </c>
      <c r="M245" s="17"/>
      <c r="N245" s="17">
        <f>N246*N247</f>
        <v>165000000</v>
      </c>
      <c r="O245" s="22"/>
      <c r="P245" s="22"/>
    </row>
    <row r="246" spans="1:16" ht="15.75" hidden="1" customHeight="1" outlineLevel="1" x14ac:dyDescent="0.25">
      <c r="A246" s="2"/>
      <c r="B246" s="13"/>
      <c r="C246" s="13"/>
      <c r="D246" s="13" t="s">
        <v>10</v>
      </c>
      <c r="E246" s="5"/>
      <c r="F246" s="17"/>
      <c r="G246" s="42"/>
      <c r="H246" s="17">
        <v>3000000</v>
      </c>
      <c r="I246" s="12"/>
      <c r="J246" s="17">
        <v>3000000</v>
      </c>
      <c r="K246" s="45"/>
      <c r="L246" s="17">
        <v>3000000</v>
      </c>
      <c r="M246" s="17"/>
      <c r="N246" s="17">
        <v>3000000</v>
      </c>
      <c r="O246" s="22"/>
      <c r="P246" s="22"/>
    </row>
    <row r="247" spans="1:16" ht="15.75" hidden="1" customHeight="1" outlineLevel="1" x14ac:dyDescent="0.25">
      <c r="A247" s="2"/>
      <c r="B247" s="13" t="s">
        <v>101</v>
      </c>
      <c r="C247" s="13" t="s">
        <v>67</v>
      </c>
      <c r="D247" s="13" t="s">
        <v>15</v>
      </c>
      <c r="E247" s="5"/>
      <c r="F247" s="17"/>
      <c r="G247" s="42"/>
      <c r="H247" s="17">
        <f>F248+H248</f>
        <v>15</v>
      </c>
      <c r="I247" s="12"/>
      <c r="J247" s="17">
        <f>H248+J248</f>
        <v>35</v>
      </c>
      <c r="K247" s="45"/>
      <c r="L247" s="17">
        <f>J248+L248</f>
        <v>45</v>
      </c>
      <c r="M247" s="17"/>
      <c r="N247" s="17">
        <f>L248+N248</f>
        <v>55</v>
      </c>
      <c r="O247" s="22"/>
      <c r="P247" s="22"/>
    </row>
    <row r="248" spans="1:16" ht="15.75" hidden="1" customHeight="1" outlineLevel="1" x14ac:dyDescent="0.25">
      <c r="A248" s="2"/>
      <c r="B248" s="13"/>
      <c r="C248" s="13"/>
      <c r="D248" s="47" t="s">
        <v>76</v>
      </c>
      <c r="E248" s="5"/>
      <c r="F248" s="17"/>
      <c r="G248" s="42"/>
      <c r="H248" s="17">
        <v>15</v>
      </c>
      <c r="I248" s="12"/>
      <c r="J248" s="17">
        <v>20</v>
      </c>
      <c r="K248" s="45"/>
      <c r="L248" s="17">
        <v>25</v>
      </c>
      <c r="M248" s="17"/>
      <c r="N248" s="17">
        <v>30</v>
      </c>
      <c r="O248" s="22"/>
      <c r="P248" s="22"/>
    </row>
    <row r="249" spans="1:16" ht="15.75" hidden="1" customHeight="1" outlineLevel="1" x14ac:dyDescent="0.25">
      <c r="A249" s="2"/>
      <c r="B249" s="13" t="s">
        <v>101</v>
      </c>
      <c r="C249" s="13" t="s">
        <v>118</v>
      </c>
      <c r="D249" s="13" t="s">
        <v>119</v>
      </c>
      <c r="E249" s="5"/>
      <c r="F249" s="17"/>
      <c r="G249" s="42"/>
      <c r="H249" s="17">
        <v>16250</v>
      </c>
      <c r="I249" s="12"/>
      <c r="J249" s="17">
        <v>23170</v>
      </c>
      <c r="K249" s="45"/>
      <c r="L249" s="17">
        <v>29366</v>
      </c>
      <c r="M249" s="17"/>
      <c r="N249" s="17">
        <v>34894</v>
      </c>
      <c r="O249" s="22"/>
      <c r="P249" s="22"/>
    </row>
    <row r="250" spans="1:16" ht="15.75" hidden="1" customHeight="1" outlineLevel="1" x14ac:dyDescent="0.25">
      <c r="A250" s="1"/>
      <c r="B250" s="13" t="s">
        <v>120</v>
      </c>
      <c r="C250" s="13"/>
      <c r="D250" s="13" t="s">
        <v>8</v>
      </c>
      <c r="E250" s="5"/>
      <c r="F250" s="17"/>
      <c r="G250" s="42"/>
      <c r="H250" s="17">
        <f>H251*H252</f>
        <v>20000000</v>
      </c>
      <c r="I250" s="12"/>
      <c r="J250" s="17">
        <f>J251*J252</f>
        <v>45000000</v>
      </c>
      <c r="K250" s="45"/>
      <c r="L250" s="17">
        <f>L251*L252</f>
        <v>55000000</v>
      </c>
      <c r="M250" s="17"/>
      <c r="N250" s="17">
        <f>N251*N252</f>
        <v>65000000</v>
      </c>
      <c r="O250" s="22"/>
      <c r="P250" s="22"/>
    </row>
    <row r="251" spans="1:16" ht="15.75" hidden="1" customHeight="1" outlineLevel="1" x14ac:dyDescent="0.25">
      <c r="A251" s="2"/>
      <c r="B251" s="13"/>
      <c r="C251" s="13"/>
      <c r="D251" s="13" t="s">
        <v>10</v>
      </c>
      <c r="E251" s="5"/>
      <c r="F251" s="17"/>
      <c r="G251" s="42"/>
      <c r="H251" s="17">
        <v>1000000</v>
      </c>
      <c r="I251" s="12"/>
      <c r="J251" s="17">
        <v>1000000</v>
      </c>
      <c r="K251" s="45"/>
      <c r="L251" s="17">
        <v>1000000</v>
      </c>
      <c r="M251" s="17"/>
      <c r="N251" s="17">
        <v>1000000</v>
      </c>
      <c r="O251" s="22"/>
      <c r="P251" s="22"/>
    </row>
    <row r="252" spans="1:16" ht="15.75" hidden="1" customHeight="1" outlineLevel="1" x14ac:dyDescent="0.25">
      <c r="A252" s="2"/>
      <c r="B252" s="13" t="s">
        <v>101</v>
      </c>
      <c r="C252" s="13" t="s">
        <v>67</v>
      </c>
      <c r="D252" s="13" t="s">
        <v>15</v>
      </c>
      <c r="E252" s="5"/>
      <c r="F252" s="17"/>
      <c r="G252" s="42"/>
      <c r="H252" s="17">
        <v>20</v>
      </c>
      <c r="I252" s="12"/>
      <c r="J252" s="17">
        <v>45</v>
      </c>
      <c r="K252" s="45"/>
      <c r="L252" s="17">
        <v>55</v>
      </c>
      <c r="M252" s="17"/>
      <c r="N252" s="17">
        <v>65</v>
      </c>
      <c r="O252" s="22"/>
      <c r="P252" s="22"/>
    </row>
    <row r="253" spans="1:16" ht="15.75" hidden="1" customHeight="1" outlineLevel="1" x14ac:dyDescent="0.25">
      <c r="A253" s="2"/>
      <c r="B253" s="13" t="s">
        <v>101</v>
      </c>
      <c r="C253" s="13" t="s">
        <v>14</v>
      </c>
      <c r="D253" s="13" t="s">
        <v>121</v>
      </c>
      <c r="E253" s="5"/>
      <c r="F253" s="17"/>
      <c r="G253" s="42"/>
      <c r="H253" s="17">
        <v>2000</v>
      </c>
      <c r="I253" s="12"/>
      <c r="J253" s="17">
        <v>2376</v>
      </c>
      <c r="K253" s="45"/>
      <c r="L253" s="17">
        <v>2711</v>
      </c>
      <c r="M253" s="17"/>
      <c r="N253" s="17">
        <v>3006</v>
      </c>
      <c r="O253" s="22"/>
      <c r="P253" s="22"/>
    </row>
    <row r="254" spans="1:16" ht="15.75" hidden="1" customHeight="1" outlineLevel="1" x14ac:dyDescent="0.25">
      <c r="A254" s="2"/>
      <c r="B254" s="13" t="s">
        <v>122</v>
      </c>
      <c r="C254" s="13"/>
      <c r="D254" s="59" t="s">
        <v>8</v>
      </c>
      <c r="E254" s="60"/>
      <c r="F254" s="61"/>
      <c r="G254" s="62"/>
      <c r="H254" s="61">
        <f>H255*H258+H256*H257</f>
        <v>90000000</v>
      </c>
      <c r="I254" s="63"/>
      <c r="J254" s="61">
        <f>J255*J258+J256*J257</f>
        <v>200000000</v>
      </c>
      <c r="K254" s="64"/>
      <c r="L254" s="61">
        <f>L255*L258+L256*L257</f>
        <v>180000000</v>
      </c>
      <c r="M254" s="61"/>
      <c r="N254" s="61">
        <f>N255*N258+N256*N257</f>
        <v>90000000</v>
      </c>
      <c r="O254" s="22"/>
      <c r="P254" s="22"/>
    </row>
    <row r="255" spans="1:16" ht="15.75" hidden="1" customHeight="1" outlineLevel="1" x14ac:dyDescent="0.25">
      <c r="A255" s="2"/>
      <c r="B255" s="13"/>
      <c r="C255" s="65"/>
      <c r="D255" s="66" t="s">
        <v>10</v>
      </c>
      <c r="E255" s="67"/>
      <c r="F255" s="68"/>
      <c r="G255" s="69"/>
      <c r="H255" s="68">
        <v>10000000</v>
      </c>
      <c r="I255" s="70"/>
      <c r="J255" s="68">
        <v>10000000</v>
      </c>
      <c r="K255" s="71"/>
      <c r="L255" s="68">
        <v>10000000</v>
      </c>
      <c r="M255" s="68"/>
      <c r="N255" s="68">
        <v>10000000</v>
      </c>
      <c r="O255" s="22"/>
      <c r="P255" s="22"/>
    </row>
    <row r="256" spans="1:16" ht="15.75" hidden="1" customHeight="1" outlineLevel="1" x14ac:dyDescent="0.25">
      <c r="A256" s="2"/>
      <c r="B256" s="13"/>
      <c r="C256" s="65"/>
      <c r="D256" s="66" t="s">
        <v>10</v>
      </c>
      <c r="E256" s="67"/>
      <c r="F256" s="68"/>
      <c r="G256" s="69"/>
      <c r="H256" s="68">
        <v>5000000</v>
      </c>
      <c r="I256" s="70"/>
      <c r="J256" s="68">
        <v>5000000</v>
      </c>
      <c r="K256" s="71"/>
      <c r="L256" s="68">
        <v>5000000</v>
      </c>
      <c r="M256" s="68"/>
      <c r="N256" s="68">
        <v>5000000</v>
      </c>
      <c r="O256" s="22"/>
      <c r="P256" s="22"/>
    </row>
    <row r="257" spans="1:17" ht="15.75" hidden="1" customHeight="1" outlineLevel="1" x14ac:dyDescent="0.25">
      <c r="A257" s="2"/>
      <c r="B257" s="13" t="s">
        <v>101</v>
      </c>
      <c r="C257" s="65" t="s">
        <v>123</v>
      </c>
      <c r="D257" s="66" t="s">
        <v>15</v>
      </c>
      <c r="E257" s="67"/>
      <c r="F257" s="68"/>
      <c r="G257" s="69"/>
      <c r="H257" s="68">
        <v>14</v>
      </c>
      <c r="I257" s="70"/>
      <c r="J257" s="68">
        <v>30</v>
      </c>
      <c r="K257" s="71"/>
      <c r="L257" s="68">
        <v>26</v>
      </c>
      <c r="M257" s="68"/>
      <c r="N257" s="68">
        <v>14</v>
      </c>
      <c r="O257" s="22"/>
      <c r="P257" s="22"/>
    </row>
    <row r="258" spans="1:17" ht="15.75" hidden="1" customHeight="1" outlineLevel="1" x14ac:dyDescent="0.25">
      <c r="A258" s="2"/>
      <c r="B258" s="13" t="s">
        <v>101</v>
      </c>
      <c r="C258" s="65" t="s">
        <v>124</v>
      </c>
      <c r="D258" s="66" t="s">
        <v>15</v>
      </c>
      <c r="E258" s="67"/>
      <c r="F258" s="68"/>
      <c r="G258" s="69"/>
      <c r="H258" s="68">
        <v>2</v>
      </c>
      <c r="I258" s="70"/>
      <c r="J258" s="68">
        <v>5</v>
      </c>
      <c r="K258" s="71"/>
      <c r="L258" s="68">
        <v>5</v>
      </c>
      <c r="M258" s="68"/>
      <c r="N258" s="68">
        <v>2</v>
      </c>
      <c r="O258" s="22"/>
      <c r="P258" s="22"/>
    </row>
    <row r="259" spans="1:17" ht="15.75" hidden="1" customHeight="1" outlineLevel="1" x14ac:dyDescent="0.25">
      <c r="A259" s="2"/>
      <c r="B259" s="72" t="s">
        <v>101</v>
      </c>
      <c r="C259" s="73" t="s">
        <v>14</v>
      </c>
      <c r="D259" s="74" t="s">
        <v>125</v>
      </c>
      <c r="E259" s="75"/>
      <c r="F259" s="75"/>
      <c r="G259" s="75"/>
      <c r="H259" s="68">
        <v>850</v>
      </c>
      <c r="I259" s="75"/>
      <c r="J259" s="68">
        <v>1100</v>
      </c>
      <c r="K259" s="75"/>
      <c r="L259" s="68">
        <v>1300</v>
      </c>
      <c r="M259" s="75"/>
      <c r="N259" s="68">
        <v>1500</v>
      </c>
      <c r="O259" s="22"/>
      <c r="P259" s="22"/>
    </row>
    <row r="260" spans="1:17" ht="15.75" customHeight="1" collapsed="1" x14ac:dyDescent="0.25">
      <c r="A260" s="2" t="s">
        <v>126</v>
      </c>
      <c r="B260" s="5" t="s">
        <v>127</v>
      </c>
      <c r="C260" s="8" t="s">
        <v>7</v>
      </c>
      <c r="D260" s="76" t="s">
        <v>8</v>
      </c>
      <c r="E260" s="76"/>
      <c r="F260" s="77"/>
      <c r="G260" s="78"/>
      <c r="H260" s="79">
        <f>H261+H264+H267+H270</f>
        <v>388250000</v>
      </c>
      <c r="I260" s="80">
        <f>H260/$H$399</f>
        <v>0.11935745875750192</v>
      </c>
      <c r="J260" s="79">
        <f>J261+J264+J267+J270</f>
        <v>835250000</v>
      </c>
      <c r="K260" s="80">
        <f>J260/$J$399</f>
        <v>0.16144582784549599</v>
      </c>
      <c r="L260" s="79">
        <f>L261+L264+L267+L270</f>
        <v>971250000</v>
      </c>
      <c r="M260" s="80">
        <f>L260/$L$399</f>
        <v>0.16656254185500166</v>
      </c>
      <c r="N260" s="79">
        <f>N261+N264+N267+N270</f>
        <v>1110750000</v>
      </c>
      <c r="O260" s="12">
        <f>N260/$N$399</f>
        <v>0.17331883847433235</v>
      </c>
      <c r="P260" s="19">
        <f>F260+H260+J260+L260+N260</f>
        <v>3305500000</v>
      </c>
      <c r="Q260" s="12">
        <f>P260/$P$399</f>
        <v>0.15363034239000198</v>
      </c>
    </row>
    <row r="261" spans="1:17" ht="15.75" hidden="1" customHeight="1" outlineLevel="1" x14ac:dyDescent="0.25">
      <c r="A261" s="1"/>
      <c r="B261" s="13" t="s">
        <v>128</v>
      </c>
      <c r="C261" s="13"/>
      <c r="D261" s="13" t="s">
        <v>8</v>
      </c>
      <c r="E261" s="5"/>
      <c r="F261" s="17"/>
      <c r="G261" s="42"/>
      <c r="H261" s="17">
        <f>H262*H263</f>
        <v>150000000</v>
      </c>
      <c r="I261" s="12"/>
      <c r="J261" s="17">
        <f>J262*J263</f>
        <v>340000000</v>
      </c>
      <c r="K261" s="45"/>
      <c r="L261" s="17">
        <f>L262*L263</f>
        <v>430000000</v>
      </c>
      <c r="M261" s="17"/>
      <c r="N261" s="17">
        <f>N262*N263</f>
        <v>530000000</v>
      </c>
      <c r="O261" s="22"/>
      <c r="P261" s="22"/>
    </row>
    <row r="262" spans="1:17" ht="15.75" hidden="1" customHeight="1" outlineLevel="1" x14ac:dyDescent="0.25">
      <c r="A262" s="2"/>
      <c r="B262" s="13"/>
      <c r="C262" s="13"/>
      <c r="D262" s="13" t="s">
        <v>10</v>
      </c>
      <c r="E262" s="5"/>
      <c r="F262" s="17"/>
      <c r="G262" s="42"/>
      <c r="H262" s="17">
        <v>10000000</v>
      </c>
      <c r="I262" s="12"/>
      <c r="J262" s="17">
        <v>10000000</v>
      </c>
      <c r="K262" s="45"/>
      <c r="L262" s="17">
        <v>10000000</v>
      </c>
      <c r="M262" s="17"/>
      <c r="N262" s="17">
        <v>10000000</v>
      </c>
      <c r="O262" s="22"/>
      <c r="P262" s="22"/>
    </row>
    <row r="263" spans="1:17" ht="15.75" hidden="1" customHeight="1" outlineLevel="1" x14ac:dyDescent="0.25">
      <c r="A263" s="2"/>
      <c r="B263" s="13" t="s">
        <v>101</v>
      </c>
      <c r="C263" s="13" t="s">
        <v>67</v>
      </c>
      <c r="D263" s="13" t="s">
        <v>15</v>
      </c>
      <c r="E263" s="5"/>
      <c r="F263" s="17"/>
      <c r="G263" s="42"/>
      <c r="H263" s="17">
        <v>15</v>
      </c>
      <c r="I263" s="12"/>
      <c r="J263" s="17">
        <v>34</v>
      </c>
      <c r="K263" s="45"/>
      <c r="L263" s="17">
        <v>43</v>
      </c>
      <c r="M263" s="17"/>
      <c r="N263" s="17">
        <v>53</v>
      </c>
      <c r="O263" s="22"/>
      <c r="P263" s="22"/>
    </row>
    <row r="264" spans="1:17" ht="15.75" hidden="1" customHeight="1" outlineLevel="1" x14ac:dyDescent="0.25">
      <c r="A264" s="1"/>
      <c r="B264" s="13" t="s">
        <v>129</v>
      </c>
      <c r="C264" s="13"/>
      <c r="D264" s="13" t="s">
        <v>8</v>
      </c>
      <c r="E264" s="5"/>
      <c r="F264" s="17"/>
      <c r="G264" s="42"/>
      <c r="H264" s="17">
        <f>H265*H266</f>
        <v>225000000</v>
      </c>
      <c r="I264" s="12"/>
      <c r="J264" s="17">
        <f>J265*J266</f>
        <v>465000000</v>
      </c>
      <c r="K264" s="45"/>
      <c r="L264" s="17">
        <f>L265*L266</f>
        <v>502500000</v>
      </c>
      <c r="M264" s="17"/>
      <c r="N264" s="17">
        <f>N265*N266</f>
        <v>532500000</v>
      </c>
      <c r="O264" s="22"/>
      <c r="P264" s="22"/>
    </row>
    <row r="265" spans="1:17" ht="15.75" hidden="1" customHeight="1" outlineLevel="1" x14ac:dyDescent="0.25">
      <c r="A265" s="2"/>
      <c r="B265" s="13"/>
      <c r="C265" s="13"/>
      <c r="D265" s="13" t="s">
        <v>10</v>
      </c>
      <c r="E265" s="5"/>
      <c r="F265" s="17"/>
      <c r="G265" s="42"/>
      <c r="H265" s="17">
        <v>7500000</v>
      </c>
      <c r="I265" s="12"/>
      <c r="J265" s="17">
        <v>7500000</v>
      </c>
      <c r="K265" s="45"/>
      <c r="L265" s="17">
        <v>7500000</v>
      </c>
      <c r="M265" s="17"/>
      <c r="N265" s="17">
        <v>7500000</v>
      </c>
      <c r="O265" s="22"/>
      <c r="P265" s="22"/>
    </row>
    <row r="266" spans="1:17" ht="15.75" hidden="1" customHeight="1" outlineLevel="1" x14ac:dyDescent="0.25">
      <c r="A266" s="2"/>
      <c r="B266" s="13" t="s">
        <v>101</v>
      </c>
      <c r="C266" s="13" t="s">
        <v>67</v>
      </c>
      <c r="D266" s="13" t="s">
        <v>15</v>
      </c>
      <c r="E266" s="5"/>
      <c r="F266" s="17"/>
      <c r="G266" s="42"/>
      <c r="H266" s="17">
        <v>30</v>
      </c>
      <c r="I266" s="12"/>
      <c r="J266" s="17">
        <v>62</v>
      </c>
      <c r="K266" s="45"/>
      <c r="L266" s="17">
        <v>67</v>
      </c>
      <c r="M266" s="17"/>
      <c r="N266" s="17">
        <v>71</v>
      </c>
      <c r="O266" s="22"/>
      <c r="P266" s="22"/>
    </row>
    <row r="267" spans="1:17" ht="15.75" hidden="1" customHeight="1" outlineLevel="1" x14ac:dyDescent="0.25">
      <c r="A267" s="1"/>
      <c r="B267" s="13" t="s">
        <v>130</v>
      </c>
      <c r="C267" s="13"/>
      <c r="D267" s="13" t="s">
        <v>8</v>
      </c>
      <c r="E267" s="5"/>
      <c r="F267" s="17"/>
      <c r="G267" s="42"/>
      <c r="H267" s="17">
        <f>H268*H269</f>
        <v>11250000</v>
      </c>
      <c r="I267" s="12"/>
      <c r="J267" s="17">
        <f>J268*J269</f>
        <v>26250000</v>
      </c>
      <c r="K267" s="45"/>
      <c r="L267" s="17">
        <f>L268*L269</f>
        <v>33750000</v>
      </c>
      <c r="M267" s="17"/>
      <c r="N267" s="17">
        <f>N268*N269</f>
        <v>41250000</v>
      </c>
      <c r="O267" s="22"/>
      <c r="P267" s="22"/>
    </row>
    <row r="268" spans="1:17" ht="15.75" hidden="1" customHeight="1" outlineLevel="1" x14ac:dyDescent="0.25">
      <c r="A268" s="2"/>
      <c r="B268" s="13"/>
      <c r="C268" s="13"/>
      <c r="D268" s="13" t="s">
        <v>10</v>
      </c>
      <c r="E268" s="5"/>
      <c r="F268" s="17"/>
      <c r="G268" s="42"/>
      <c r="H268" s="17">
        <v>3750000</v>
      </c>
      <c r="I268" s="12"/>
      <c r="J268" s="17">
        <v>3750000</v>
      </c>
      <c r="K268" s="45"/>
      <c r="L268" s="17">
        <v>3750000</v>
      </c>
      <c r="M268" s="17"/>
      <c r="N268" s="17">
        <v>3750000</v>
      </c>
      <c r="O268" s="22"/>
      <c r="P268" s="22"/>
    </row>
    <row r="269" spans="1:17" ht="15.75" hidden="1" customHeight="1" outlineLevel="1" x14ac:dyDescent="0.25">
      <c r="A269" s="2"/>
      <c r="B269" s="13" t="s">
        <v>101</v>
      </c>
      <c r="C269" s="13" t="s">
        <v>67</v>
      </c>
      <c r="D269" s="13" t="s">
        <v>15</v>
      </c>
      <c r="E269" s="5"/>
      <c r="F269" s="17"/>
      <c r="G269" s="42"/>
      <c r="H269" s="17">
        <v>3</v>
      </c>
      <c r="I269" s="12"/>
      <c r="J269" s="17">
        <v>7</v>
      </c>
      <c r="K269" s="45"/>
      <c r="L269" s="17">
        <v>9</v>
      </c>
      <c r="M269" s="17"/>
      <c r="N269" s="17">
        <v>11</v>
      </c>
      <c r="O269" s="22"/>
      <c r="P269" s="22"/>
    </row>
    <row r="270" spans="1:17" ht="15.75" hidden="1" customHeight="1" outlineLevel="1" x14ac:dyDescent="0.25">
      <c r="A270" s="1"/>
      <c r="B270" s="13" t="s">
        <v>131</v>
      </c>
      <c r="C270" s="13"/>
      <c r="D270" s="13" t="s">
        <v>8</v>
      </c>
      <c r="E270" s="5"/>
      <c r="F270" s="17"/>
      <c r="G270" s="42"/>
      <c r="H270" s="17">
        <f>H271*H272</f>
        <v>2000000</v>
      </c>
      <c r="I270" s="12"/>
      <c r="J270" s="17">
        <f>J271*J272</f>
        <v>4000000</v>
      </c>
      <c r="K270" s="45"/>
      <c r="L270" s="17">
        <f>L271*L272</f>
        <v>5000000</v>
      </c>
      <c r="M270" s="17"/>
      <c r="N270" s="17">
        <f>N271*N272</f>
        <v>7000000</v>
      </c>
      <c r="O270" s="22"/>
      <c r="P270" s="22"/>
    </row>
    <row r="271" spans="1:17" ht="15.75" hidden="1" customHeight="1" outlineLevel="1" x14ac:dyDescent="0.25">
      <c r="A271" s="2"/>
      <c r="B271" s="13"/>
      <c r="C271" s="13"/>
      <c r="D271" s="13" t="s">
        <v>10</v>
      </c>
      <c r="E271" s="5"/>
      <c r="F271" s="17"/>
      <c r="G271" s="42"/>
      <c r="H271" s="17">
        <v>1000000</v>
      </c>
      <c r="I271" s="12"/>
      <c r="J271" s="17">
        <v>1000000</v>
      </c>
      <c r="K271" s="45"/>
      <c r="L271" s="17">
        <v>1000000</v>
      </c>
      <c r="M271" s="17"/>
      <c r="N271" s="17">
        <v>1000000</v>
      </c>
      <c r="O271" s="22"/>
      <c r="P271" s="22"/>
    </row>
    <row r="272" spans="1:17" ht="15.75" hidden="1" customHeight="1" outlineLevel="1" x14ac:dyDescent="0.25">
      <c r="A272" s="2"/>
      <c r="B272" s="13" t="s">
        <v>101</v>
      </c>
      <c r="C272" s="13" t="s">
        <v>67</v>
      </c>
      <c r="D272" s="13" t="s">
        <v>15</v>
      </c>
      <c r="E272" s="5"/>
      <c r="F272" s="17"/>
      <c r="G272" s="42"/>
      <c r="H272" s="17">
        <v>2</v>
      </c>
      <c r="I272" s="12"/>
      <c r="J272" s="17">
        <v>4</v>
      </c>
      <c r="K272" s="45"/>
      <c r="L272" s="17">
        <v>5</v>
      </c>
      <c r="M272" s="17"/>
      <c r="N272" s="17">
        <v>7</v>
      </c>
      <c r="O272" s="22"/>
      <c r="P272" s="22"/>
    </row>
    <row r="273" spans="1:17" ht="15.75" customHeight="1" collapsed="1" x14ac:dyDescent="0.25">
      <c r="A273" s="2" t="s">
        <v>132</v>
      </c>
      <c r="B273" s="5" t="s">
        <v>133</v>
      </c>
      <c r="C273" s="8" t="s">
        <v>7</v>
      </c>
      <c r="D273" s="5" t="s">
        <v>8</v>
      </c>
      <c r="E273" s="5"/>
      <c r="F273" s="17">
        <f>F274*F275</f>
        <v>119876000</v>
      </c>
      <c r="G273" s="42">
        <f>F273/$F$399</f>
        <v>0.14108303792939492</v>
      </c>
      <c r="H273" s="17">
        <f>H274*H275</f>
        <v>119876000</v>
      </c>
      <c r="I273" s="12">
        <f>H273/$H$399</f>
        <v>3.6852787446269929E-2</v>
      </c>
      <c r="J273" s="17">
        <f>J274*J275</f>
        <v>119876000</v>
      </c>
      <c r="K273" s="12">
        <f>J273/$J$399</f>
        <v>2.3170883039576987E-2</v>
      </c>
      <c r="L273" s="17">
        <f>L274*L275</f>
        <v>119876000</v>
      </c>
      <c r="M273" s="12">
        <f>L273/$L$399</f>
        <v>2.0557890622816145E-2</v>
      </c>
      <c r="N273" s="17">
        <f>N274*N275</f>
        <v>119876000</v>
      </c>
      <c r="O273" s="12">
        <f>N273/$N$399</f>
        <v>1.8705171353544062E-2</v>
      </c>
      <c r="P273" s="19">
        <f>F273+H273+J273+L273+N273</f>
        <v>599380000</v>
      </c>
      <c r="Q273" s="12">
        <f>P273/$P$399</f>
        <v>2.7857496482141697E-2</v>
      </c>
    </row>
    <row r="274" spans="1:17" ht="15.75" hidden="1" customHeight="1" outlineLevel="1" x14ac:dyDescent="0.25">
      <c r="A274" s="2"/>
      <c r="B274" s="13"/>
      <c r="C274" s="13"/>
      <c r="D274" s="13" t="s">
        <v>22</v>
      </c>
      <c r="E274" s="5"/>
      <c r="F274" s="17">
        <v>260600</v>
      </c>
      <c r="G274" s="42"/>
      <c r="H274" s="17">
        <v>260600</v>
      </c>
      <c r="I274" s="12"/>
      <c r="J274" s="17">
        <v>260600</v>
      </c>
      <c r="K274" s="45"/>
      <c r="L274" s="17">
        <v>260600</v>
      </c>
      <c r="M274" s="17"/>
      <c r="N274" s="17">
        <v>260600</v>
      </c>
      <c r="O274" s="22"/>
      <c r="P274" s="22"/>
    </row>
    <row r="275" spans="1:17" ht="15.75" hidden="1" customHeight="1" outlineLevel="1" x14ac:dyDescent="0.25">
      <c r="A275" s="2"/>
      <c r="B275" s="13" t="s">
        <v>134</v>
      </c>
      <c r="C275" s="13" t="s">
        <v>67</v>
      </c>
      <c r="D275" s="13" t="s">
        <v>15</v>
      </c>
      <c r="E275" s="5"/>
      <c r="F275" s="17">
        <v>460</v>
      </c>
      <c r="G275" s="42"/>
      <c r="H275" s="17">
        <v>460</v>
      </c>
      <c r="I275" s="12"/>
      <c r="J275" s="17">
        <v>460</v>
      </c>
      <c r="K275" s="45"/>
      <c r="L275" s="17">
        <v>460</v>
      </c>
      <c r="M275" s="17"/>
      <c r="N275" s="17">
        <v>460</v>
      </c>
      <c r="O275" s="22"/>
      <c r="P275" s="22"/>
    </row>
    <row r="276" spans="1:17" ht="15.75" hidden="1" customHeight="1" outlineLevel="1" x14ac:dyDescent="0.25">
      <c r="A276" s="2"/>
      <c r="B276" s="13" t="s">
        <v>134</v>
      </c>
      <c r="C276" s="72" t="s">
        <v>14</v>
      </c>
      <c r="D276" s="13" t="s">
        <v>15</v>
      </c>
      <c r="E276" s="5"/>
      <c r="F276" s="17">
        <v>21000</v>
      </c>
      <c r="G276" s="42"/>
      <c r="H276" s="17">
        <v>21000</v>
      </c>
      <c r="I276" s="12"/>
      <c r="J276" s="17">
        <v>21000</v>
      </c>
      <c r="K276" s="45"/>
      <c r="L276" s="17">
        <v>21000</v>
      </c>
      <c r="M276" s="17"/>
      <c r="N276" s="17">
        <v>21000</v>
      </c>
      <c r="O276" s="22"/>
      <c r="P276" s="22"/>
    </row>
    <row r="277" spans="1:17" ht="15.75" hidden="1" customHeight="1" outlineLevel="1" x14ac:dyDescent="0.25">
      <c r="A277" s="2"/>
      <c r="B277" s="13" t="s">
        <v>134</v>
      </c>
      <c r="C277" s="13" t="s">
        <v>30</v>
      </c>
      <c r="D277" s="13" t="s">
        <v>15</v>
      </c>
      <c r="E277" s="5"/>
      <c r="F277" s="17">
        <v>20000</v>
      </c>
      <c r="G277" s="42"/>
      <c r="H277" s="17">
        <v>20000</v>
      </c>
      <c r="I277" s="12"/>
      <c r="J277" s="17">
        <v>20000</v>
      </c>
      <c r="K277" s="45"/>
      <c r="L277" s="17">
        <v>20000</v>
      </c>
      <c r="M277" s="17"/>
      <c r="N277" s="17">
        <v>20000</v>
      </c>
      <c r="O277" s="22"/>
      <c r="P277" s="22"/>
    </row>
    <row r="278" spans="1:17" ht="15.75" customHeight="1" collapsed="1" x14ac:dyDescent="0.25">
      <c r="A278" s="2" t="s">
        <v>135</v>
      </c>
      <c r="B278" s="5" t="s">
        <v>136</v>
      </c>
      <c r="C278" s="5"/>
      <c r="D278" s="5" t="s">
        <v>8</v>
      </c>
      <c r="E278" s="5"/>
      <c r="F278" s="81"/>
      <c r="G278" s="42"/>
      <c r="H278" s="17">
        <f>H279*H282</f>
        <v>396000000</v>
      </c>
      <c r="I278" s="12">
        <f>H278/$H$399</f>
        <v>0.12173999656914555</v>
      </c>
      <c r="J278" s="17">
        <f>J279*J282</f>
        <v>396000000</v>
      </c>
      <c r="K278" s="12">
        <f>J278/$J$399</f>
        <v>7.6543008472692506E-2</v>
      </c>
      <c r="L278" s="17">
        <f>J279*J282</f>
        <v>396000000</v>
      </c>
      <c r="M278" s="12">
        <f>L278/$L$399</f>
        <v>6.7911213976402221E-2</v>
      </c>
      <c r="N278" s="17">
        <f>J279*J282</f>
        <v>396000000</v>
      </c>
      <c r="O278" s="12">
        <f>N278/$N$399</f>
        <v>6.1790916079978039E-2</v>
      </c>
      <c r="P278" s="19">
        <f>F278+H278+J278+L278+N278</f>
        <v>1584000000</v>
      </c>
      <c r="Q278" s="12">
        <f>P278/$P$399</f>
        <v>7.3619864572912766E-2</v>
      </c>
    </row>
    <row r="279" spans="1:17" ht="15.75" hidden="1" customHeight="1" outlineLevel="1" x14ac:dyDescent="0.25">
      <c r="A279" s="2"/>
      <c r="B279" s="13" t="s">
        <v>137</v>
      </c>
      <c r="C279" s="13"/>
      <c r="D279" s="13" t="s">
        <v>22</v>
      </c>
      <c r="E279" s="5"/>
      <c r="F279" s="17"/>
      <c r="G279" s="42"/>
      <c r="H279" s="17">
        <v>120000</v>
      </c>
      <c r="I279" s="12"/>
      <c r="J279" s="17">
        <v>120000</v>
      </c>
      <c r="K279" s="45"/>
      <c r="L279" s="17">
        <v>120000</v>
      </c>
      <c r="M279" s="17"/>
      <c r="N279" s="17">
        <v>120000</v>
      </c>
      <c r="O279" s="22"/>
      <c r="P279" s="22"/>
    </row>
    <row r="280" spans="1:17" ht="15.75" hidden="1" customHeight="1" outlineLevel="1" x14ac:dyDescent="0.25">
      <c r="A280" s="2"/>
      <c r="B280" s="13"/>
      <c r="C280" s="13"/>
      <c r="D280" s="13" t="s">
        <v>138</v>
      </c>
      <c r="E280" s="5"/>
      <c r="F280" s="17"/>
      <c r="G280" s="42"/>
      <c r="H280" s="17">
        <v>300000</v>
      </c>
      <c r="I280" s="12"/>
      <c r="J280" s="17">
        <v>300000</v>
      </c>
      <c r="K280" s="45"/>
      <c r="L280" s="17">
        <v>300000</v>
      </c>
      <c r="M280" s="17"/>
      <c r="N280" s="17">
        <v>300000</v>
      </c>
      <c r="O280" s="22"/>
      <c r="P280" s="22"/>
    </row>
    <row r="281" spans="1:17" ht="15.75" hidden="1" customHeight="1" outlineLevel="1" x14ac:dyDescent="0.25">
      <c r="A281" s="2"/>
      <c r="B281" s="13"/>
      <c r="C281" s="13"/>
      <c r="D281" s="13" t="s">
        <v>139</v>
      </c>
      <c r="E281" s="5"/>
      <c r="F281" s="17"/>
      <c r="G281" s="42"/>
      <c r="H281" s="17">
        <v>20000</v>
      </c>
      <c r="I281" s="12"/>
      <c r="J281" s="17">
        <v>20000</v>
      </c>
      <c r="K281" s="45"/>
      <c r="L281" s="17">
        <v>20000</v>
      </c>
      <c r="M281" s="17"/>
      <c r="N281" s="17">
        <v>20000</v>
      </c>
      <c r="O281" s="22"/>
      <c r="P281" s="22"/>
    </row>
    <row r="282" spans="1:17" ht="15.75" hidden="1" customHeight="1" outlineLevel="1" x14ac:dyDescent="0.25">
      <c r="A282" s="2"/>
      <c r="B282" s="13" t="s">
        <v>140</v>
      </c>
      <c r="C282" s="13" t="s">
        <v>67</v>
      </c>
      <c r="D282" s="13" t="s">
        <v>15</v>
      </c>
      <c r="E282" s="5"/>
      <c r="F282" s="17"/>
      <c r="G282" s="42"/>
      <c r="H282" s="17">
        <v>3300</v>
      </c>
      <c r="I282" s="12"/>
      <c r="J282" s="17">
        <v>3300</v>
      </c>
      <c r="K282" s="45"/>
      <c r="L282" s="17">
        <v>3300</v>
      </c>
      <c r="M282" s="17"/>
      <c r="N282" s="17">
        <v>3300</v>
      </c>
      <c r="O282" s="22"/>
      <c r="P282" s="22"/>
    </row>
    <row r="283" spans="1:17" ht="15.75" customHeight="1" collapsed="1" x14ac:dyDescent="0.25">
      <c r="A283" s="2" t="s">
        <v>141</v>
      </c>
      <c r="B283" s="5" t="s">
        <v>142</v>
      </c>
      <c r="C283" s="8" t="s">
        <v>7</v>
      </c>
      <c r="D283" s="5" t="s">
        <v>8</v>
      </c>
      <c r="E283" s="5"/>
      <c r="F283" s="17">
        <f>F284+F287+F290+F293+F296+F299+F302+F306</f>
        <v>23200000</v>
      </c>
      <c r="G283" s="42">
        <f>F283/$F$399</f>
        <v>2.7304268410373738E-2</v>
      </c>
      <c r="H283" s="17">
        <f>H284+H287+H290+H293+H296+H299+H302+H306</f>
        <v>27150000</v>
      </c>
      <c r="I283" s="12">
        <f>H283/$H$399</f>
        <v>8.3465679465967221E-3</v>
      </c>
      <c r="J283" s="17">
        <f>J284+J287+J290+J293+J296+J299+J302+J306</f>
        <v>33160000</v>
      </c>
      <c r="K283" s="12">
        <f>J283/$J$399</f>
        <v>6.4095105074608175E-3</v>
      </c>
      <c r="L283" s="17">
        <f>L284+L287+L290+L293+L296+L299+L302+L306</f>
        <v>58325000</v>
      </c>
      <c r="M283" s="12">
        <f>L283/$L$399</f>
        <v>1.0002327159529444E-2</v>
      </c>
      <c r="N283" s="17">
        <f>N284+N287+N290+N293+N296+N299+N302+N306</f>
        <v>72550000</v>
      </c>
      <c r="O283" s="12">
        <f>N283/$N$399</f>
        <v>1.132053273131921E-2</v>
      </c>
      <c r="P283" s="19">
        <f>F283+H283+J283+L283+N283</f>
        <v>214385000</v>
      </c>
      <c r="Q283" s="12">
        <f>P283/$P$399</f>
        <v>9.9640117843837767E-3</v>
      </c>
    </row>
    <row r="284" spans="1:17" ht="15.75" hidden="1" customHeight="1" outlineLevel="1" x14ac:dyDescent="0.25">
      <c r="A284" s="1"/>
      <c r="B284" s="13" t="s">
        <v>143</v>
      </c>
      <c r="C284" s="13"/>
      <c r="D284" s="13" t="s">
        <v>8</v>
      </c>
      <c r="E284" s="5"/>
      <c r="F284" s="17">
        <f>F285*F286</f>
        <v>4900000</v>
      </c>
      <c r="G284" s="42"/>
      <c r="H284" s="17">
        <f>H285*H286</f>
        <v>5600000</v>
      </c>
      <c r="I284" s="12"/>
      <c r="J284" s="17">
        <f>J285*J286</f>
        <v>5950000</v>
      </c>
      <c r="K284" s="45"/>
      <c r="L284" s="17">
        <f>L285*L286</f>
        <v>7000000</v>
      </c>
      <c r="M284" s="17"/>
      <c r="N284" s="17">
        <f>N285*N286</f>
        <v>7000000</v>
      </c>
      <c r="O284" s="22"/>
      <c r="P284" s="22"/>
    </row>
    <row r="285" spans="1:17" ht="15.75" hidden="1" customHeight="1" outlineLevel="1" x14ac:dyDescent="0.25">
      <c r="A285" s="2"/>
      <c r="B285" s="13"/>
      <c r="C285" s="13"/>
      <c r="D285" s="13" t="s">
        <v>22</v>
      </c>
      <c r="E285" s="5"/>
      <c r="F285" s="17">
        <v>7000</v>
      </c>
      <c r="G285" s="42"/>
      <c r="H285" s="17">
        <v>7000</v>
      </c>
      <c r="I285" s="12"/>
      <c r="J285" s="17">
        <v>7000</v>
      </c>
      <c r="K285" s="45"/>
      <c r="L285" s="17">
        <v>7000</v>
      </c>
      <c r="M285" s="17"/>
      <c r="N285" s="17">
        <v>7000</v>
      </c>
      <c r="O285" s="22"/>
      <c r="P285" s="22"/>
    </row>
    <row r="286" spans="1:17" ht="15.75" hidden="1" customHeight="1" outlineLevel="1" x14ac:dyDescent="0.25">
      <c r="A286" s="2"/>
      <c r="B286" s="13" t="s">
        <v>144</v>
      </c>
      <c r="C286" s="13" t="s">
        <v>14</v>
      </c>
      <c r="D286" s="13" t="s">
        <v>15</v>
      </c>
      <c r="E286" s="5"/>
      <c r="F286" s="17">
        <v>700</v>
      </c>
      <c r="G286" s="42"/>
      <c r="H286" s="17">
        <v>800</v>
      </c>
      <c r="I286" s="12"/>
      <c r="J286" s="17">
        <v>850</v>
      </c>
      <c r="K286" s="45"/>
      <c r="L286" s="17">
        <v>1000</v>
      </c>
      <c r="M286" s="17"/>
      <c r="N286" s="17">
        <v>1000</v>
      </c>
      <c r="O286" s="22"/>
      <c r="P286" s="22"/>
    </row>
    <row r="287" spans="1:17" ht="15.75" hidden="1" customHeight="1" outlineLevel="1" x14ac:dyDescent="0.25">
      <c r="A287" s="1"/>
      <c r="B287" s="13" t="s">
        <v>145</v>
      </c>
      <c r="C287" s="13"/>
      <c r="D287" s="13" t="s">
        <v>8</v>
      </c>
      <c r="E287" s="5"/>
      <c r="F287" s="17">
        <f>F288*F289</f>
        <v>90000</v>
      </c>
      <c r="G287" s="42"/>
      <c r="H287" s="17">
        <f>H288*H289</f>
        <v>180000</v>
      </c>
      <c r="I287" s="12"/>
      <c r="J287" s="17">
        <f>J288*J289</f>
        <v>360000</v>
      </c>
      <c r="K287" s="45"/>
      <c r="L287" s="17">
        <f>L288*L289</f>
        <v>900000</v>
      </c>
      <c r="M287" s="17"/>
      <c r="N287" s="17">
        <f>N288*N289</f>
        <v>1350000</v>
      </c>
      <c r="O287" s="22"/>
      <c r="P287" s="22"/>
    </row>
    <row r="288" spans="1:17" ht="15.75" hidden="1" customHeight="1" outlineLevel="1" x14ac:dyDescent="0.25">
      <c r="A288" s="2"/>
      <c r="B288" s="13"/>
      <c r="C288" s="13"/>
      <c r="D288" s="13" t="s">
        <v>22</v>
      </c>
      <c r="E288" s="5"/>
      <c r="F288" s="17">
        <v>3000</v>
      </c>
      <c r="G288" s="42"/>
      <c r="H288" s="17">
        <v>3000</v>
      </c>
      <c r="I288" s="12"/>
      <c r="J288" s="17">
        <v>3000</v>
      </c>
      <c r="K288" s="45"/>
      <c r="L288" s="17">
        <v>3000</v>
      </c>
      <c r="M288" s="17"/>
      <c r="N288" s="17">
        <v>3000</v>
      </c>
      <c r="O288" s="22"/>
      <c r="P288" s="22"/>
    </row>
    <row r="289" spans="1:16" ht="15.75" hidden="1" customHeight="1" outlineLevel="1" x14ac:dyDescent="0.25">
      <c r="A289" s="2"/>
      <c r="B289" s="13" t="s">
        <v>144</v>
      </c>
      <c r="C289" s="13" t="s">
        <v>14</v>
      </c>
      <c r="D289" s="13" t="s">
        <v>15</v>
      </c>
      <c r="E289" s="5"/>
      <c r="F289" s="17">
        <v>30</v>
      </c>
      <c r="G289" s="42"/>
      <c r="H289" s="17">
        <v>60</v>
      </c>
      <c r="I289" s="12"/>
      <c r="J289" s="17">
        <v>120</v>
      </c>
      <c r="K289" s="45"/>
      <c r="L289" s="17">
        <v>300</v>
      </c>
      <c r="M289" s="17"/>
      <c r="N289" s="17">
        <v>450</v>
      </c>
      <c r="O289" s="22"/>
      <c r="P289" s="22"/>
    </row>
    <row r="290" spans="1:16" ht="15.75" hidden="1" customHeight="1" outlineLevel="1" x14ac:dyDescent="0.25">
      <c r="A290" s="1"/>
      <c r="B290" s="13" t="s">
        <v>146</v>
      </c>
      <c r="C290" s="13"/>
      <c r="D290" s="13" t="s">
        <v>8</v>
      </c>
      <c r="E290" s="5"/>
      <c r="F290" s="17">
        <f>F291*F292</f>
        <v>210000</v>
      </c>
      <c r="G290" s="42"/>
      <c r="H290" s="17">
        <f>H291*H292</f>
        <v>420000</v>
      </c>
      <c r="I290" s="12"/>
      <c r="J290" s="17">
        <f>J291*J292</f>
        <v>1400000</v>
      </c>
      <c r="K290" s="45"/>
      <c r="L290" s="17">
        <f>L291*L292</f>
        <v>4200000</v>
      </c>
      <c r="M290" s="17"/>
      <c r="N290" s="17">
        <f>N291*N292</f>
        <v>7000000</v>
      </c>
      <c r="O290" s="22"/>
      <c r="P290" s="22"/>
    </row>
    <row r="291" spans="1:16" ht="15.75" hidden="1" customHeight="1" outlineLevel="1" x14ac:dyDescent="0.25">
      <c r="A291" s="2"/>
      <c r="B291" s="13"/>
      <c r="C291" s="13"/>
      <c r="D291" s="13" t="s">
        <v>22</v>
      </c>
      <c r="E291" s="5"/>
      <c r="F291" s="17">
        <v>14000</v>
      </c>
      <c r="G291" s="42"/>
      <c r="H291" s="17">
        <v>14000</v>
      </c>
      <c r="I291" s="12"/>
      <c r="J291" s="17">
        <v>14000</v>
      </c>
      <c r="K291" s="45"/>
      <c r="L291" s="17">
        <v>14000</v>
      </c>
      <c r="M291" s="17"/>
      <c r="N291" s="17">
        <v>14000</v>
      </c>
      <c r="O291" s="22"/>
      <c r="P291" s="22"/>
    </row>
    <row r="292" spans="1:16" ht="15.75" hidden="1" customHeight="1" outlineLevel="1" x14ac:dyDescent="0.25">
      <c r="A292" s="2"/>
      <c r="B292" s="13" t="s">
        <v>144</v>
      </c>
      <c r="C292" s="13" t="s">
        <v>14</v>
      </c>
      <c r="D292" s="13" t="s">
        <v>15</v>
      </c>
      <c r="E292" s="5"/>
      <c r="F292" s="17">
        <v>15</v>
      </c>
      <c r="G292" s="42"/>
      <c r="H292" s="17">
        <v>30</v>
      </c>
      <c r="I292" s="12"/>
      <c r="J292" s="17">
        <v>100</v>
      </c>
      <c r="K292" s="45"/>
      <c r="L292" s="17">
        <v>300</v>
      </c>
      <c r="M292" s="17"/>
      <c r="N292" s="17">
        <v>500</v>
      </c>
      <c r="O292" s="22"/>
      <c r="P292" s="22"/>
    </row>
    <row r="293" spans="1:16" ht="15.75" hidden="1" customHeight="1" outlineLevel="1" x14ac:dyDescent="0.25">
      <c r="A293" s="1"/>
      <c r="B293" s="13" t="s">
        <v>147</v>
      </c>
      <c r="C293" s="13"/>
      <c r="D293" s="13" t="s">
        <v>8</v>
      </c>
      <c r="E293" s="5"/>
      <c r="F293" s="17">
        <f>F294*F295</f>
        <v>1000000</v>
      </c>
      <c r="G293" s="42"/>
      <c r="H293" s="17">
        <f>H294*H295</f>
        <v>2000000</v>
      </c>
      <c r="I293" s="12"/>
      <c r="J293" s="17">
        <f>J294*J295</f>
        <v>3000000</v>
      </c>
      <c r="K293" s="45"/>
      <c r="L293" s="17">
        <f>L294*L295</f>
        <v>6000000</v>
      </c>
      <c r="M293" s="17"/>
      <c r="N293" s="17">
        <f>N294*N295</f>
        <v>9000000</v>
      </c>
      <c r="O293" s="22"/>
      <c r="P293" s="22"/>
    </row>
    <row r="294" spans="1:16" ht="15.75" hidden="1" customHeight="1" outlineLevel="1" x14ac:dyDescent="0.25">
      <c r="A294" s="2"/>
      <c r="B294" s="13"/>
      <c r="C294" s="13"/>
      <c r="D294" s="13" t="s">
        <v>22</v>
      </c>
      <c r="E294" s="5"/>
      <c r="F294" s="17">
        <v>2000</v>
      </c>
      <c r="G294" s="42"/>
      <c r="H294" s="17">
        <v>2000</v>
      </c>
      <c r="I294" s="12"/>
      <c r="J294" s="17">
        <v>2000</v>
      </c>
      <c r="K294" s="45"/>
      <c r="L294" s="17">
        <v>2000</v>
      </c>
      <c r="M294" s="17"/>
      <c r="N294" s="17">
        <v>2000</v>
      </c>
      <c r="O294" s="22"/>
      <c r="P294" s="22"/>
    </row>
    <row r="295" spans="1:16" ht="15.75" hidden="1" customHeight="1" outlineLevel="1" x14ac:dyDescent="0.25">
      <c r="A295" s="2"/>
      <c r="B295" s="13" t="s">
        <v>144</v>
      </c>
      <c r="C295" s="13" t="s">
        <v>14</v>
      </c>
      <c r="D295" s="13" t="s">
        <v>15</v>
      </c>
      <c r="E295" s="5"/>
      <c r="F295" s="17">
        <v>500</v>
      </c>
      <c r="G295" s="42"/>
      <c r="H295" s="17">
        <v>1000</v>
      </c>
      <c r="I295" s="12"/>
      <c r="J295" s="17">
        <v>1500</v>
      </c>
      <c r="K295" s="45"/>
      <c r="L295" s="17">
        <v>3000</v>
      </c>
      <c r="M295" s="17"/>
      <c r="N295" s="17">
        <v>4500</v>
      </c>
      <c r="O295" s="22"/>
      <c r="P295" s="22"/>
    </row>
    <row r="296" spans="1:16" ht="15.75" hidden="1" customHeight="1" outlineLevel="1" x14ac:dyDescent="0.25">
      <c r="A296" s="1"/>
      <c r="B296" s="13" t="s">
        <v>148</v>
      </c>
      <c r="C296" s="13"/>
      <c r="D296" s="13" t="s">
        <v>8</v>
      </c>
      <c r="E296" s="5"/>
      <c r="F296" s="17">
        <f>F297*F298</f>
        <v>100000</v>
      </c>
      <c r="G296" s="42"/>
      <c r="H296" s="17">
        <f>H297*H298</f>
        <v>150000</v>
      </c>
      <c r="I296" s="12"/>
      <c r="J296" s="17">
        <f>J297*J298</f>
        <v>250000</v>
      </c>
      <c r="K296" s="45"/>
      <c r="L296" s="17">
        <f>L297*L298</f>
        <v>625000</v>
      </c>
      <c r="M296" s="17"/>
      <c r="N296" s="17">
        <f>N297*N298</f>
        <v>1000000</v>
      </c>
      <c r="O296" s="22"/>
      <c r="P296" s="22"/>
    </row>
    <row r="297" spans="1:16" ht="15.75" hidden="1" customHeight="1" outlineLevel="1" x14ac:dyDescent="0.25">
      <c r="A297" s="2"/>
      <c r="B297" s="13"/>
      <c r="C297" s="13"/>
      <c r="D297" s="13" t="s">
        <v>22</v>
      </c>
      <c r="E297" s="5"/>
      <c r="F297" s="17">
        <v>2500</v>
      </c>
      <c r="G297" s="42"/>
      <c r="H297" s="17">
        <v>2500</v>
      </c>
      <c r="I297" s="12"/>
      <c r="J297" s="17">
        <v>2500</v>
      </c>
      <c r="K297" s="45"/>
      <c r="L297" s="17">
        <v>2500</v>
      </c>
      <c r="M297" s="17"/>
      <c r="N297" s="17">
        <v>2500</v>
      </c>
      <c r="O297" s="22"/>
      <c r="P297" s="22"/>
    </row>
    <row r="298" spans="1:16" ht="15.75" hidden="1" customHeight="1" outlineLevel="1" x14ac:dyDescent="0.25">
      <c r="A298" s="2"/>
      <c r="B298" s="13" t="s">
        <v>144</v>
      </c>
      <c r="C298" s="13" t="s">
        <v>14</v>
      </c>
      <c r="D298" s="13" t="s">
        <v>15</v>
      </c>
      <c r="E298" s="5"/>
      <c r="F298" s="17">
        <v>40</v>
      </c>
      <c r="G298" s="42"/>
      <c r="H298" s="17">
        <v>60</v>
      </c>
      <c r="I298" s="12"/>
      <c r="J298" s="17">
        <v>100</v>
      </c>
      <c r="K298" s="45"/>
      <c r="L298" s="17">
        <v>250</v>
      </c>
      <c r="M298" s="17"/>
      <c r="N298" s="17">
        <v>400</v>
      </c>
      <c r="O298" s="22"/>
      <c r="P298" s="22"/>
    </row>
    <row r="299" spans="1:16" ht="15.75" hidden="1" customHeight="1" outlineLevel="1" x14ac:dyDescent="0.25">
      <c r="A299" s="1"/>
      <c r="B299" s="13" t="s">
        <v>149</v>
      </c>
      <c r="C299" s="13"/>
      <c r="D299" s="13" t="s">
        <v>8</v>
      </c>
      <c r="E299" s="5"/>
      <c r="F299" s="17">
        <f>F300*F301</f>
        <v>4800000</v>
      </c>
      <c r="G299" s="42"/>
      <c r="H299" s="17">
        <f>H300*H301</f>
        <v>4800000</v>
      </c>
      <c r="I299" s="12"/>
      <c r="J299" s="17">
        <f>J300*J301</f>
        <v>4800000</v>
      </c>
      <c r="K299" s="45"/>
      <c r="L299" s="17">
        <f>L300*L301</f>
        <v>4800000</v>
      </c>
      <c r="M299" s="17"/>
      <c r="N299" s="17">
        <f>N300*N301</f>
        <v>4800000</v>
      </c>
      <c r="O299" s="22"/>
      <c r="P299" s="22"/>
    </row>
    <row r="300" spans="1:16" ht="15.75" hidden="1" customHeight="1" outlineLevel="1" x14ac:dyDescent="0.25">
      <c r="A300" s="2"/>
      <c r="B300" s="13"/>
      <c r="C300" s="13"/>
      <c r="D300" s="13" t="s">
        <v>22</v>
      </c>
      <c r="E300" s="5"/>
      <c r="F300" s="17">
        <v>800</v>
      </c>
      <c r="G300" s="42"/>
      <c r="H300" s="17">
        <v>800</v>
      </c>
      <c r="I300" s="12"/>
      <c r="J300" s="17">
        <v>800</v>
      </c>
      <c r="K300" s="45"/>
      <c r="L300" s="17">
        <v>800</v>
      </c>
      <c r="M300" s="17"/>
      <c r="N300" s="17">
        <v>800</v>
      </c>
      <c r="O300" s="22"/>
      <c r="P300" s="22"/>
    </row>
    <row r="301" spans="1:16" ht="15.75" hidden="1" customHeight="1" outlineLevel="1" x14ac:dyDescent="0.25">
      <c r="A301" s="2"/>
      <c r="B301" s="13" t="s">
        <v>144</v>
      </c>
      <c r="C301" s="13" t="s">
        <v>81</v>
      </c>
      <c r="D301" s="13" t="s">
        <v>15</v>
      </c>
      <c r="E301" s="5"/>
      <c r="F301" s="17">
        <v>6000</v>
      </c>
      <c r="G301" s="42"/>
      <c r="H301" s="17">
        <v>6000</v>
      </c>
      <c r="I301" s="12"/>
      <c r="J301" s="17">
        <v>6000</v>
      </c>
      <c r="K301" s="45"/>
      <c r="L301" s="17">
        <v>6000</v>
      </c>
      <c r="M301" s="17"/>
      <c r="N301" s="17">
        <v>6000</v>
      </c>
      <c r="O301" s="22"/>
      <c r="P301" s="22"/>
    </row>
    <row r="302" spans="1:16" ht="15.75" hidden="1" customHeight="1" outlineLevel="1" x14ac:dyDescent="0.25">
      <c r="A302" s="1"/>
      <c r="B302" s="13" t="s">
        <v>150</v>
      </c>
      <c r="C302" s="13"/>
      <c r="D302" s="13" t="s">
        <v>8</v>
      </c>
      <c r="E302" s="5"/>
      <c r="F302" s="17">
        <f>F303*F304</f>
        <v>10500000</v>
      </c>
      <c r="G302" s="42"/>
      <c r="H302" s="17">
        <f>H303*H304</f>
        <v>12000000</v>
      </c>
      <c r="I302" s="12"/>
      <c r="J302" s="17">
        <f>J303*J304</f>
        <v>15000000</v>
      </c>
      <c r="K302" s="45"/>
      <c r="L302" s="17">
        <f>L303*L304</f>
        <v>30000000</v>
      </c>
      <c r="M302" s="17"/>
      <c r="N302" s="17">
        <f>N303*N304</f>
        <v>36000000</v>
      </c>
      <c r="O302" s="22"/>
      <c r="P302" s="22"/>
    </row>
    <row r="303" spans="1:16" ht="15.75" hidden="1" customHeight="1" outlineLevel="1" x14ac:dyDescent="0.25">
      <c r="A303" s="2"/>
      <c r="B303" s="13"/>
      <c r="C303" s="13"/>
      <c r="D303" s="13" t="s">
        <v>10</v>
      </c>
      <c r="E303" s="5"/>
      <c r="F303" s="17">
        <v>300000</v>
      </c>
      <c r="G303" s="42"/>
      <c r="H303" s="17">
        <v>300000</v>
      </c>
      <c r="I303" s="12"/>
      <c r="J303" s="17">
        <v>300000</v>
      </c>
      <c r="K303" s="45"/>
      <c r="L303" s="17">
        <v>300000</v>
      </c>
      <c r="M303" s="17"/>
      <c r="N303" s="17">
        <v>300000</v>
      </c>
      <c r="O303" s="22"/>
      <c r="P303" s="22"/>
    </row>
    <row r="304" spans="1:16" ht="15.75" hidden="1" customHeight="1" outlineLevel="1" x14ac:dyDescent="0.25">
      <c r="A304" s="2"/>
      <c r="B304" s="13" t="s">
        <v>144</v>
      </c>
      <c r="C304" s="13" t="s">
        <v>94</v>
      </c>
      <c r="D304" s="13" t="s">
        <v>15</v>
      </c>
      <c r="E304" s="5"/>
      <c r="F304" s="17">
        <v>35</v>
      </c>
      <c r="G304" s="42"/>
      <c r="H304" s="17">
        <v>40</v>
      </c>
      <c r="I304" s="12"/>
      <c r="J304" s="17">
        <v>50</v>
      </c>
      <c r="K304" s="45"/>
      <c r="L304" s="17">
        <v>100</v>
      </c>
      <c r="M304" s="17"/>
      <c r="N304" s="17">
        <v>120</v>
      </c>
      <c r="O304" s="22"/>
      <c r="P304" s="22"/>
    </row>
    <row r="305" spans="1:26" ht="15.75" hidden="1" customHeight="1" outlineLevel="1" x14ac:dyDescent="0.25">
      <c r="A305" s="1"/>
      <c r="B305" s="13"/>
      <c r="C305" s="13"/>
      <c r="D305" s="13"/>
      <c r="E305" s="5"/>
      <c r="F305" s="17">
        <v>33253</v>
      </c>
      <c r="G305" s="42"/>
      <c r="H305" s="17">
        <v>42456</v>
      </c>
      <c r="I305" s="12"/>
      <c r="J305" s="17">
        <v>46670</v>
      </c>
      <c r="K305" s="45"/>
      <c r="L305" s="17">
        <v>56825</v>
      </c>
      <c r="M305" s="17"/>
      <c r="N305" s="17">
        <v>67160</v>
      </c>
      <c r="O305" s="22"/>
      <c r="P305" s="22"/>
    </row>
    <row r="306" spans="1:26" ht="15.75" hidden="1" customHeight="1" outlineLevel="1" x14ac:dyDescent="0.25">
      <c r="A306" s="1"/>
      <c r="B306" s="13" t="s">
        <v>151</v>
      </c>
      <c r="C306" s="13"/>
      <c r="D306" s="13" t="s">
        <v>8</v>
      </c>
      <c r="E306" s="5"/>
      <c r="F306" s="17">
        <f>F307*F308</f>
        <v>1600000</v>
      </c>
      <c r="G306" s="42"/>
      <c r="H306" s="17">
        <f>H307*H308</f>
        <v>2000000</v>
      </c>
      <c r="I306" s="12"/>
      <c r="J306" s="17">
        <f>J307*J308</f>
        <v>2400000</v>
      </c>
      <c r="K306" s="45"/>
      <c r="L306" s="17">
        <f>L307*L308</f>
        <v>4800000</v>
      </c>
      <c r="M306" s="17"/>
      <c r="N306" s="17">
        <f>N307*N308</f>
        <v>6400000</v>
      </c>
      <c r="O306" s="22"/>
      <c r="P306" s="22"/>
    </row>
    <row r="307" spans="1:26" ht="15.75" hidden="1" customHeight="1" outlineLevel="1" x14ac:dyDescent="0.25">
      <c r="A307" s="2"/>
      <c r="B307" s="13"/>
      <c r="C307" s="13"/>
      <c r="D307" s="13" t="s">
        <v>22</v>
      </c>
      <c r="E307" s="5"/>
      <c r="F307" s="17">
        <v>40000</v>
      </c>
      <c r="G307" s="42"/>
      <c r="H307" s="17">
        <v>40000</v>
      </c>
      <c r="I307" s="12"/>
      <c r="J307" s="17">
        <v>40000</v>
      </c>
      <c r="K307" s="45"/>
      <c r="L307" s="17">
        <v>40000</v>
      </c>
      <c r="M307" s="17"/>
      <c r="N307" s="17">
        <v>40000</v>
      </c>
      <c r="O307" s="22"/>
      <c r="P307" s="22"/>
    </row>
    <row r="308" spans="1:26" ht="15.75" hidden="1" customHeight="1" outlineLevel="1" x14ac:dyDescent="0.25">
      <c r="A308" s="2"/>
      <c r="B308" s="13" t="s">
        <v>144</v>
      </c>
      <c r="C308" s="13" t="s">
        <v>94</v>
      </c>
      <c r="D308" s="13" t="s">
        <v>15</v>
      </c>
      <c r="E308" s="5"/>
      <c r="F308" s="17">
        <v>40</v>
      </c>
      <c r="G308" s="42"/>
      <c r="H308" s="17">
        <v>50</v>
      </c>
      <c r="I308" s="12"/>
      <c r="J308" s="17">
        <v>60</v>
      </c>
      <c r="K308" s="45"/>
      <c r="L308" s="17">
        <v>120</v>
      </c>
      <c r="M308" s="17"/>
      <c r="N308" s="17">
        <v>160</v>
      </c>
      <c r="O308" s="22"/>
      <c r="P308" s="22"/>
    </row>
    <row r="309" spans="1:26" ht="15.75" customHeight="1" collapsed="1" x14ac:dyDescent="0.25">
      <c r="A309" s="2" t="s">
        <v>152</v>
      </c>
      <c r="B309" s="5" t="s">
        <v>153</v>
      </c>
      <c r="C309" s="8" t="s">
        <v>7</v>
      </c>
      <c r="D309" s="5" t="s">
        <v>8</v>
      </c>
      <c r="E309" s="5"/>
      <c r="F309" s="17">
        <f>F310+F315+F320</f>
        <v>85025000</v>
      </c>
      <c r="G309" s="42">
        <f>F309/$F$399</f>
        <v>0.10006661299965634</v>
      </c>
      <c r="H309" s="17">
        <f>H310+H315+H320</f>
        <v>118025000</v>
      </c>
      <c r="I309" s="12">
        <f>H309/$H$399</f>
        <v>3.6283745189579303E-2</v>
      </c>
      <c r="J309" s="17">
        <f>J310+J315+J320</f>
        <v>126025000</v>
      </c>
      <c r="K309" s="12">
        <f>J309/$J$399</f>
        <v>2.4359425865583519E-2</v>
      </c>
      <c r="L309" s="17">
        <f>L310+L315+L320</f>
        <v>126025000</v>
      </c>
      <c r="M309" s="12">
        <f>L309/$L$399</f>
        <v>2.1612400862060833E-2</v>
      </c>
      <c r="N309" s="17">
        <f>N310+N315+N320</f>
        <v>126025000</v>
      </c>
      <c r="O309" s="12">
        <f>N309/$N$399</f>
        <v>1.9664646967119274E-2</v>
      </c>
      <c r="P309" s="19">
        <f>F309+H309+J309+L309+N309</f>
        <v>581125000</v>
      </c>
      <c r="Q309" s="12">
        <f>P309/$P$399</f>
        <v>2.7009055429251218E-2</v>
      </c>
    </row>
    <row r="310" spans="1:26" ht="15.75" hidden="1" customHeight="1" outlineLevel="1" x14ac:dyDescent="0.25">
      <c r="A310" s="1"/>
      <c r="B310" s="13" t="s">
        <v>154</v>
      </c>
      <c r="C310" s="13"/>
      <c r="D310" s="13" t="s">
        <v>8</v>
      </c>
      <c r="E310" s="5"/>
      <c r="F310" s="17">
        <f>F311*F312</f>
        <v>500000</v>
      </c>
      <c r="G310" s="42"/>
      <c r="H310" s="17">
        <f>H311*H312</f>
        <v>2000000</v>
      </c>
      <c r="I310" s="12"/>
      <c r="J310" s="17">
        <f>J311*J312</f>
        <v>3000000</v>
      </c>
      <c r="K310" s="45"/>
      <c r="L310" s="17">
        <f>L311*L312</f>
        <v>3000000</v>
      </c>
      <c r="M310" s="17"/>
      <c r="N310" s="17">
        <f>N311*N312</f>
        <v>3000000</v>
      </c>
      <c r="O310" s="22"/>
      <c r="P310" s="22"/>
    </row>
    <row r="311" spans="1:26" ht="15.75" hidden="1" customHeight="1" outlineLevel="1" x14ac:dyDescent="0.25">
      <c r="A311" s="2"/>
      <c r="B311" s="13"/>
      <c r="C311" s="13"/>
      <c r="D311" s="13" t="s">
        <v>10</v>
      </c>
      <c r="E311" s="5"/>
      <c r="F311" s="17">
        <v>250000</v>
      </c>
      <c r="G311" s="42"/>
      <c r="H311" s="17">
        <v>250000</v>
      </c>
      <c r="I311" s="12"/>
      <c r="J311" s="17">
        <v>250000</v>
      </c>
      <c r="K311" s="45"/>
      <c r="L311" s="17">
        <v>250000</v>
      </c>
      <c r="M311" s="17"/>
      <c r="N311" s="17">
        <v>250000</v>
      </c>
      <c r="O311" s="22"/>
      <c r="P311" s="22"/>
    </row>
    <row r="312" spans="1:26" ht="15.75" hidden="1" customHeight="1" outlineLevel="1" x14ac:dyDescent="0.25">
      <c r="A312" s="2"/>
      <c r="B312" s="13" t="s">
        <v>155</v>
      </c>
      <c r="C312" s="13" t="s">
        <v>67</v>
      </c>
      <c r="D312" s="13" t="s">
        <v>15</v>
      </c>
      <c r="E312" s="5"/>
      <c r="F312" s="17">
        <f>F313</f>
        <v>2</v>
      </c>
      <c r="G312" s="42"/>
      <c r="H312" s="17">
        <f>F313+H313</f>
        <v>8</v>
      </c>
      <c r="I312" s="12"/>
      <c r="J312" s="17">
        <f>H313+J313</f>
        <v>12</v>
      </c>
      <c r="K312" s="45"/>
      <c r="L312" s="17">
        <f>J313+L313</f>
        <v>12</v>
      </c>
      <c r="M312" s="17"/>
      <c r="N312" s="17">
        <f>L313+N313</f>
        <v>12</v>
      </c>
      <c r="O312" s="22"/>
      <c r="P312" s="22"/>
    </row>
    <row r="313" spans="1:26" ht="15.75" hidden="1" customHeight="1" outlineLevel="1" x14ac:dyDescent="0.25">
      <c r="A313" s="2"/>
      <c r="B313" s="13"/>
      <c r="C313" s="13"/>
      <c r="D313" s="47" t="s">
        <v>156</v>
      </c>
      <c r="E313" s="48"/>
      <c r="F313" s="56">
        <v>2</v>
      </c>
      <c r="G313" s="42"/>
      <c r="H313" s="56">
        <v>6</v>
      </c>
      <c r="I313" s="12"/>
      <c r="J313" s="56">
        <v>6</v>
      </c>
      <c r="K313" s="57"/>
      <c r="L313" s="56">
        <v>6</v>
      </c>
      <c r="M313" s="56"/>
      <c r="N313" s="56">
        <v>6</v>
      </c>
      <c r="O313" s="58"/>
      <c r="P313" s="22"/>
    </row>
    <row r="314" spans="1:26" ht="15.75" hidden="1" customHeight="1" outlineLevel="1" x14ac:dyDescent="0.25">
      <c r="A314" s="2"/>
      <c r="B314" s="13" t="s">
        <v>155</v>
      </c>
      <c r="C314" s="13" t="s">
        <v>157</v>
      </c>
      <c r="D314" s="13" t="s">
        <v>15</v>
      </c>
      <c r="E314" s="5"/>
      <c r="F314" s="17">
        <v>25</v>
      </c>
      <c r="G314" s="42"/>
      <c r="H314" s="17">
        <v>150</v>
      </c>
      <c r="I314" s="12"/>
      <c r="J314" s="17">
        <v>150</v>
      </c>
      <c r="K314" s="45"/>
      <c r="L314" s="17">
        <v>150</v>
      </c>
      <c r="M314" s="17"/>
      <c r="N314" s="17">
        <v>150</v>
      </c>
      <c r="O314" s="22"/>
      <c r="P314" s="22"/>
      <c r="Q314" s="82"/>
      <c r="R314" s="82"/>
      <c r="S314" s="82"/>
      <c r="T314" s="82"/>
      <c r="U314" s="82"/>
      <c r="V314" s="82"/>
      <c r="W314" s="82"/>
      <c r="X314" s="82"/>
      <c r="Y314" s="82"/>
      <c r="Z314" s="82"/>
    </row>
    <row r="315" spans="1:26" ht="15.75" hidden="1" customHeight="1" outlineLevel="1" x14ac:dyDescent="0.25">
      <c r="A315" s="1"/>
      <c r="B315" s="13" t="s">
        <v>158</v>
      </c>
      <c r="C315" s="13"/>
      <c r="D315" s="13" t="s">
        <v>8</v>
      </c>
      <c r="E315" s="5"/>
      <c r="F315" s="17">
        <f>F316*F317</f>
        <v>24500000</v>
      </c>
      <c r="G315" s="42"/>
      <c r="H315" s="17">
        <f>H316*H317</f>
        <v>56000000</v>
      </c>
      <c r="I315" s="12"/>
      <c r="J315" s="17">
        <f>J316*J317</f>
        <v>63000000</v>
      </c>
      <c r="K315" s="45"/>
      <c r="L315" s="17">
        <f>L316*L317</f>
        <v>63000000</v>
      </c>
      <c r="M315" s="17"/>
      <c r="N315" s="17">
        <f>N316*N317</f>
        <v>63000000</v>
      </c>
      <c r="O315" s="22"/>
      <c r="P315" s="22"/>
    </row>
    <row r="316" spans="1:26" ht="15.75" hidden="1" customHeight="1" outlineLevel="1" x14ac:dyDescent="0.25">
      <c r="A316" s="2"/>
      <c r="B316" s="13"/>
      <c r="C316" s="13"/>
      <c r="D316" s="13" t="s">
        <v>10</v>
      </c>
      <c r="E316" s="5"/>
      <c r="F316" s="17">
        <v>3500000</v>
      </c>
      <c r="G316" s="42"/>
      <c r="H316" s="17">
        <v>3500000</v>
      </c>
      <c r="I316" s="12"/>
      <c r="J316" s="17">
        <v>3500000</v>
      </c>
      <c r="K316" s="45"/>
      <c r="L316" s="17">
        <v>3500000</v>
      </c>
      <c r="M316" s="17"/>
      <c r="N316" s="17">
        <v>3500000</v>
      </c>
      <c r="O316" s="22"/>
      <c r="P316" s="22"/>
    </row>
    <row r="317" spans="1:26" ht="15.75" hidden="1" customHeight="1" outlineLevel="1" x14ac:dyDescent="0.25">
      <c r="A317" s="2"/>
      <c r="B317" s="13" t="s">
        <v>155</v>
      </c>
      <c r="C317" s="13" t="s">
        <v>67</v>
      </c>
      <c r="D317" s="13" t="s">
        <v>15</v>
      </c>
      <c r="E317" s="5"/>
      <c r="F317" s="17">
        <v>7</v>
      </c>
      <c r="G317" s="42"/>
      <c r="H317" s="17">
        <f>F318+H318</f>
        <v>16</v>
      </c>
      <c r="I317" s="12"/>
      <c r="J317" s="17">
        <f>H318+J318</f>
        <v>18</v>
      </c>
      <c r="K317" s="45"/>
      <c r="L317" s="17">
        <f>J318+L318</f>
        <v>18</v>
      </c>
      <c r="M317" s="17"/>
      <c r="N317" s="17">
        <f>L318+N318</f>
        <v>18</v>
      </c>
      <c r="O317" s="22"/>
      <c r="P317" s="22"/>
    </row>
    <row r="318" spans="1:26" ht="15.75" hidden="1" customHeight="1" outlineLevel="1" x14ac:dyDescent="0.25">
      <c r="A318" s="2"/>
      <c r="B318" s="13"/>
      <c r="C318" s="13"/>
      <c r="D318" s="47" t="s">
        <v>156</v>
      </c>
      <c r="E318" s="48"/>
      <c r="F318" s="56">
        <v>7</v>
      </c>
      <c r="G318" s="42"/>
      <c r="H318" s="56">
        <v>9</v>
      </c>
      <c r="I318" s="12"/>
      <c r="J318" s="56">
        <v>9</v>
      </c>
      <c r="K318" s="57"/>
      <c r="L318" s="56">
        <v>9</v>
      </c>
      <c r="M318" s="56"/>
      <c r="N318" s="56">
        <v>9</v>
      </c>
      <c r="O318" s="58"/>
      <c r="P318" s="22"/>
    </row>
    <row r="319" spans="1:26" ht="15.75" hidden="1" customHeight="1" outlineLevel="1" x14ac:dyDescent="0.25">
      <c r="A319" s="2"/>
      <c r="B319" s="13" t="s">
        <v>155</v>
      </c>
      <c r="C319" s="13" t="s">
        <v>157</v>
      </c>
      <c r="D319" s="13" t="s">
        <v>15</v>
      </c>
      <c r="E319" s="5"/>
      <c r="F319" s="17">
        <v>2000</v>
      </c>
      <c r="G319" s="42"/>
      <c r="H319" s="17">
        <v>3000</v>
      </c>
      <c r="I319" s="12"/>
      <c r="J319" s="17">
        <v>4000</v>
      </c>
      <c r="K319" s="45"/>
      <c r="L319" s="17">
        <v>5000</v>
      </c>
      <c r="M319" s="17"/>
      <c r="N319" s="17">
        <v>5000</v>
      </c>
      <c r="O319" s="22"/>
      <c r="P319" s="22"/>
    </row>
    <row r="320" spans="1:26" ht="15.75" hidden="1" customHeight="1" outlineLevel="1" x14ac:dyDescent="0.25">
      <c r="A320" s="1"/>
      <c r="B320" s="13" t="s">
        <v>159</v>
      </c>
      <c r="C320" s="13"/>
      <c r="D320" s="13" t="s">
        <v>8</v>
      </c>
      <c r="E320" s="5"/>
      <c r="F320" s="17">
        <f>F321*F322</f>
        <v>60025000</v>
      </c>
      <c r="G320" s="42"/>
      <c r="H320" s="17">
        <f>H321*H322</f>
        <v>60025000</v>
      </c>
      <c r="I320" s="12"/>
      <c r="J320" s="17">
        <f>J321*J322</f>
        <v>60025000</v>
      </c>
      <c r="K320" s="45"/>
      <c r="L320" s="17">
        <f>L321*L322</f>
        <v>60025000</v>
      </c>
      <c r="M320" s="17"/>
      <c r="N320" s="17">
        <f>N321*N322</f>
        <v>60025000</v>
      </c>
      <c r="O320" s="22"/>
      <c r="P320" s="22"/>
    </row>
    <row r="321" spans="1:17" ht="15.75" hidden="1" customHeight="1" outlineLevel="1" x14ac:dyDescent="0.25">
      <c r="A321" s="2"/>
      <c r="B321" s="13"/>
      <c r="C321" s="13"/>
      <c r="D321" s="13" t="s">
        <v>10</v>
      </c>
      <c r="E321" s="5"/>
      <c r="F321" s="83">
        <v>245000</v>
      </c>
      <c r="G321" s="42"/>
      <c r="H321" s="83">
        <v>245000</v>
      </c>
      <c r="I321" s="12"/>
      <c r="J321" s="83">
        <v>245000</v>
      </c>
      <c r="K321" s="84"/>
      <c r="L321" s="83">
        <v>245000</v>
      </c>
      <c r="M321" s="83"/>
      <c r="N321" s="83">
        <v>245000</v>
      </c>
      <c r="O321" s="85"/>
      <c r="P321" s="22"/>
    </row>
    <row r="322" spans="1:17" ht="15.75" hidden="1" customHeight="1" outlineLevel="1" x14ac:dyDescent="0.25">
      <c r="A322" s="2"/>
      <c r="B322" s="13" t="s">
        <v>155</v>
      </c>
      <c r="C322" s="13" t="s">
        <v>67</v>
      </c>
      <c r="D322" s="13" t="s">
        <v>15</v>
      </c>
      <c r="E322" s="5"/>
      <c r="F322" s="17">
        <v>245</v>
      </c>
      <c r="G322" s="42"/>
      <c r="H322" s="17">
        <v>245</v>
      </c>
      <c r="I322" s="12"/>
      <c r="J322" s="17">
        <v>245</v>
      </c>
      <c r="K322" s="45"/>
      <c r="L322" s="17">
        <v>245</v>
      </c>
      <c r="M322" s="17"/>
      <c r="N322" s="17">
        <v>245</v>
      </c>
      <c r="O322" s="22"/>
      <c r="P322" s="22"/>
    </row>
    <row r="323" spans="1:17" ht="15.75" customHeight="1" collapsed="1" x14ac:dyDescent="0.25">
      <c r="A323" s="2" t="s">
        <v>160</v>
      </c>
      <c r="B323" s="5" t="s">
        <v>161</v>
      </c>
      <c r="C323" s="8" t="s">
        <v>7</v>
      </c>
      <c r="D323" s="5" t="s">
        <v>8</v>
      </c>
      <c r="E323" s="5"/>
      <c r="F323" s="81"/>
      <c r="G323" s="42"/>
      <c r="H323" s="17">
        <f>H324+H328+H332</f>
        <v>297500000</v>
      </c>
      <c r="I323" s="12">
        <f>H323/$H$399</f>
        <v>9.14587095437394E-2</v>
      </c>
      <c r="J323" s="17">
        <f>J324+J328+J332</f>
        <v>710000000</v>
      </c>
      <c r="K323" s="12">
        <f>J323/$J$399</f>
        <v>0.13723620205962545</v>
      </c>
      <c r="L323" s="17">
        <f>L324+L328+L332</f>
        <v>887500000</v>
      </c>
      <c r="M323" s="12">
        <f>L323/$L$399</f>
        <v>0.15220000607085094</v>
      </c>
      <c r="N323" s="17">
        <f>N324+N328+N332</f>
        <v>1050000000</v>
      </c>
      <c r="O323" s="12">
        <f>N323/$N$399</f>
        <v>0.16383955021206298</v>
      </c>
      <c r="P323" s="19">
        <f>F323+H323+J323+L323+N323</f>
        <v>2945000000</v>
      </c>
      <c r="Q323" s="12">
        <f>P323/$P$399</f>
        <v>0.13687531639345207</v>
      </c>
    </row>
    <row r="324" spans="1:17" ht="15.75" hidden="1" customHeight="1" outlineLevel="1" x14ac:dyDescent="0.25">
      <c r="A324" s="1"/>
      <c r="B324" s="13" t="s">
        <v>162</v>
      </c>
      <c r="C324" s="13"/>
      <c r="D324" s="13" t="s">
        <v>8</v>
      </c>
      <c r="E324" s="5"/>
      <c r="F324" s="81"/>
      <c r="G324" s="42"/>
      <c r="H324" s="17">
        <f>H325*H326</f>
        <v>50000000</v>
      </c>
      <c r="I324" s="12"/>
      <c r="J324" s="17">
        <f>J325*J326</f>
        <v>150000000</v>
      </c>
      <c r="K324" s="45"/>
      <c r="L324" s="17">
        <f>L325*L326</f>
        <v>240000000</v>
      </c>
      <c r="M324" s="17"/>
      <c r="N324" s="17">
        <f>N325*N326</f>
        <v>300000000</v>
      </c>
      <c r="O324" s="22"/>
      <c r="P324" s="22"/>
    </row>
    <row r="325" spans="1:17" ht="15.75" hidden="1" customHeight="1" outlineLevel="1" x14ac:dyDescent="0.25">
      <c r="A325" s="2"/>
      <c r="B325" s="13"/>
      <c r="C325" s="13"/>
      <c r="D325" s="13" t="s">
        <v>10</v>
      </c>
      <c r="E325" s="5"/>
      <c r="F325" s="81"/>
      <c r="G325" s="42"/>
      <c r="H325" s="17">
        <v>10000000</v>
      </c>
      <c r="I325" s="12"/>
      <c r="J325" s="17">
        <v>10000000</v>
      </c>
      <c r="K325" s="45"/>
      <c r="L325" s="17">
        <v>10000000</v>
      </c>
      <c r="M325" s="17"/>
      <c r="N325" s="17">
        <v>10000000</v>
      </c>
      <c r="O325" s="22"/>
      <c r="P325" s="22"/>
    </row>
    <row r="326" spans="1:17" ht="15.75" hidden="1" customHeight="1" outlineLevel="1" x14ac:dyDescent="0.25">
      <c r="A326" s="2"/>
      <c r="B326" s="13" t="s">
        <v>101</v>
      </c>
      <c r="C326" s="13" t="s">
        <v>67</v>
      </c>
      <c r="D326" s="13" t="s">
        <v>15</v>
      </c>
      <c r="E326" s="5"/>
      <c r="F326" s="81"/>
      <c r="G326" s="42"/>
      <c r="H326" s="17">
        <f>F327+H327</f>
        <v>5</v>
      </c>
      <c r="I326" s="12"/>
      <c r="J326" s="17">
        <f>H327+J327</f>
        <v>15</v>
      </c>
      <c r="K326" s="45"/>
      <c r="L326" s="17">
        <f>J327+L327</f>
        <v>24</v>
      </c>
      <c r="M326" s="17"/>
      <c r="N326" s="17">
        <f>L327+N327</f>
        <v>30</v>
      </c>
      <c r="O326" s="22"/>
      <c r="P326" s="22"/>
    </row>
    <row r="327" spans="1:17" ht="15.75" hidden="1" customHeight="1" outlineLevel="1" x14ac:dyDescent="0.25">
      <c r="A327" s="2"/>
      <c r="B327" s="13"/>
      <c r="C327" s="13"/>
      <c r="D327" s="47" t="s">
        <v>156</v>
      </c>
      <c r="E327" s="5"/>
      <c r="F327" s="81"/>
      <c r="G327" s="42"/>
      <c r="H327" s="56">
        <v>5</v>
      </c>
      <c r="I327" s="12"/>
      <c r="J327" s="56">
        <v>10</v>
      </c>
      <c r="K327" s="57"/>
      <c r="L327" s="56">
        <v>14</v>
      </c>
      <c r="M327" s="56"/>
      <c r="N327" s="56">
        <v>16</v>
      </c>
      <c r="O327" s="58"/>
      <c r="P327" s="22"/>
    </row>
    <row r="328" spans="1:17" ht="15.75" hidden="1" customHeight="1" outlineLevel="1" x14ac:dyDescent="0.25">
      <c r="A328" s="1"/>
      <c r="B328" s="13" t="s">
        <v>163</v>
      </c>
      <c r="C328" s="13"/>
      <c r="D328" s="13" t="s">
        <v>8</v>
      </c>
      <c r="E328" s="5"/>
      <c r="F328" s="17"/>
      <c r="G328" s="42"/>
      <c r="H328" s="17">
        <f>H329*H330</f>
        <v>135000000</v>
      </c>
      <c r="I328" s="12"/>
      <c r="J328" s="17">
        <f>J329*J330</f>
        <v>322500000</v>
      </c>
      <c r="K328" s="45"/>
      <c r="L328" s="17">
        <f>L329*L330</f>
        <v>397500000</v>
      </c>
      <c r="M328" s="17"/>
      <c r="N328" s="17">
        <f>N329*N330</f>
        <v>487500000</v>
      </c>
      <c r="O328" s="22"/>
      <c r="P328" s="22"/>
    </row>
    <row r="329" spans="1:17" ht="15.75" hidden="1" customHeight="1" outlineLevel="1" x14ac:dyDescent="0.25">
      <c r="A329" s="2"/>
      <c r="B329" s="13"/>
      <c r="C329" s="13"/>
      <c r="D329" s="13" t="s">
        <v>10</v>
      </c>
      <c r="E329" s="5"/>
      <c r="F329" s="17"/>
      <c r="G329" s="42"/>
      <c r="H329" s="17">
        <v>7500000</v>
      </c>
      <c r="I329" s="12"/>
      <c r="J329" s="17">
        <v>7500000</v>
      </c>
      <c r="K329" s="45"/>
      <c r="L329" s="17">
        <v>7500000</v>
      </c>
      <c r="M329" s="17"/>
      <c r="N329" s="17">
        <v>7500000</v>
      </c>
      <c r="O329" s="22"/>
      <c r="P329" s="22"/>
    </row>
    <row r="330" spans="1:17" ht="15.75" hidden="1" customHeight="1" outlineLevel="1" x14ac:dyDescent="0.25">
      <c r="A330" s="2"/>
      <c r="B330" s="13" t="s">
        <v>101</v>
      </c>
      <c r="C330" s="13" t="s">
        <v>67</v>
      </c>
      <c r="D330" s="13" t="s">
        <v>15</v>
      </c>
      <c r="E330" s="5"/>
      <c r="F330" s="17"/>
      <c r="G330" s="42"/>
      <c r="H330" s="17">
        <f>F331+H331</f>
        <v>18</v>
      </c>
      <c r="I330" s="12"/>
      <c r="J330" s="17">
        <f>H331+J331</f>
        <v>43</v>
      </c>
      <c r="K330" s="45"/>
      <c r="L330" s="17">
        <f>J331+L331</f>
        <v>53</v>
      </c>
      <c r="M330" s="17"/>
      <c r="N330" s="17">
        <f>L331+N331</f>
        <v>65</v>
      </c>
      <c r="O330" s="22"/>
      <c r="P330" s="22"/>
    </row>
    <row r="331" spans="1:17" ht="15.75" hidden="1" customHeight="1" outlineLevel="1" x14ac:dyDescent="0.25">
      <c r="A331" s="2"/>
      <c r="B331" s="13"/>
      <c r="C331" s="13"/>
      <c r="D331" s="47" t="s">
        <v>156</v>
      </c>
      <c r="E331" s="5"/>
      <c r="F331" s="17"/>
      <c r="G331" s="42"/>
      <c r="H331" s="56">
        <v>18</v>
      </c>
      <c r="I331" s="12"/>
      <c r="J331" s="56">
        <v>25</v>
      </c>
      <c r="K331" s="57"/>
      <c r="L331" s="56">
        <v>28</v>
      </c>
      <c r="M331" s="56"/>
      <c r="N331" s="56">
        <v>37</v>
      </c>
      <c r="O331" s="58"/>
      <c r="P331" s="22"/>
    </row>
    <row r="332" spans="1:17" ht="15.75" hidden="1" customHeight="1" outlineLevel="1" x14ac:dyDescent="0.25">
      <c r="A332" s="1"/>
      <c r="B332" s="13" t="s">
        <v>164</v>
      </c>
      <c r="C332" s="13"/>
      <c r="D332" s="13" t="s">
        <v>8</v>
      </c>
      <c r="E332" s="5"/>
      <c r="F332" s="17"/>
      <c r="G332" s="42"/>
      <c r="H332" s="17">
        <f>H333*H334</f>
        <v>112500000</v>
      </c>
      <c r="I332" s="12"/>
      <c r="J332" s="17">
        <f>J333*J334</f>
        <v>237500000</v>
      </c>
      <c r="K332" s="45"/>
      <c r="L332" s="17">
        <f>L333*L334</f>
        <v>250000000</v>
      </c>
      <c r="M332" s="17"/>
      <c r="N332" s="17">
        <f>N333*N334</f>
        <v>262500000</v>
      </c>
      <c r="O332" s="22"/>
      <c r="P332" s="22"/>
    </row>
    <row r="333" spans="1:17" ht="15.75" hidden="1" customHeight="1" outlineLevel="1" x14ac:dyDescent="0.25">
      <c r="A333" s="2"/>
      <c r="B333" s="13"/>
      <c r="C333" s="13"/>
      <c r="D333" s="13" t="s">
        <v>10</v>
      </c>
      <c r="E333" s="5"/>
      <c r="F333" s="17"/>
      <c r="G333" s="42"/>
      <c r="H333" s="17">
        <v>2500000</v>
      </c>
      <c r="I333" s="17"/>
      <c r="J333" s="17">
        <v>2500000</v>
      </c>
      <c r="K333" s="17"/>
      <c r="L333" s="17">
        <v>2500000</v>
      </c>
      <c r="M333" s="17"/>
      <c r="N333" s="17">
        <v>2500000</v>
      </c>
      <c r="O333" s="22"/>
      <c r="P333" s="22"/>
    </row>
    <row r="334" spans="1:17" ht="15.75" hidden="1" customHeight="1" outlineLevel="1" x14ac:dyDescent="0.25">
      <c r="A334" s="2"/>
      <c r="B334" s="13" t="s">
        <v>101</v>
      </c>
      <c r="C334" s="13" t="s">
        <v>67</v>
      </c>
      <c r="D334" s="13" t="s">
        <v>15</v>
      </c>
      <c r="E334" s="5"/>
      <c r="F334" s="17"/>
      <c r="G334" s="42"/>
      <c r="H334" s="17">
        <f>F335+H335</f>
        <v>45</v>
      </c>
      <c r="I334" s="12"/>
      <c r="J334" s="17">
        <f>H335+J335</f>
        <v>95</v>
      </c>
      <c r="K334" s="45"/>
      <c r="L334" s="17">
        <f>J335+L335</f>
        <v>100</v>
      </c>
      <c r="M334" s="17"/>
      <c r="N334" s="17">
        <f>L335+N335</f>
        <v>105</v>
      </c>
      <c r="O334" s="22"/>
      <c r="P334" s="22"/>
    </row>
    <row r="335" spans="1:17" ht="15.75" hidden="1" customHeight="1" outlineLevel="1" x14ac:dyDescent="0.25">
      <c r="A335" s="2"/>
      <c r="B335" s="13"/>
      <c r="C335" s="13"/>
      <c r="D335" s="47" t="s">
        <v>156</v>
      </c>
      <c r="E335" s="5"/>
      <c r="F335" s="17"/>
      <c r="G335" s="42"/>
      <c r="H335" s="56">
        <v>45</v>
      </c>
      <c r="I335" s="12"/>
      <c r="J335" s="56">
        <v>50</v>
      </c>
      <c r="K335" s="57"/>
      <c r="L335" s="56">
        <v>50</v>
      </c>
      <c r="M335" s="56"/>
      <c r="N335" s="56">
        <v>55</v>
      </c>
      <c r="O335" s="58"/>
      <c r="P335" s="22"/>
    </row>
    <row r="336" spans="1:17" ht="15.75" customHeight="1" collapsed="1" x14ac:dyDescent="0.25">
      <c r="A336" s="2" t="s">
        <v>165</v>
      </c>
      <c r="B336" s="5" t="s">
        <v>166</v>
      </c>
      <c r="C336" s="8" t="s">
        <v>7</v>
      </c>
      <c r="D336" s="5" t="s">
        <v>8</v>
      </c>
      <c r="E336" s="5"/>
      <c r="F336" s="17"/>
      <c r="G336" s="42"/>
      <c r="H336" s="17">
        <f>H337*H338</f>
        <v>7500000</v>
      </c>
      <c r="I336" s="12">
        <f>H336/$H$399</f>
        <v>2.3056817532035143E-3</v>
      </c>
      <c r="J336" s="17">
        <f>J337*J338</f>
        <v>15000000</v>
      </c>
      <c r="K336" s="12">
        <f>J336/$J$399</f>
        <v>2.8993563815413828E-3</v>
      </c>
      <c r="L336" s="17">
        <f>L337*L338</f>
        <v>15000000</v>
      </c>
      <c r="M336" s="12">
        <f>L336/$L$399</f>
        <v>2.5723944688031148E-3</v>
      </c>
      <c r="N336" s="17">
        <f>N337*N338</f>
        <v>15000000</v>
      </c>
      <c r="O336" s="12">
        <f>N336/$N$399</f>
        <v>2.3405650030294714E-3</v>
      </c>
      <c r="P336" s="19">
        <f>F336+H336+J336+L336+N336</f>
        <v>52500000</v>
      </c>
      <c r="Q336" s="12">
        <f>P336/$P$399</f>
        <v>2.4400523295946466E-3</v>
      </c>
    </row>
    <row r="337" spans="1:17" ht="15.75" hidden="1" customHeight="1" outlineLevel="1" x14ac:dyDescent="0.25">
      <c r="A337" s="2"/>
      <c r="B337" s="13"/>
      <c r="C337" s="13"/>
      <c r="D337" s="13" t="s">
        <v>10</v>
      </c>
      <c r="E337" s="5"/>
      <c r="F337" s="17"/>
      <c r="G337" s="42"/>
      <c r="H337" s="17">
        <v>2500000</v>
      </c>
      <c r="I337" s="12"/>
      <c r="J337" s="17">
        <v>2500000</v>
      </c>
      <c r="K337" s="45"/>
      <c r="L337" s="17">
        <v>2500000</v>
      </c>
      <c r="M337" s="17"/>
      <c r="N337" s="17">
        <v>2500000</v>
      </c>
      <c r="O337" s="22"/>
      <c r="P337" s="22"/>
    </row>
    <row r="338" spans="1:17" ht="15.75" hidden="1" customHeight="1" outlineLevel="1" x14ac:dyDescent="0.25">
      <c r="A338" s="2"/>
      <c r="B338" s="13" t="s">
        <v>167</v>
      </c>
      <c r="C338" s="13" t="s">
        <v>67</v>
      </c>
      <c r="D338" s="13" t="s">
        <v>15</v>
      </c>
      <c r="E338" s="5"/>
      <c r="F338" s="17"/>
      <c r="G338" s="42"/>
      <c r="H338" s="17">
        <v>3</v>
      </c>
      <c r="I338" s="12"/>
      <c r="J338" s="17">
        <v>6</v>
      </c>
      <c r="K338" s="45"/>
      <c r="L338" s="17">
        <v>6</v>
      </c>
      <c r="M338" s="17"/>
      <c r="N338" s="17">
        <v>6</v>
      </c>
      <c r="O338" s="22"/>
      <c r="P338" s="22"/>
    </row>
    <row r="339" spans="1:17" ht="15.75" customHeight="1" collapsed="1" x14ac:dyDescent="0.25">
      <c r="A339" s="2" t="s">
        <v>168</v>
      </c>
      <c r="B339" s="5" t="s">
        <v>169</v>
      </c>
      <c r="C339" s="8" t="s">
        <v>7</v>
      </c>
      <c r="D339" s="5" t="s">
        <v>8</v>
      </c>
      <c r="E339" s="5"/>
      <c r="F339" s="17">
        <f>F340+F344+F348</f>
        <v>43000000</v>
      </c>
      <c r="G339" s="42">
        <f>F339/$F$399</f>
        <v>5.0607049208882364E-2</v>
      </c>
      <c r="H339" s="17">
        <f>H340+H344+H348</f>
        <v>109500000</v>
      </c>
      <c r="I339" s="12">
        <f>H339/$H$399</f>
        <v>3.3662953596771308E-2</v>
      </c>
      <c r="J339" s="17">
        <f>J340+J344+J348</f>
        <v>156500000</v>
      </c>
      <c r="K339" s="12">
        <f>J339/$J$399</f>
        <v>3.0249951580748429E-2</v>
      </c>
      <c r="L339" s="17">
        <f>L340+L344+L348</f>
        <v>188500000</v>
      </c>
      <c r="M339" s="12">
        <f>L339/$L$399</f>
        <v>3.2326423824625805E-2</v>
      </c>
      <c r="N339" s="17">
        <f>N340+N344+N348</f>
        <v>250500000</v>
      </c>
      <c r="O339" s="12">
        <f>N339/$N$399</f>
        <v>3.9087435550592173E-2</v>
      </c>
      <c r="P339" s="19">
        <f>F339+H339+J339+L339+N339</f>
        <v>748000000</v>
      </c>
      <c r="Q339" s="12">
        <f>P339/$P$399</f>
        <v>3.4764936048319914E-2</v>
      </c>
    </row>
    <row r="340" spans="1:17" ht="15.75" hidden="1" customHeight="1" outlineLevel="1" x14ac:dyDescent="0.25">
      <c r="A340" s="1"/>
      <c r="B340" s="13" t="s">
        <v>170</v>
      </c>
      <c r="C340" s="13"/>
      <c r="D340" s="13" t="s">
        <v>8</v>
      </c>
      <c r="E340" s="5"/>
      <c r="F340" s="17">
        <f>F341*(F342+F343)</f>
        <v>25000000</v>
      </c>
      <c r="G340" s="42"/>
      <c r="H340" s="17">
        <f>H341*(H342+H343)</f>
        <v>60000000</v>
      </c>
      <c r="I340" s="12"/>
      <c r="J340" s="17">
        <f>J341*(J342+J343)</f>
        <v>80000000</v>
      </c>
      <c r="K340" s="45"/>
      <c r="L340" s="17">
        <f>L341*(L342+L343)</f>
        <v>100000000</v>
      </c>
      <c r="M340" s="17"/>
      <c r="N340" s="17">
        <f>N341*(N342+N343)</f>
        <v>120000000</v>
      </c>
      <c r="O340" s="22"/>
      <c r="P340" s="22"/>
    </row>
    <row r="341" spans="1:17" ht="15.75" hidden="1" customHeight="1" outlineLevel="1" x14ac:dyDescent="0.25">
      <c r="A341" s="2"/>
      <c r="B341" s="13"/>
      <c r="C341" s="13"/>
      <c r="D341" s="13" t="s">
        <v>10</v>
      </c>
      <c r="E341" s="5"/>
      <c r="F341" s="17">
        <v>1000000</v>
      </c>
      <c r="G341" s="42"/>
      <c r="H341" s="17">
        <v>1000000</v>
      </c>
      <c r="I341" s="12"/>
      <c r="J341" s="17">
        <v>1000000</v>
      </c>
      <c r="K341" s="45"/>
      <c r="L341" s="17">
        <v>1000000</v>
      </c>
      <c r="M341" s="17"/>
      <c r="N341" s="17">
        <v>1000000</v>
      </c>
      <c r="O341" s="22"/>
      <c r="P341" s="22"/>
    </row>
    <row r="342" spans="1:17" ht="15.75" hidden="1" customHeight="1" outlineLevel="1" x14ac:dyDescent="0.25">
      <c r="A342" s="2"/>
      <c r="B342" s="72" t="s">
        <v>93</v>
      </c>
      <c r="C342" s="13" t="s">
        <v>67</v>
      </c>
      <c r="D342" s="13" t="s">
        <v>15</v>
      </c>
      <c r="E342" s="5"/>
      <c r="F342" s="17">
        <v>15</v>
      </c>
      <c r="G342" s="42"/>
      <c r="H342" s="17">
        <v>35</v>
      </c>
      <c r="I342" s="12"/>
      <c r="J342" s="17">
        <v>45</v>
      </c>
      <c r="K342" s="45"/>
      <c r="L342" s="17">
        <v>55</v>
      </c>
      <c r="M342" s="17"/>
      <c r="N342" s="17">
        <v>65</v>
      </c>
      <c r="O342" s="22"/>
      <c r="P342" s="22"/>
    </row>
    <row r="343" spans="1:17" ht="15.75" hidden="1" customHeight="1" outlineLevel="1" x14ac:dyDescent="0.25">
      <c r="A343" s="2"/>
      <c r="B343" s="72" t="s">
        <v>93</v>
      </c>
      <c r="C343" s="13" t="s">
        <v>67</v>
      </c>
      <c r="D343" s="13" t="s">
        <v>15</v>
      </c>
      <c r="E343" s="5"/>
      <c r="F343" s="17">
        <v>10</v>
      </c>
      <c r="G343" s="42"/>
      <c r="H343" s="17">
        <v>25</v>
      </c>
      <c r="I343" s="12"/>
      <c r="J343" s="17">
        <v>35</v>
      </c>
      <c r="K343" s="45"/>
      <c r="L343" s="17">
        <v>45</v>
      </c>
      <c r="M343" s="17"/>
      <c r="N343" s="17">
        <v>55</v>
      </c>
      <c r="O343" s="22"/>
      <c r="P343" s="22"/>
    </row>
    <row r="344" spans="1:17" ht="15.75" hidden="1" customHeight="1" outlineLevel="1" x14ac:dyDescent="0.25">
      <c r="A344" s="1"/>
      <c r="B344" s="13" t="s">
        <v>171</v>
      </c>
      <c r="C344" s="13"/>
      <c r="D344" s="13" t="s">
        <v>8</v>
      </c>
      <c r="E344" s="5"/>
      <c r="F344" s="17">
        <f>F345*(F346+F347)</f>
        <v>12000000</v>
      </c>
      <c r="G344" s="42"/>
      <c r="H344" s="17">
        <f>H345*(H346+H347)</f>
        <v>33000000</v>
      </c>
      <c r="I344" s="12"/>
      <c r="J344" s="17">
        <f>J345*(J346+J347)</f>
        <v>51000000</v>
      </c>
      <c r="K344" s="45"/>
      <c r="L344" s="17">
        <f>L345*(L346+L347)</f>
        <v>54000000</v>
      </c>
      <c r="M344" s="17"/>
      <c r="N344" s="17">
        <f>N345*(N346+N347)</f>
        <v>87000000</v>
      </c>
      <c r="O344" s="22"/>
      <c r="P344" s="22"/>
    </row>
    <row r="345" spans="1:17" ht="15.75" hidden="1" customHeight="1" outlineLevel="1" x14ac:dyDescent="0.25">
      <c r="A345" s="2"/>
      <c r="B345" s="13"/>
      <c r="C345" s="13"/>
      <c r="D345" s="13" t="s">
        <v>10</v>
      </c>
      <c r="E345" s="5"/>
      <c r="F345" s="17">
        <v>1500000</v>
      </c>
      <c r="G345" s="42"/>
      <c r="H345" s="17">
        <v>1500000</v>
      </c>
      <c r="I345" s="12"/>
      <c r="J345" s="17">
        <v>1500000</v>
      </c>
      <c r="K345" s="45"/>
      <c r="L345" s="17">
        <v>1500000</v>
      </c>
      <c r="M345" s="17"/>
      <c r="N345" s="17">
        <v>1500000</v>
      </c>
      <c r="O345" s="22"/>
      <c r="P345" s="22"/>
    </row>
    <row r="346" spans="1:17" ht="15.75" hidden="1" customHeight="1" outlineLevel="1" x14ac:dyDescent="0.25">
      <c r="A346" s="2"/>
      <c r="B346" s="72" t="s">
        <v>93</v>
      </c>
      <c r="C346" s="13" t="s">
        <v>67</v>
      </c>
      <c r="D346" s="13" t="s">
        <v>15</v>
      </c>
      <c r="E346" s="5"/>
      <c r="F346" s="17">
        <v>5</v>
      </c>
      <c r="G346" s="42"/>
      <c r="H346" s="17">
        <v>13</v>
      </c>
      <c r="I346" s="12"/>
      <c r="J346" s="17">
        <v>19</v>
      </c>
      <c r="K346" s="45"/>
      <c r="L346" s="17">
        <v>15</v>
      </c>
      <c r="M346" s="17"/>
      <c r="N346" s="17">
        <v>31</v>
      </c>
      <c r="O346" s="22"/>
      <c r="P346" s="22"/>
    </row>
    <row r="347" spans="1:17" ht="15.75" hidden="1" customHeight="1" outlineLevel="1" x14ac:dyDescent="0.25">
      <c r="A347" s="2"/>
      <c r="B347" s="72" t="s">
        <v>93</v>
      </c>
      <c r="C347" s="13" t="s">
        <v>67</v>
      </c>
      <c r="D347" s="13" t="s">
        <v>15</v>
      </c>
      <c r="E347" s="5"/>
      <c r="F347" s="17">
        <v>3</v>
      </c>
      <c r="G347" s="42"/>
      <c r="H347" s="17">
        <v>9</v>
      </c>
      <c r="I347" s="12"/>
      <c r="J347" s="17">
        <v>15</v>
      </c>
      <c r="K347" s="45"/>
      <c r="L347" s="17">
        <v>21</v>
      </c>
      <c r="M347" s="17"/>
      <c r="N347" s="17">
        <v>27</v>
      </c>
      <c r="O347" s="22"/>
      <c r="P347" s="22"/>
    </row>
    <row r="348" spans="1:17" ht="15.75" hidden="1" customHeight="1" outlineLevel="1" x14ac:dyDescent="0.25">
      <c r="A348" s="1"/>
      <c r="B348" s="13" t="s">
        <v>172</v>
      </c>
      <c r="C348" s="13"/>
      <c r="D348" s="13" t="s">
        <v>8</v>
      </c>
      <c r="E348" s="5"/>
      <c r="F348" s="17">
        <f>F349*(F350+F351)</f>
        <v>6000000</v>
      </c>
      <c r="G348" s="42"/>
      <c r="H348" s="17">
        <f>H349*(H350+H351)</f>
        <v>16500000</v>
      </c>
      <c r="I348" s="12"/>
      <c r="J348" s="17">
        <f>J349*(J350+J351)</f>
        <v>25500000</v>
      </c>
      <c r="K348" s="45"/>
      <c r="L348" s="17">
        <f>L349*(L350+L351)</f>
        <v>34500000</v>
      </c>
      <c r="M348" s="17"/>
      <c r="N348" s="17">
        <f>N349*(N350+N351)</f>
        <v>43500000</v>
      </c>
      <c r="O348" s="22"/>
      <c r="P348" s="22"/>
    </row>
    <row r="349" spans="1:17" ht="15.75" hidden="1" customHeight="1" outlineLevel="1" x14ac:dyDescent="0.25">
      <c r="A349" s="2"/>
      <c r="B349" s="13"/>
      <c r="C349" s="13"/>
      <c r="D349" s="13" t="s">
        <v>10</v>
      </c>
      <c r="E349" s="5"/>
      <c r="F349" s="17">
        <v>750000</v>
      </c>
      <c r="G349" s="42"/>
      <c r="H349" s="17">
        <v>750000</v>
      </c>
      <c r="I349" s="12"/>
      <c r="J349" s="17">
        <v>750000</v>
      </c>
      <c r="K349" s="45"/>
      <c r="L349" s="17">
        <v>750000</v>
      </c>
      <c r="M349" s="17"/>
      <c r="N349" s="17">
        <v>750000</v>
      </c>
      <c r="O349" s="22"/>
      <c r="P349" s="22"/>
    </row>
    <row r="350" spans="1:17" ht="15.75" hidden="1" customHeight="1" outlineLevel="1" x14ac:dyDescent="0.25">
      <c r="A350" s="2"/>
      <c r="B350" s="72" t="s">
        <v>93</v>
      </c>
      <c r="C350" s="13" t="s">
        <v>67</v>
      </c>
      <c r="D350" s="13" t="s">
        <v>15</v>
      </c>
      <c r="E350" s="5"/>
      <c r="F350" s="17">
        <v>5</v>
      </c>
      <c r="G350" s="42"/>
      <c r="H350" s="17">
        <v>13</v>
      </c>
      <c r="I350" s="12"/>
      <c r="J350" s="17">
        <v>19</v>
      </c>
      <c r="K350" s="45"/>
      <c r="L350" s="17">
        <v>25</v>
      </c>
      <c r="M350" s="17"/>
      <c r="N350" s="17">
        <v>31</v>
      </c>
      <c r="O350" s="22"/>
      <c r="P350" s="22"/>
    </row>
    <row r="351" spans="1:17" ht="15.75" hidden="1" customHeight="1" outlineLevel="1" x14ac:dyDescent="0.25">
      <c r="A351" s="2"/>
      <c r="B351" s="72" t="s">
        <v>93</v>
      </c>
      <c r="C351" s="13" t="s">
        <v>67</v>
      </c>
      <c r="D351" s="13" t="s">
        <v>15</v>
      </c>
      <c r="E351" s="5"/>
      <c r="F351" s="17">
        <v>3</v>
      </c>
      <c r="G351" s="42"/>
      <c r="H351" s="17">
        <v>9</v>
      </c>
      <c r="I351" s="12"/>
      <c r="J351" s="17">
        <v>15</v>
      </c>
      <c r="K351" s="45"/>
      <c r="L351" s="17">
        <v>21</v>
      </c>
      <c r="M351" s="17"/>
      <c r="N351" s="17">
        <v>27</v>
      </c>
      <c r="O351" s="22"/>
      <c r="P351" s="22"/>
    </row>
    <row r="352" spans="1:17" ht="15.75" customHeight="1" collapsed="1" x14ac:dyDescent="0.25">
      <c r="A352" s="2" t="s">
        <v>173</v>
      </c>
      <c r="B352" s="5" t="s">
        <v>174</v>
      </c>
      <c r="C352" s="8" t="s">
        <v>7</v>
      </c>
      <c r="D352" s="5" t="s">
        <v>8</v>
      </c>
      <c r="E352" s="5"/>
      <c r="F352" s="17">
        <f>F353+F356+F359</f>
        <v>40000000</v>
      </c>
      <c r="G352" s="42">
        <f>F352/$F$399</f>
        <v>4.7076324845471966E-2</v>
      </c>
      <c r="H352" s="17">
        <f>H353+H356+H359</f>
        <v>96250000</v>
      </c>
      <c r="I352" s="12">
        <f>H352/$H$399</f>
        <v>2.95895824994451E-2</v>
      </c>
      <c r="J352" s="17">
        <f>J353+J356+J359</f>
        <v>112500000</v>
      </c>
      <c r="K352" s="12">
        <f>J352/$J$399</f>
        <v>2.1745172861560372E-2</v>
      </c>
      <c r="L352" s="17">
        <f>L353+L356+L359</f>
        <v>128750000</v>
      </c>
      <c r="M352" s="12">
        <f>L352/$L$399</f>
        <v>2.2079719190560065E-2</v>
      </c>
      <c r="N352" s="17">
        <f>N353+N356+N359</f>
        <v>145000000</v>
      </c>
      <c r="O352" s="12">
        <f>N352/$N$399</f>
        <v>2.2625461695951556E-2</v>
      </c>
      <c r="P352" s="19">
        <f>F352+H352+J352+L352+N352</f>
        <v>522500000</v>
      </c>
      <c r="Q352" s="12">
        <f>P352/$P$399</f>
        <v>2.4284330327870529E-2</v>
      </c>
    </row>
    <row r="353" spans="1:17" ht="15.75" hidden="1" customHeight="1" outlineLevel="1" x14ac:dyDescent="0.25">
      <c r="A353" s="1"/>
      <c r="B353" s="13" t="s">
        <v>170</v>
      </c>
      <c r="C353" s="13"/>
      <c r="D353" s="13" t="s">
        <v>8</v>
      </c>
      <c r="E353" s="5"/>
      <c r="F353" s="17">
        <f>F354*F355</f>
        <v>22500000</v>
      </c>
      <c r="G353" s="42"/>
      <c r="H353" s="17">
        <f>H354*H355</f>
        <v>52500000</v>
      </c>
      <c r="I353" s="12"/>
      <c r="J353" s="17">
        <f>J354*J355</f>
        <v>60000000</v>
      </c>
      <c r="K353" s="45"/>
      <c r="L353" s="17">
        <f>L354*L355</f>
        <v>67500000</v>
      </c>
      <c r="M353" s="17"/>
      <c r="N353" s="17">
        <f>N354*N355</f>
        <v>75000000</v>
      </c>
      <c r="O353" s="22"/>
      <c r="P353" s="22"/>
    </row>
    <row r="354" spans="1:17" ht="15.75" hidden="1" customHeight="1" outlineLevel="1" x14ac:dyDescent="0.25">
      <c r="A354" s="2"/>
      <c r="B354" s="13"/>
      <c r="C354" s="13"/>
      <c r="D354" s="13" t="s">
        <v>10</v>
      </c>
      <c r="E354" s="5"/>
      <c r="F354" s="17">
        <v>750000</v>
      </c>
      <c r="G354" s="42"/>
      <c r="H354" s="17">
        <v>750000</v>
      </c>
      <c r="I354" s="12"/>
      <c r="J354" s="17">
        <v>750000</v>
      </c>
      <c r="K354" s="45"/>
      <c r="L354" s="17">
        <v>750000</v>
      </c>
      <c r="M354" s="17"/>
      <c r="N354" s="17">
        <v>750000</v>
      </c>
      <c r="O354" s="22"/>
      <c r="P354" s="22"/>
    </row>
    <row r="355" spans="1:17" ht="15.75" hidden="1" customHeight="1" outlineLevel="1" x14ac:dyDescent="0.25">
      <c r="A355" s="2"/>
      <c r="B355" s="13" t="s">
        <v>175</v>
      </c>
      <c r="C355" s="13" t="s">
        <v>67</v>
      </c>
      <c r="D355" s="13" t="s">
        <v>15</v>
      </c>
      <c r="E355" s="5"/>
      <c r="F355" s="17">
        <v>30</v>
      </c>
      <c r="G355" s="42"/>
      <c r="H355" s="17">
        <v>70</v>
      </c>
      <c r="I355" s="12"/>
      <c r="J355" s="17">
        <v>80</v>
      </c>
      <c r="K355" s="45"/>
      <c r="L355" s="17">
        <v>90</v>
      </c>
      <c r="M355" s="17"/>
      <c r="N355" s="17">
        <v>100</v>
      </c>
      <c r="O355" s="22"/>
      <c r="P355" s="22"/>
    </row>
    <row r="356" spans="1:17" ht="15.75" hidden="1" customHeight="1" outlineLevel="1" x14ac:dyDescent="0.25">
      <c r="A356" s="1"/>
      <c r="B356" s="13" t="s">
        <v>171</v>
      </c>
      <c r="C356" s="13"/>
      <c r="D356" s="13" t="s">
        <v>8</v>
      </c>
      <c r="E356" s="5"/>
      <c r="F356" s="17">
        <f>F357*F358</f>
        <v>10000000</v>
      </c>
      <c r="G356" s="42"/>
      <c r="H356" s="17">
        <f>H357*H358</f>
        <v>25000000</v>
      </c>
      <c r="I356" s="12"/>
      <c r="J356" s="17">
        <f>J357*J358</f>
        <v>30000000</v>
      </c>
      <c r="K356" s="45"/>
      <c r="L356" s="17">
        <f>L357*L358</f>
        <v>35000000</v>
      </c>
      <c r="M356" s="17"/>
      <c r="N356" s="17">
        <f>N357*N358</f>
        <v>40000000</v>
      </c>
      <c r="O356" s="22"/>
      <c r="P356" s="22"/>
    </row>
    <row r="357" spans="1:17" ht="15.75" hidden="1" customHeight="1" outlineLevel="1" x14ac:dyDescent="0.25">
      <c r="A357" s="2"/>
      <c r="B357" s="13"/>
      <c r="C357" s="13"/>
      <c r="D357" s="13" t="s">
        <v>10</v>
      </c>
      <c r="E357" s="5"/>
      <c r="F357" s="17">
        <v>1000000</v>
      </c>
      <c r="G357" s="42"/>
      <c r="H357" s="17">
        <v>1000000</v>
      </c>
      <c r="I357" s="12"/>
      <c r="J357" s="17">
        <v>1000000</v>
      </c>
      <c r="K357" s="45"/>
      <c r="L357" s="17">
        <v>1000000</v>
      </c>
      <c r="M357" s="17"/>
      <c r="N357" s="17">
        <v>1000000</v>
      </c>
      <c r="O357" s="22"/>
      <c r="P357" s="22"/>
    </row>
    <row r="358" spans="1:17" ht="15.75" hidden="1" customHeight="1" outlineLevel="1" x14ac:dyDescent="0.25">
      <c r="A358" s="2"/>
      <c r="B358" s="13" t="s">
        <v>175</v>
      </c>
      <c r="C358" s="13" t="s">
        <v>67</v>
      </c>
      <c r="D358" s="13" t="s">
        <v>15</v>
      </c>
      <c r="E358" s="5"/>
      <c r="F358" s="17">
        <v>10</v>
      </c>
      <c r="G358" s="42"/>
      <c r="H358" s="17">
        <v>25</v>
      </c>
      <c r="I358" s="12"/>
      <c r="J358" s="17">
        <v>30</v>
      </c>
      <c r="K358" s="45"/>
      <c r="L358" s="17">
        <v>35</v>
      </c>
      <c r="M358" s="17"/>
      <c r="N358" s="17">
        <v>40</v>
      </c>
      <c r="O358" s="22"/>
      <c r="P358" s="22"/>
    </row>
    <row r="359" spans="1:17" ht="15.75" hidden="1" customHeight="1" outlineLevel="1" x14ac:dyDescent="0.25">
      <c r="A359" s="1"/>
      <c r="B359" s="13" t="s">
        <v>172</v>
      </c>
      <c r="C359" s="13"/>
      <c r="D359" s="13" t="s">
        <v>8</v>
      </c>
      <c r="E359" s="5"/>
      <c r="F359" s="17">
        <f>F360*F361</f>
        <v>7500000</v>
      </c>
      <c r="G359" s="42"/>
      <c r="H359" s="17">
        <f>H360*H361</f>
        <v>18750000</v>
      </c>
      <c r="I359" s="12"/>
      <c r="J359" s="17">
        <f>J360*J361</f>
        <v>22500000</v>
      </c>
      <c r="K359" s="45"/>
      <c r="L359" s="17">
        <f>L360*L361</f>
        <v>26250000</v>
      </c>
      <c r="M359" s="17"/>
      <c r="N359" s="17">
        <f>N360*N361</f>
        <v>30000000</v>
      </c>
      <c r="O359" s="22"/>
      <c r="P359" s="22"/>
    </row>
    <row r="360" spans="1:17" ht="15.75" hidden="1" customHeight="1" outlineLevel="1" x14ac:dyDescent="0.25">
      <c r="A360" s="2"/>
      <c r="B360" s="13"/>
      <c r="C360" s="13"/>
      <c r="D360" s="13" t="s">
        <v>10</v>
      </c>
      <c r="E360" s="5"/>
      <c r="F360" s="17">
        <v>750000</v>
      </c>
      <c r="G360" s="42"/>
      <c r="H360" s="17">
        <v>750000</v>
      </c>
      <c r="I360" s="12"/>
      <c r="J360" s="17">
        <v>750000</v>
      </c>
      <c r="K360" s="45"/>
      <c r="L360" s="17">
        <v>750000</v>
      </c>
      <c r="M360" s="17"/>
      <c r="N360" s="17">
        <v>750000</v>
      </c>
      <c r="O360" s="22"/>
      <c r="P360" s="22"/>
    </row>
    <row r="361" spans="1:17" ht="15.75" hidden="1" customHeight="1" outlineLevel="1" x14ac:dyDescent="0.25">
      <c r="A361" s="2"/>
      <c r="B361" s="13" t="s">
        <v>175</v>
      </c>
      <c r="C361" s="13" t="s">
        <v>67</v>
      </c>
      <c r="D361" s="13" t="s">
        <v>15</v>
      </c>
      <c r="E361" s="5"/>
      <c r="F361" s="17">
        <v>10</v>
      </c>
      <c r="G361" s="42"/>
      <c r="H361" s="17">
        <v>25</v>
      </c>
      <c r="I361" s="12"/>
      <c r="J361" s="17">
        <v>30</v>
      </c>
      <c r="K361" s="45"/>
      <c r="L361" s="17">
        <v>35</v>
      </c>
      <c r="M361" s="17"/>
      <c r="N361" s="17">
        <v>40</v>
      </c>
      <c r="O361" s="22"/>
      <c r="P361" s="22"/>
    </row>
    <row r="362" spans="1:17" ht="15.75" customHeight="1" collapsed="1" x14ac:dyDescent="0.25">
      <c r="A362" s="2" t="s">
        <v>176</v>
      </c>
      <c r="B362" s="5" t="s">
        <v>177</v>
      </c>
      <c r="C362" s="8" t="s">
        <v>7</v>
      </c>
      <c r="D362" s="5" t="s">
        <v>8</v>
      </c>
      <c r="E362" s="5"/>
      <c r="F362" s="81"/>
      <c r="G362" s="42"/>
      <c r="H362" s="17">
        <f>H363*H364</f>
        <v>50000000</v>
      </c>
      <c r="I362" s="12">
        <f>H362/$H$399</f>
        <v>1.5371211688023427E-2</v>
      </c>
      <c r="J362" s="17">
        <f>J363*J364</f>
        <v>100000000</v>
      </c>
      <c r="K362" s="12">
        <f>J362/$J$399</f>
        <v>1.9329042543609218E-2</v>
      </c>
      <c r="L362" s="17">
        <f>L363*L364</f>
        <v>100000000</v>
      </c>
      <c r="M362" s="12">
        <f>L362/$L$399</f>
        <v>1.714929645868743E-2</v>
      </c>
      <c r="N362" s="17">
        <f>N363*N364</f>
        <v>100000000</v>
      </c>
      <c r="O362" s="12">
        <f>N362/$N$399</f>
        <v>1.5603766686863143E-2</v>
      </c>
      <c r="P362" s="19">
        <f>F362+H362+J362+L362+N362</f>
        <v>350000000</v>
      </c>
      <c r="Q362" s="12">
        <f>P362/$P$399</f>
        <v>1.6267015530630976E-2</v>
      </c>
    </row>
    <row r="363" spans="1:17" ht="15.75" hidden="1" customHeight="1" outlineLevel="1" x14ac:dyDescent="0.25">
      <c r="A363" s="2"/>
      <c r="B363" s="13"/>
      <c r="C363" s="13"/>
      <c r="D363" s="13" t="s">
        <v>22</v>
      </c>
      <c r="E363" s="5"/>
      <c r="F363" s="17"/>
      <c r="G363" s="42"/>
      <c r="H363" s="17">
        <v>2500000</v>
      </c>
      <c r="I363" s="12"/>
      <c r="J363" s="17">
        <v>2500000</v>
      </c>
      <c r="K363" s="45"/>
      <c r="L363" s="17">
        <v>2500000</v>
      </c>
      <c r="M363" s="17"/>
      <c r="N363" s="17">
        <v>2500000</v>
      </c>
      <c r="O363" s="22"/>
      <c r="P363" s="22"/>
    </row>
    <row r="364" spans="1:17" ht="15.75" hidden="1" customHeight="1" outlineLevel="1" x14ac:dyDescent="0.25">
      <c r="A364" s="2"/>
      <c r="B364" s="13" t="s">
        <v>178</v>
      </c>
      <c r="C364" s="13" t="s">
        <v>67</v>
      </c>
      <c r="D364" s="13" t="s">
        <v>15</v>
      </c>
      <c r="E364" s="5"/>
      <c r="F364" s="17"/>
      <c r="G364" s="42"/>
      <c r="H364" s="17">
        <v>20</v>
      </c>
      <c r="I364" s="12"/>
      <c r="J364" s="17">
        <v>40</v>
      </c>
      <c r="K364" s="45"/>
      <c r="L364" s="17">
        <v>40</v>
      </c>
      <c r="M364" s="17"/>
      <c r="N364" s="17">
        <v>40</v>
      </c>
      <c r="O364" s="22"/>
      <c r="P364" s="22"/>
    </row>
    <row r="365" spans="1:17" ht="15.75" customHeight="1" collapsed="1" x14ac:dyDescent="0.25">
      <c r="A365" s="2" t="s">
        <v>179</v>
      </c>
      <c r="B365" s="5" t="s">
        <v>180</v>
      </c>
      <c r="C365" s="8" t="s">
        <v>7</v>
      </c>
      <c r="D365" s="5" t="s">
        <v>8</v>
      </c>
      <c r="E365" s="5"/>
      <c r="F365" s="17"/>
      <c r="G365" s="42"/>
      <c r="H365" s="17">
        <f>H366+H369</f>
        <v>47500000</v>
      </c>
      <c r="I365" s="12">
        <f>H365/$H$399</f>
        <v>1.4602651103622256E-2</v>
      </c>
      <c r="J365" s="17">
        <f>J366+J369</f>
        <v>95000000</v>
      </c>
      <c r="K365" s="12">
        <f>J365/$J$399</f>
        <v>1.8362590416428758E-2</v>
      </c>
      <c r="L365" s="17">
        <f>L366+L369</f>
        <v>95000000</v>
      </c>
      <c r="M365" s="12">
        <f>L365/$L$399</f>
        <v>1.6291831635753058E-2</v>
      </c>
      <c r="N365" s="17">
        <f>N366+N369</f>
        <v>95000000</v>
      </c>
      <c r="O365" s="12">
        <f>N365/$N$399</f>
        <v>1.4823578352519984E-2</v>
      </c>
      <c r="P365" s="19">
        <f>F365+H365+J365+L365+N365</f>
        <v>332500000</v>
      </c>
      <c r="Q365" s="12">
        <f>P365/$P$399</f>
        <v>1.5453664754099428E-2</v>
      </c>
    </row>
    <row r="366" spans="1:17" ht="15.75" hidden="1" customHeight="1" outlineLevel="1" x14ac:dyDescent="0.25">
      <c r="A366" s="1"/>
      <c r="B366" s="13" t="s">
        <v>181</v>
      </c>
      <c r="C366" s="13"/>
      <c r="D366" s="13" t="s">
        <v>8</v>
      </c>
      <c r="E366" s="5"/>
      <c r="F366" s="17"/>
      <c r="G366" s="42"/>
      <c r="H366" s="17">
        <f>H367*H368</f>
        <v>37500000</v>
      </c>
      <c r="I366" s="12"/>
      <c r="J366" s="17">
        <f>J367*J368</f>
        <v>75000000</v>
      </c>
      <c r="K366" s="45"/>
      <c r="L366" s="17">
        <f>L367*L368</f>
        <v>75000000</v>
      </c>
      <c r="M366" s="17"/>
      <c r="N366" s="17">
        <f>N367*N368</f>
        <v>75000000</v>
      </c>
      <c r="O366" s="22"/>
      <c r="P366" s="22"/>
    </row>
    <row r="367" spans="1:17" ht="15.75" hidden="1" customHeight="1" outlineLevel="1" x14ac:dyDescent="0.25">
      <c r="A367" s="2"/>
      <c r="B367" s="13"/>
      <c r="C367" s="13"/>
      <c r="D367" s="13" t="s">
        <v>10</v>
      </c>
      <c r="E367" s="5"/>
      <c r="F367" s="17"/>
      <c r="G367" s="42"/>
      <c r="H367" s="17">
        <v>1500000</v>
      </c>
      <c r="I367" s="12"/>
      <c r="J367" s="17">
        <v>1500000</v>
      </c>
      <c r="K367" s="45"/>
      <c r="L367" s="17">
        <v>1500000</v>
      </c>
      <c r="M367" s="17"/>
      <c r="N367" s="17">
        <v>1500000</v>
      </c>
      <c r="O367" s="22"/>
      <c r="P367" s="22"/>
    </row>
    <row r="368" spans="1:17" ht="15.75" hidden="1" customHeight="1" outlineLevel="1" x14ac:dyDescent="0.25">
      <c r="A368" s="2"/>
      <c r="B368" s="13" t="s">
        <v>182</v>
      </c>
      <c r="C368" s="13" t="s">
        <v>67</v>
      </c>
      <c r="D368" s="13" t="s">
        <v>15</v>
      </c>
      <c r="E368" s="5"/>
      <c r="F368" s="17"/>
      <c r="G368" s="42"/>
      <c r="H368" s="17">
        <v>25</v>
      </c>
      <c r="I368" s="12"/>
      <c r="J368" s="17">
        <v>50</v>
      </c>
      <c r="K368" s="45"/>
      <c r="L368" s="17">
        <v>50</v>
      </c>
      <c r="M368" s="17"/>
      <c r="N368" s="17">
        <v>50</v>
      </c>
      <c r="O368" s="22"/>
      <c r="P368" s="22"/>
    </row>
    <row r="369" spans="1:17" ht="15.75" hidden="1" customHeight="1" outlineLevel="1" x14ac:dyDescent="0.25">
      <c r="A369" s="1"/>
      <c r="B369" s="13" t="s">
        <v>183</v>
      </c>
      <c r="C369" s="13"/>
      <c r="D369" s="13" t="s">
        <v>8</v>
      </c>
      <c r="E369" s="5"/>
      <c r="F369" s="17"/>
      <c r="G369" s="42"/>
      <c r="H369" s="17">
        <f>H370*H371</f>
        <v>10000000</v>
      </c>
      <c r="I369" s="12"/>
      <c r="J369" s="17">
        <f>J370*J371</f>
        <v>20000000</v>
      </c>
      <c r="K369" s="45"/>
      <c r="L369" s="17">
        <f>L370*L371</f>
        <v>20000000</v>
      </c>
      <c r="M369" s="17"/>
      <c r="N369" s="17">
        <f>N370*N371</f>
        <v>20000000</v>
      </c>
      <c r="O369" s="22"/>
      <c r="P369" s="22"/>
    </row>
    <row r="370" spans="1:17" ht="15.75" hidden="1" customHeight="1" outlineLevel="1" x14ac:dyDescent="0.25">
      <c r="A370" s="2"/>
      <c r="B370" s="13"/>
      <c r="C370" s="13"/>
      <c r="D370" s="13" t="s">
        <v>22</v>
      </c>
      <c r="E370" s="5"/>
      <c r="F370" s="17"/>
      <c r="G370" s="42"/>
      <c r="H370" s="17">
        <v>2000000</v>
      </c>
      <c r="I370" s="12"/>
      <c r="J370" s="17">
        <v>2000000</v>
      </c>
      <c r="K370" s="45"/>
      <c r="L370" s="17">
        <v>2000000</v>
      </c>
      <c r="M370" s="17"/>
      <c r="N370" s="17">
        <v>2000000</v>
      </c>
      <c r="O370" s="22"/>
      <c r="P370" s="22"/>
    </row>
    <row r="371" spans="1:17" ht="15.75" hidden="1" customHeight="1" outlineLevel="1" x14ac:dyDescent="0.25">
      <c r="A371" s="2"/>
      <c r="B371" s="13" t="s">
        <v>182</v>
      </c>
      <c r="C371" s="13" t="s">
        <v>67</v>
      </c>
      <c r="D371" s="13" t="s">
        <v>15</v>
      </c>
      <c r="E371" s="5"/>
      <c r="F371" s="17"/>
      <c r="G371" s="42"/>
      <c r="H371" s="17">
        <v>5</v>
      </c>
      <c r="I371" s="12"/>
      <c r="J371" s="17">
        <v>10</v>
      </c>
      <c r="K371" s="45"/>
      <c r="L371" s="17">
        <v>10</v>
      </c>
      <c r="M371" s="17"/>
      <c r="N371" s="17">
        <v>10</v>
      </c>
      <c r="O371" s="22"/>
      <c r="P371" s="22"/>
    </row>
    <row r="372" spans="1:17" ht="15.75" customHeight="1" collapsed="1" x14ac:dyDescent="0.25">
      <c r="A372" s="2" t="s">
        <v>184</v>
      </c>
      <c r="B372" s="5" t="s">
        <v>185</v>
      </c>
      <c r="C372" s="8" t="s">
        <v>7</v>
      </c>
      <c r="D372" s="5" t="s">
        <v>8</v>
      </c>
      <c r="E372" s="5"/>
      <c r="F372" s="17">
        <f>F373*F376</f>
        <v>162000000</v>
      </c>
      <c r="G372" s="42">
        <f>F372/$F$399</f>
        <v>0.19065911562416146</v>
      </c>
      <c r="H372" s="17">
        <f>H373*H376</f>
        <v>162000000</v>
      </c>
      <c r="I372" s="12">
        <f>H372/$H$399</f>
        <v>4.9802725869195909E-2</v>
      </c>
      <c r="J372" s="17">
        <f>J373*J376</f>
        <v>171000000</v>
      </c>
      <c r="K372" s="12">
        <f>J372/$J$399</f>
        <v>3.3052662749571762E-2</v>
      </c>
      <c r="L372" s="17">
        <f>L373*L376</f>
        <v>171000000</v>
      </c>
      <c r="M372" s="12">
        <f>L372/$L$399</f>
        <v>2.9325296944355508E-2</v>
      </c>
      <c r="N372" s="17">
        <f>N373*N376</f>
        <v>171000000</v>
      </c>
      <c r="O372" s="12">
        <f>N372/$N$399</f>
        <v>2.6682441034535972E-2</v>
      </c>
      <c r="P372" s="19">
        <f>F372+H372+J372+L372+N372</f>
        <v>837000000</v>
      </c>
      <c r="Q372" s="12">
        <f>P372/$P$399</f>
        <v>3.8901405711823218E-2</v>
      </c>
    </row>
    <row r="373" spans="1:17" ht="15.75" hidden="1" customHeight="1" outlineLevel="1" x14ac:dyDescent="0.25">
      <c r="A373" s="2"/>
      <c r="B373" s="13"/>
      <c r="C373" s="13"/>
      <c r="D373" s="13" t="s">
        <v>10</v>
      </c>
      <c r="E373" s="5"/>
      <c r="F373" s="17">
        <v>3000000</v>
      </c>
      <c r="G373" s="42"/>
      <c r="H373" s="17">
        <v>3000000</v>
      </c>
      <c r="I373" s="12"/>
      <c r="J373" s="17">
        <v>3000000</v>
      </c>
      <c r="K373" s="45"/>
      <c r="L373" s="17">
        <v>3000000</v>
      </c>
      <c r="M373" s="17"/>
      <c r="N373" s="17">
        <v>3000000</v>
      </c>
      <c r="O373" s="22"/>
      <c r="P373" s="22"/>
    </row>
    <row r="374" spans="1:17" ht="15.75" hidden="1" customHeight="1" outlineLevel="1" x14ac:dyDescent="0.25">
      <c r="A374" s="2"/>
      <c r="B374" s="13"/>
      <c r="C374" s="13"/>
      <c r="D374" s="13" t="s">
        <v>11</v>
      </c>
      <c r="E374" s="5"/>
      <c r="F374" s="17">
        <v>4000000</v>
      </c>
      <c r="G374" s="42"/>
      <c r="H374" s="17">
        <v>4000000</v>
      </c>
      <c r="I374" s="12"/>
      <c r="J374" s="17">
        <v>4000000</v>
      </c>
      <c r="K374" s="45"/>
      <c r="L374" s="17">
        <v>4000000</v>
      </c>
      <c r="M374" s="17"/>
      <c r="N374" s="17">
        <v>4000000</v>
      </c>
      <c r="O374" s="22"/>
      <c r="P374" s="22"/>
    </row>
    <row r="375" spans="1:17" ht="15.75" hidden="1" customHeight="1" outlineLevel="1" x14ac:dyDescent="0.25">
      <c r="A375" s="2"/>
      <c r="B375" s="13"/>
      <c r="C375" s="13"/>
      <c r="D375" s="13" t="s">
        <v>12</v>
      </c>
      <c r="E375" s="5"/>
      <c r="F375" s="17">
        <v>2000000</v>
      </c>
      <c r="G375" s="42"/>
      <c r="H375" s="17">
        <v>2000000</v>
      </c>
      <c r="I375" s="12"/>
      <c r="J375" s="17">
        <v>2000000</v>
      </c>
      <c r="K375" s="45"/>
      <c r="L375" s="17">
        <v>2000000</v>
      </c>
      <c r="M375" s="17"/>
      <c r="N375" s="17">
        <v>2000000</v>
      </c>
      <c r="O375" s="22"/>
      <c r="P375" s="22"/>
    </row>
    <row r="376" spans="1:17" ht="15.75" hidden="1" customHeight="1" outlineLevel="1" x14ac:dyDescent="0.25">
      <c r="A376" s="2"/>
      <c r="B376" s="13" t="s">
        <v>186</v>
      </c>
      <c r="C376" s="13" t="s">
        <v>67</v>
      </c>
      <c r="D376" s="13" t="s">
        <v>15</v>
      </c>
      <c r="E376" s="5"/>
      <c r="F376" s="17">
        <v>54</v>
      </c>
      <c r="G376" s="42"/>
      <c r="H376" s="17">
        <v>54</v>
      </c>
      <c r="I376" s="12"/>
      <c r="J376" s="17">
        <v>57</v>
      </c>
      <c r="K376" s="45"/>
      <c r="L376" s="17">
        <v>57</v>
      </c>
      <c r="M376" s="17"/>
      <c r="N376" s="17">
        <v>57</v>
      </c>
      <c r="O376" s="22"/>
      <c r="P376" s="22"/>
    </row>
    <row r="377" spans="1:17" ht="15.75" customHeight="1" collapsed="1" x14ac:dyDescent="0.25">
      <c r="A377" s="2" t="s">
        <v>187</v>
      </c>
      <c r="B377" s="5" t="s">
        <v>188</v>
      </c>
      <c r="C377" s="8" t="s">
        <v>7</v>
      </c>
      <c r="D377" s="5" t="s">
        <v>8</v>
      </c>
      <c r="E377" s="5"/>
      <c r="F377" s="17"/>
      <c r="G377" s="42"/>
      <c r="H377" s="17">
        <f>H378+H382</f>
        <v>3500000</v>
      </c>
      <c r="I377" s="12">
        <f>H377/$H$399</f>
        <v>1.0759848181616399E-3</v>
      </c>
      <c r="J377" s="17">
        <f>J378+J382</f>
        <v>3500000</v>
      </c>
      <c r="K377" s="12">
        <f>J377/$J$399</f>
        <v>6.7651648902632264E-4</v>
      </c>
      <c r="L377" s="17">
        <f>L378+L382</f>
        <v>3500000</v>
      </c>
      <c r="M377" s="12">
        <f>L377/$L$399</f>
        <v>6.0022537605406009E-4</v>
      </c>
      <c r="N377" s="17">
        <f>N378+N382</f>
        <v>3500000</v>
      </c>
      <c r="O377" s="12">
        <f>N377/$N$399</f>
        <v>5.4613183404020999E-4</v>
      </c>
      <c r="P377" s="19">
        <f>F377+H377+J377+L377+N377</f>
        <v>14000000</v>
      </c>
      <c r="Q377" s="12">
        <f>P377/$P$399</f>
        <v>6.5068062122523905E-4</v>
      </c>
    </row>
    <row r="378" spans="1:17" ht="15.75" hidden="1" customHeight="1" outlineLevel="1" x14ac:dyDescent="0.25">
      <c r="A378" s="1"/>
      <c r="B378" s="13" t="s">
        <v>189</v>
      </c>
      <c r="C378" s="13"/>
      <c r="D378" s="13" t="s">
        <v>190</v>
      </c>
      <c r="E378" s="5"/>
      <c r="F378" s="17" t="s">
        <v>191</v>
      </c>
      <c r="G378" s="86"/>
      <c r="H378" s="17">
        <f>H379*H381</f>
        <v>1000000</v>
      </c>
      <c r="I378" s="12"/>
      <c r="J378" s="17">
        <f>J379*J381</f>
        <v>1000000</v>
      </c>
      <c r="K378" s="45"/>
      <c r="L378" s="17">
        <f>L379*L381</f>
        <v>1000000</v>
      </c>
      <c r="M378" s="17"/>
      <c r="N378" s="17">
        <f>N379*N381</f>
        <v>1000000</v>
      </c>
      <c r="O378" s="22"/>
      <c r="P378" s="22"/>
    </row>
    <row r="379" spans="1:17" ht="15.75" hidden="1" customHeight="1" outlineLevel="1" x14ac:dyDescent="0.25">
      <c r="A379" s="2"/>
      <c r="B379" s="13"/>
      <c r="C379" s="13"/>
      <c r="D379" s="13" t="s">
        <v>11</v>
      </c>
      <c r="E379" s="5">
        <v>1</v>
      </c>
      <c r="F379" s="17"/>
      <c r="G379" s="86"/>
      <c r="H379" s="17">
        <v>200000</v>
      </c>
      <c r="I379" s="12"/>
      <c r="J379" s="17">
        <v>200000</v>
      </c>
      <c r="K379" s="45"/>
      <c r="L379" s="17">
        <v>200000</v>
      </c>
      <c r="M379" s="17"/>
      <c r="N379" s="17">
        <v>200000</v>
      </c>
      <c r="O379" s="22"/>
      <c r="P379" s="22"/>
    </row>
    <row r="380" spans="1:17" ht="15.75" hidden="1" customHeight="1" outlineLevel="1" x14ac:dyDescent="0.25">
      <c r="A380" s="2"/>
      <c r="B380" s="13"/>
      <c r="C380" s="13"/>
      <c r="D380" s="13" t="s">
        <v>12</v>
      </c>
      <c r="E380" s="5">
        <v>0.5</v>
      </c>
      <c r="F380" s="17"/>
      <c r="G380" s="86"/>
      <c r="H380" s="17">
        <v>50000</v>
      </c>
      <c r="I380" s="12"/>
      <c r="J380" s="17">
        <v>50000</v>
      </c>
      <c r="K380" s="45"/>
      <c r="L380" s="17">
        <v>50000</v>
      </c>
      <c r="M380" s="17"/>
      <c r="N380" s="17">
        <v>50000</v>
      </c>
      <c r="O380" s="22"/>
      <c r="P380" s="22"/>
    </row>
    <row r="381" spans="1:17" ht="15.75" hidden="1" customHeight="1" outlineLevel="1" x14ac:dyDescent="0.25">
      <c r="A381" s="2"/>
      <c r="B381" s="13" t="s">
        <v>192</v>
      </c>
      <c r="C381" s="13" t="s">
        <v>67</v>
      </c>
      <c r="D381" s="13" t="s">
        <v>15</v>
      </c>
      <c r="E381" s="5"/>
      <c r="F381" s="17"/>
      <c r="G381" s="86"/>
      <c r="H381" s="17">
        <v>5</v>
      </c>
      <c r="I381" s="12"/>
      <c r="J381" s="17">
        <v>5</v>
      </c>
      <c r="K381" s="45"/>
      <c r="L381" s="17">
        <v>5</v>
      </c>
      <c r="M381" s="17"/>
      <c r="N381" s="17">
        <v>5</v>
      </c>
      <c r="O381" s="22"/>
      <c r="P381" s="22"/>
    </row>
    <row r="382" spans="1:17" ht="15.75" hidden="1" customHeight="1" outlineLevel="1" x14ac:dyDescent="0.25">
      <c r="A382" s="1"/>
      <c r="B382" s="13" t="s">
        <v>193</v>
      </c>
      <c r="C382" s="13"/>
      <c r="D382" s="13" t="s">
        <v>190</v>
      </c>
      <c r="E382" s="5"/>
      <c r="F382" s="17"/>
      <c r="G382" s="86"/>
      <c r="H382" s="17">
        <f>H383*H385</f>
        <v>2500000</v>
      </c>
      <c r="I382" s="12"/>
      <c r="J382" s="17">
        <f>J383*J385</f>
        <v>2500000</v>
      </c>
      <c r="K382" s="45"/>
      <c r="L382" s="17">
        <f>L383*L385</f>
        <v>2500000</v>
      </c>
      <c r="M382" s="17"/>
      <c r="N382" s="17">
        <f>N383*N385</f>
        <v>2500000</v>
      </c>
      <c r="O382" s="22"/>
      <c r="P382" s="22"/>
    </row>
    <row r="383" spans="1:17" ht="15.75" hidden="1" customHeight="1" outlineLevel="1" x14ac:dyDescent="0.25">
      <c r="A383" s="2"/>
      <c r="B383" s="13"/>
      <c r="C383" s="13"/>
      <c r="D383" s="13" t="s">
        <v>11</v>
      </c>
      <c r="E383" s="5">
        <v>1</v>
      </c>
      <c r="F383" s="17"/>
      <c r="G383" s="86"/>
      <c r="H383" s="17">
        <v>500000</v>
      </c>
      <c r="I383" s="12"/>
      <c r="J383" s="17">
        <v>500000</v>
      </c>
      <c r="K383" s="45"/>
      <c r="L383" s="17">
        <v>500000</v>
      </c>
      <c r="M383" s="17"/>
      <c r="N383" s="17">
        <v>500000</v>
      </c>
      <c r="O383" s="22"/>
      <c r="P383" s="22"/>
    </row>
    <row r="384" spans="1:17" ht="15.75" hidden="1" customHeight="1" outlineLevel="1" x14ac:dyDescent="0.25">
      <c r="A384" s="2"/>
      <c r="C384" s="13"/>
      <c r="D384" s="13" t="s">
        <v>12</v>
      </c>
      <c r="E384" s="5">
        <v>0.5</v>
      </c>
      <c r="F384" s="17"/>
      <c r="G384" s="86"/>
      <c r="H384" s="17">
        <v>200000</v>
      </c>
      <c r="I384" s="12"/>
      <c r="J384" s="17">
        <v>200000</v>
      </c>
      <c r="K384" s="45"/>
      <c r="L384" s="17">
        <v>200000</v>
      </c>
      <c r="M384" s="17"/>
      <c r="N384" s="17">
        <v>200000</v>
      </c>
      <c r="O384" s="22"/>
      <c r="P384" s="22"/>
    </row>
    <row r="385" spans="1:17" ht="15.75" hidden="1" customHeight="1" outlineLevel="1" x14ac:dyDescent="0.25">
      <c r="A385" s="2"/>
      <c r="B385" s="13" t="s">
        <v>192</v>
      </c>
      <c r="C385" s="13" t="s">
        <v>67</v>
      </c>
      <c r="D385" s="13" t="s">
        <v>15</v>
      </c>
      <c r="E385" s="5"/>
      <c r="F385" s="17"/>
      <c r="G385" s="86"/>
      <c r="H385" s="17">
        <v>5</v>
      </c>
      <c r="I385" s="12"/>
      <c r="J385" s="17">
        <v>5</v>
      </c>
      <c r="K385" s="45"/>
      <c r="L385" s="17">
        <v>5</v>
      </c>
      <c r="M385" s="17"/>
      <c r="N385" s="17">
        <v>5</v>
      </c>
      <c r="O385" s="22"/>
      <c r="P385" s="22"/>
    </row>
    <row r="386" spans="1:17" ht="15.75" customHeight="1" collapsed="1" x14ac:dyDescent="0.25">
      <c r="A386" s="2" t="s">
        <v>194</v>
      </c>
      <c r="B386" s="5" t="s">
        <v>195</v>
      </c>
      <c r="C386" s="8" t="s">
        <v>7</v>
      </c>
      <c r="D386" s="5" t="s">
        <v>8</v>
      </c>
      <c r="E386" s="5"/>
      <c r="F386" s="17"/>
      <c r="G386" s="86"/>
      <c r="H386" s="17">
        <f>H387+H391</f>
        <v>6000000</v>
      </c>
      <c r="I386" s="12">
        <f>H386/$H$399</f>
        <v>1.8445454025628114E-3</v>
      </c>
      <c r="J386" s="17">
        <f>J387+J391</f>
        <v>6700000</v>
      </c>
      <c r="K386" s="12">
        <f>J386/$J$399</f>
        <v>1.2950458504218177E-3</v>
      </c>
      <c r="L386" s="17">
        <f>L387+L391</f>
        <v>7400000</v>
      </c>
      <c r="M386" s="12">
        <f>L386/$L$399</f>
        <v>1.2690479379428698E-3</v>
      </c>
      <c r="N386" s="17">
        <f>N387+N391</f>
        <v>8100000</v>
      </c>
      <c r="O386" s="12">
        <f>N386/$N$399</f>
        <v>1.2639051016359146E-3</v>
      </c>
      <c r="P386" s="17">
        <f>F386+H386+J386+L386+N386</f>
        <v>28200000</v>
      </c>
      <c r="Q386" s="12">
        <f>P386/$P$399</f>
        <v>1.310656679896553E-3</v>
      </c>
    </row>
    <row r="387" spans="1:17" ht="15.75" hidden="1" customHeight="1" outlineLevel="1" x14ac:dyDescent="0.25">
      <c r="A387" s="1"/>
      <c r="B387" s="13" t="s">
        <v>196</v>
      </c>
      <c r="C387" s="13"/>
      <c r="D387" s="13" t="s">
        <v>8</v>
      </c>
      <c r="E387" s="5"/>
      <c r="F387" s="17"/>
      <c r="G387" s="87"/>
      <c r="H387" s="17">
        <f>H388*H390</f>
        <v>3500000</v>
      </c>
      <c r="I387" s="12"/>
      <c r="J387" s="17">
        <f>J388*J390</f>
        <v>4200000</v>
      </c>
      <c r="K387" s="45"/>
      <c r="L387" s="17">
        <f>L388*L390</f>
        <v>4900000</v>
      </c>
      <c r="M387" s="17"/>
      <c r="N387" s="17">
        <f>N388*N390</f>
        <v>5600000</v>
      </c>
      <c r="O387" s="22"/>
      <c r="P387" s="22"/>
    </row>
    <row r="388" spans="1:17" ht="15.75" hidden="1" customHeight="1" outlineLevel="1" x14ac:dyDescent="0.25">
      <c r="A388" s="2"/>
      <c r="B388" s="13"/>
      <c r="C388" s="13"/>
      <c r="D388" s="13" t="s">
        <v>11</v>
      </c>
      <c r="E388" s="5">
        <v>1</v>
      </c>
      <c r="F388" s="17"/>
      <c r="G388" s="87"/>
      <c r="H388" s="17">
        <v>700</v>
      </c>
      <c r="I388" s="12"/>
      <c r="J388" s="17">
        <v>700</v>
      </c>
      <c r="K388" s="45"/>
      <c r="L388" s="17">
        <v>700</v>
      </c>
      <c r="M388" s="17"/>
      <c r="N388" s="17">
        <v>700</v>
      </c>
      <c r="O388" s="22"/>
      <c r="P388" s="22"/>
    </row>
    <row r="389" spans="1:17" ht="15.75" hidden="1" customHeight="1" outlineLevel="1" x14ac:dyDescent="0.25">
      <c r="A389" s="2"/>
      <c r="B389" s="13"/>
      <c r="C389" s="13"/>
      <c r="D389" s="13" t="s">
        <v>197</v>
      </c>
      <c r="E389" s="5">
        <v>0.5</v>
      </c>
      <c r="F389" s="17"/>
      <c r="G389" s="87"/>
      <c r="H389" s="17">
        <v>400</v>
      </c>
      <c r="I389" s="12"/>
      <c r="J389" s="17">
        <v>400</v>
      </c>
      <c r="K389" s="45"/>
      <c r="L389" s="17">
        <v>400</v>
      </c>
      <c r="M389" s="17"/>
      <c r="N389" s="17">
        <v>400</v>
      </c>
      <c r="O389" s="22"/>
      <c r="P389" s="22"/>
    </row>
    <row r="390" spans="1:17" ht="15.75" hidden="1" customHeight="1" outlineLevel="1" x14ac:dyDescent="0.25">
      <c r="A390" s="2"/>
      <c r="B390" s="13" t="s">
        <v>192</v>
      </c>
      <c r="C390" s="13" t="s">
        <v>198</v>
      </c>
      <c r="D390" s="13" t="s">
        <v>15</v>
      </c>
      <c r="E390" s="5"/>
      <c r="F390" s="17"/>
      <c r="G390" s="87"/>
      <c r="H390" s="17">
        <v>5000</v>
      </c>
      <c r="I390" s="12"/>
      <c r="J390" s="17">
        <v>6000</v>
      </c>
      <c r="K390" s="45"/>
      <c r="L390" s="17">
        <v>7000</v>
      </c>
      <c r="M390" s="17"/>
      <c r="N390" s="17">
        <v>8000</v>
      </c>
      <c r="O390" s="22"/>
      <c r="P390" s="22"/>
    </row>
    <row r="391" spans="1:17" ht="15.75" hidden="1" customHeight="1" outlineLevel="1" x14ac:dyDescent="0.25">
      <c r="A391" s="1"/>
      <c r="B391" s="13" t="s">
        <v>199</v>
      </c>
      <c r="C391" s="13"/>
      <c r="D391" s="13" t="s">
        <v>8</v>
      </c>
      <c r="E391" s="5"/>
      <c r="F391" s="17"/>
      <c r="G391" s="87"/>
      <c r="H391" s="17">
        <f>H392*H394</f>
        <v>2500000</v>
      </c>
      <c r="I391" s="12"/>
      <c r="J391" s="17">
        <f>J392*J394</f>
        <v>2500000</v>
      </c>
      <c r="K391" s="45"/>
      <c r="L391" s="17">
        <f>L392*L394</f>
        <v>2500000</v>
      </c>
      <c r="M391" s="17"/>
      <c r="N391" s="17">
        <f>N392*N394</f>
        <v>2500000</v>
      </c>
      <c r="O391" s="22"/>
      <c r="P391" s="22"/>
    </row>
    <row r="392" spans="1:17" ht="15.75" hidden="1" customHeight="1" outlineLevel="1" x14ac:dyDescent="0.25">
      <c r="A392" s="2"/>
      <c r="B392" s="13"/>
      <c r="C392" s="13"/>
      <c r="D392" s="13" t="s">
        <v>11</v>
      </c>
      <c r="E392" s="5"/>
      <c r="F392" s="17"/>
      <c r="G392" s="87"/>
      <c r="H392" s="17">
        <v>500000</v>
      </c>
      <c r="I392" s="12"/>
      <c r="J392" s="17">
        <v>500000</v>
      </c>
      <c r="K392" s="45"/>
      <c r="L392" s="17">
        <v>500000</v>
      </c>
      <c r="M392" s="17"/>
      <c r="N392" s="17">
        <v>500000</v>
      </c>
      <c r="O392" s="22"/>
      <c r="P392" s="22"/>
    </row>
    <row r="393" spans="1:17" ht="15.75" hidden="1" customHeight="1" outlineLevel="1" x14ac:dyDescent="0.25">
      <c r="A393" s="2"/>
      <c r="B393" s="13"/>
      <c r="C393" s="13"/>
      <c r="D393" s="13" t="s">
        <v>12</v>
      </c>
      <c r="E393" s="5"/>
      <c r="F393" s="17"/>
      <c r="G393" s="87"/>
      <c r="H393" s="17">
        <v>250000</v>
      </c>
      <c r="I393" s="12"/>
      <c r="J393" s="17">
        <v>250000</v>
      </c>
      <c r="K393" s="45"/>
      <c r="L393" s="17">
        <v>250000</v>
      </c>
      <c r="M393" s="17"/>
      <c r="N393" s="17">
        <v>250000</v>
      </c>
      <c r="O393" s="22"/>
      <c r="P393" s="22"/>
    </row>
    <row r="394" spans="1:17" ht="15.75" hidden="1" customHeight="1" outlineLevel="1" x14ac:dyDescent="0.25">
      <c r="A394" s="2"/>
      <c r="B394" s="13" t="s">
        <v>192</v>
      </c>
      <c r="C394" s="13" t="s">
        <v>67</v>
      </c>
      <c r="D394" s="13" t="s">
        <v>15</v>
      </c>
      <c r="E394" s="5"/>
      <c r="F394" s="17"/>
      <c r="G394" s="87"/>
      <c r="H394" s="17">
        <v>5</v>
      </c>
      <c r="I394" s="12"/>
      <c r="J394" s="17">
        <v>5</v>
      </c>
      <c r="K394" s="45"/>
      <c r="L394" s="17">
        <v>5</v>
      </c>
      <c r="M394" s="17"/>
      <c r="N394" s="17">
        <v>5</v>
      </c>
      <c r="O394" s="22"/>
      <c r="P394" s="22"/>
    </row>
    <row r="395" spans="1:17" ht="15.75" customHeight="1" collapsed="1" x14ac:dyDescent="0.25">
      <c r="A395" s="2" t="s">
        <v>200</v>
      </c>
      <c r="B395" s="5" t="s">
        <v>201</v>
      </c>
      <c r="C395" s="8" t="s">
        <v>7</v>
      </c>
      <c r="D395" s="5" t="s">
        <v>8</v>
      </c>
      <c r="E395" s="5"/>
      <c r="F395" s="28">
        <f>F396*F397</f>
        <v>0</v>
      </c>
      <c r="G395" s="87"/>
      <c r="H395" s="17">
        <f>H396*H397</f>
        <v>16000000</v>
      </c>
      <c r="I395" s="12">
        <f>H395/$H$399</f>
        <v>4.9187877401674967E-3</v>
      </c>
      <c r="J395" s="17">
        <f>J396*J397</f>
        <v>32000000</v>
      </c>
      <c r="K395" s="12">
        <f>J395/$J$399</f>
        <v>6.1852936139549499E-3</v>
      </c>
      <c r="L395" s="17">
        <f>L396*L397</f>
        <v>32000000</v>
      </c>
      <c r="M395" s="12">
        <f>L395/$L$399</f>
        <v>5.4877748667799776E-3</v>
      </c>
      <c r="N395" s="17">
        <f>N396*N397</f>
        <v>32000000</v>
      </c>
      <c r="O395" s="12">
        <f>N395/$N$399</f>
        <v>4.9932053397962056E-3</v>
      </c>
      <c r="P395" s="19">
        <f>F395+H395+J395+L395+N395</f>
        <v>112000000</v>
      </c>
      <c r="Q395" s="12">
        <f>P395/$P$399</f>
        <v>5.2054449698019124E-3</v>
      </c>
    </row>
    <row r="396" spans="1:17" ht="15.75" hidden="1" customHeight="1" outlineLevel="1" x14ac:dyDescent="0.25">
      <c r="A396" s="2"/>
      <c r="B396" s="13"/>
      <c r="C396" s="13"/>
      <c r="D396" s="13" t="s">
        <v>10</v>
      </c>
      <c r="E396" s="5"/>
      <c r="F396" s="9"/>
      <c r="G396" s="9"/>
      <c r="H396" s="9">
        <v>2000000</v>
      </c>
      <c r="I396" s="88"/>
      <c r="J396" s="9">
        <v>2000000</v>
      </c>
      <c r="K396" s="9"/>
      <c r="L396" s="9">
        <v>2000000</v>
      </c>
      <c r="M396" s="9"/>
      <c r="N396" s="9">
        <v>2000000</v>
      </c>
      <c r="O396" s="16"/>
    </row>
    <row r="397" spans="1:17" ht="15.75" hidden="1" customHeight="1" outlineLevel="1" x14ac:dyDescent="0.25">
      <c r="A397" s="2"/>
      <c r="B397" s="13" t="s">
        <v>192</v>
      </c>
      <c r="C397" s="13" t="s">
        <v>67</v>
      </c>
      <c r="D397" s="13" t="s">
        <v>15</v>
      </c>
      <c r="E397" s="5"/>
      <c r="F397" s="5"/>
      <c r="G397" s="5"/>
      <c r="H397" s="5">
        <v>8</v>
      </c>
      <c r="I397" s="88"/>
      <c r="J397" s="5">
        <v>16</v>
      </c>
      <c r="K397" s="5"/>
      <c r="L397" s="5">
        <v>16</v>
      </c>
      <c r="M397" s="5"/>
      <c r="N397" s="5">
        <v>16</v>
      </c>
    </row>
    <row r="398" spans="1:17" ht="15.75" customHeight="1" collapsed="1" x14ac:dyDescent="0.25">
      <c r="A398" s="2"/>
      <c r="B398" s="5"/>
      <c r="C398" s="5"/>
      <c r="D398" s="34" t="s">
        <v>202</v>
      </c>
      <c r="E398" s="34"/>
      <c r="F398" s="36">
        <f>F395+F386+F377+F372+F365+F362+F352+F339+F336+F323+F309++F283+F278+F273+F260+F211</f>
        <v>473101000</v>
      </c>
      <c r="G398" s="39">
        <f>F398/F399</f>
        <v>0.55679640901794081</v>
      </c>
      <c r="H398" s="36">
        <f>H395+H386+H377+H372+H365+H362+H352+H339+H336+H323+H309++H283+H278+H273+H260+H211</f>
        <v>2307551000</v>
      </c>
      <c r="I398" s="89">
        <f>H398/H399</f>
        <v>0.70939709803820294</v>
      </c>
      <c r="J398" s="36">
        <f>J395+J386+J377+J372+J365+J362+J352+J339+J336+J323+J309++J283+J278+J273+J260+J211</f>
        <v>3954511000</v>
      </c>
      <c r="K398" s="39">
        <f>J398/J399</f>
        <v>0.76436911358170634</v>
      </c>
      <c r="L398" s="36">
        <f>L395+L386+L377+L372+L365+L362+L352+L339+L336+L323+L309++L283+L278+L273+L260+L211</f>
        <v>4554626000</v>
      </c>
      <c r="M398" s="39">
        <f>L398/L399</f>
        <v>0.78108631532445694</v>
      </c>
      <c r="N398" s="36">
        <f>N395+N386+N377+N372+N365+N362+N352+N339+N336+N323+N309++N283+N278+N273+N260+N211</f>
        <v>5102801000</v>
      </c>
      <c r="O398" s="39">
        <f>N398/N399</f>
        <v>0.79622916253491927</v>
      </c>
      <c r="P398" s="36">
        <f>P395+P386+P377+P372+P365+P362+P352+P339+P336+P323+P309++P283+P278+P273+P260+P211</f>
        <v>16392590000</v>
      </c>
      <c r="Q398" s="39">
        <f>P398/P399</f>
        <v>0.76188147462076006</v>
      </c>
    </row>
    <row r="399" spans="1:17" ht="15.75" customHeight="1" x14ac:dyDescent="0.25">
      <c r="A399" s="2"/>
      <c r="B399" s="5"/>
      <c r="C399" s="5"/>
      <c r="D399" s="90" t="s">
        <v>203</v>
      </c>
      <c r="E399" s="90"/>
      <c r="F399" s="91">
        <f>F3+F9+F15+F34+F55+F70+F148+F154+F161+F176+F179+F184+F206+F211+F260+F273+F278+F283+F309+F323+F336+F339+F352+F362+F365+F372+F377+F386+F395</f>
        <v>849684000</v>
      </c>
      <c r="G399" s="91"/>
      <c r="H399" s="91">
        <f>H3+H9+H15+H34+H55+H70+H148+H154+H161+H176+H179+H184+H206+H211+H260+H273+H278+H283+H309+H323+H336+H339+H352+H362+H365+H372+H377+H386+H395</f>
        <v>3252834000</v>
      </c>
      <c r="I399" s="91"/>
      <c r="J399" s="91">
        <f>J3+J9+J15+J34+J55+J70+J148+J154+J161+J176+J179+J184+J206+J211+J260+J273+J278+J283+J309+J323+J336+J339+J352+J362+J365+J372+J377+J386+J395</f>
        <v>5173562000</v>
      </c>
      <c r="K399" s="91"/>
      <c r="L399" s="91">
        <f>L3+L9+L15+L34+L55+L70+L148+L154+L161+L176+L179+L184+L206+L211+L260+L273+L278+L283+L309+L323+L336+L339+L352+L362+L365+L372+L377+L386+L395</f>
        <v>5831143000</v>
      </c>
      <c r="M399" s="91"/>
      <c r="N399" s="91">
        <f>N3+N9+N15+N34+N55+N70+N148+N154+N161+N176+N179+N184+N206+N211+N260+N273+N278+N283+N309+N323+N336+N339+N352+N362+N365+N372+N377+N386+N395</f>
        <v>6408709000</v>
      </c>
      <c r="O399" s="91"/>
      <c r="P399" s="91">
        <f>SUM(P3:P159,P161:P206,P211:P395)</f>
        <v>21515932000</v>
      </c>
    </row>
    <row r="400" spans="1:17" ht="15.75" customHeight="1" x14ac:dyDescent="0.25">
      <c r="A400" s="1"/>
    </row>
    <row r="401" spans="1:1" ht="15.75" customHeight="1" x14ac:dyDescent="0.25">
      <c r="A401" s="1"/>
    </row>
    <row r="402" spans="1:1" ht="15.75" customHeight="1" x14ac:dyDescent="0.25">
      <c r="A402" s="1"/>
    </row>
    <row r="403" spans="1:1" ht="15.75" customHeight="1" x14ac:dyDescent="0.25">
      <c r="A403" s="1"/>
    </row>
    <row r="404" spans="1:1" ht="15.75" customHeight="1" x14ac:dyDescent="0.25">
      <c r="A404" s="1"/>
    </row>
    <row r="405" spans="1:1" ht="15.75" customHeight="1" x14ac:dyDescent="0.25">
      <c r="A405" s="1"/>
    </row>
    <row r="406" spans="1:1" ht="15.75" customHeight="1" x14ac:dyDescent="0.25">
      <c r="A406" s="1"/>
    </row>
    <row r="407" spans="1:1" ht="15.75" customHeight="1" x14ac:dyDescent="0.25">
      <c r="A407" s="1"/>
    </row>
    <row r="408" spans="1:1" ht="15.75" customHeight="1" x14ac:dyDescent="0.25">
      <c r="A408" s="1"/>
    </row>
    <row r="409" spans="1:1" ht="15.75" customHeight="1" x14ac:dyDescent="0.25">
      <c r="A409" s="1"/>
    </row>
    <row r="410" spans="1:1" ht="15.75" customHeight="1" x14ac:dyDescent="0.25">
      <c r="A410" s="1"/>
    </row>
    <row r="411" spans="1:1" ht="15.75" customHeight="1" x14ac:dyDescent="0.25">
      <c r="A411" s="1"/>
    </row>
    <row r="412" spans="1:1" ht="15.75" customHeight="1" x14ac:dyDescent="0.25">
      <c r="A412" s="1"/>
    </row>
    <row r="413" spans="1:1" ht="15.75" customHeight="1" x14ac:dyDescent="0.25">
      <c r="A413" s="1"/>
    </row>
    <row r="414" spans="1:1" ht="15.75" customHeight="1" x14ac:dyDescent="0.25">
      <c r="A414" s="1"/>
    </row>
    <row r="415" spans="1:1" ht="15.75" customHeight="1" x14ac:dyDescent="0.25">
      <c r="A415" s="1"/>
    </row>
    <row r="416" spans="1:1" ht="15.75" customHeight="1" x14ac:dyDescent="0.25">
      <c r="A416" s="1"/>
    </row>
    <row r="417" spans="1:1" ht="15.75" customHeight="1" x14ac:dyDescent="0.25">
      <c r="A417" s="1"/>
    </row>
    <row r="418" spans="1:1" ht="15.75" customHeight="1" x14ac:dyDescent="0.25">
      <c r="A418" s="1"/>
    </row>
    <row r="419" spans="1:1" ht="15.75" customHeight="1" x14ac:dyDescent="0.25">
      <c r="A419" s="1"/>
    </row>
    <row r="420" spans="1:1" ht="15.75" customHeight="1" x14ac:dyDescent="0.25">
      <c r="A420" s="1"/>
    </row>
    <row r="421" spans="1:1" ht="15.75" customHeight="1" x14ac:dyDescent="0.25">
      <c r="A421" s="1"/>
    </row>
    <row r="422" spans="1:1" ht="15.75" customHeight="1" x14ac:dyDescent="0.25">
      <c r="A422" s="1"/>
    </row>
    <row r="423" spans="1:1" ht="15.75" customHeight="1" x14ac:dyDescent="0.25">
      <c r="A423" s="1"/>
    </row>
    <row r="424" spans="1:1" ht="15.75" customHeight="1" x14ac:dyDescent="0.25">
      <c r="A424" s="1"/>
    </row>
    <row r="425" spans="1:1" ht="15.75" customHeight="1" x14ac:dyDescent="0.25">
      <c r="A425" s="1"/>
    </row>
    <row r="426" spans="1:1" ht="15.75" customHeight="1" x14ac:dyDescent="0.25">
      <c r="A426" s="1"/>
    </row>
    <row r="427" spans="1:1" ht="15.75" customHeight="1" x14ac:dyDescent="0.25">
      <c r="A427" s="1"/>
    </row>
    <row r="428" spans="1:1" ht="15.75" customHeight="1" x14ac:dyDescent="0.25">
      <c r="A428" s="1"/>
    </row>
    <row r="429" spans="1:1" ht="15.75" customHeight="1" x14ac:dyDescent="0.25">
      <c r="A429" s="1"/>
    </row>
    <row r="430" spans="1:1" ht="15.75" customHeight="1" x14ac:dyDescent="0.25">
      <c r="A430" s="1"/>
    </row>
    <row r="431" spans="1:1" ht="15.75" customHeight="1" x14ac:dyDescent="0.25">
      <c r="A431" s="1"/>
    </row>
    <row r="432" spans="1:1" ht="15.75" customHeight="1" x14ac:dyDescent="0.25">
      <c r="A432" s="1"/>
    </row>
    <row r="433" spans="1:1" ht="15.75" customHeight="1" x14ac:dyDescent="0.25">
      <c r="A433" s="1"/>
    </row>
    <row r="434" spans="1:1" ht="15.75" customHeight="1" x14ac:dyDescent="0.25">
      <c r="A434" s="1"/>
    </row>
    <row r="435" spans="1:1" ht="15.75" customHeight="1" x14ac:dyDescent="0.25">
      <c r="A435" s="1"/>
    </row>
    <row r="436" spans="1:1" ht="15.75" customHeight="1" x14ac:dyDescent="0.25">
      <c r="A436" s="1"/>
    </row>
    <row r="437" spans="1:1" ht="15.75" customHeight="1" x14ac:dyDescent="0.25">
      <c r="A437" s="1"/>
    </row>
    <row r="438" spans="1:1" ht="15.75" customHeight="1" x14ac:dyDescent="0.25">
      <c r="A438" s="1"/>
    </row>
    <row r="439" spans="1:1" ht="15.75" customHeight="1" x14ac:dyDescent="0.25">
      <c r="A439" s="1"/>
    </row>
    <row r="440" spans="1:1" ht="15.75" customHeight="1" x14ac:dyDescent="0.25">
      <c r="A440" s="1"/>
    </row>
    <row r="441" spans="1:1" ht="15.75" customHeight="1" x14ac:dyDescent="0.25">
      <c r="A441" s="1"/>
    </row>
    <row r="442" spans="1:1" ht="15.75" customHeight="1" x14ac:dyDescent="0.25">
      <c r="A442" s="1"/>
    </row>
    <row r="443" spans="1:1" ht="15.75" customHeight="1" x14ac:dyDescent="0.25">
      <c r="A443" s="1"/>
    </row>
    <row r="444" spans="1:1" ht="15.75" customHeight="1" x14ac:dyDescent="0.25">
      <c r="A444" s="1"/>
    </row>
    <row r="445" spans="1:1" ht="15.75" customHeight="1" x14ac:dyDescent="0.25">
      <c r="A445" s="1"/>
    </row>
    <row r="446" spans="1:1" ht="15.75" customHeight="1" x14ac:dyDescent="0.25">
      <c r="A446" s="1"/>
    </row>
    <row r="447" spans="1:1" ht="15.75" customHeight="1" x14ac:dyDescent="0.25">
      <c r="A447" s="1"/>
    </row>
    <row r="448" spans="1:1" ht="15.75" customHeight="1" x14ac:dyDescent="0.25">
      <c r="A448" s="1"/>
    </row>
    <row r="449" spans="1:1" ht="15.75" customHeight="1" x14ac:dyDescent="0.25">
      <c r="A449" s="1"/>
    </row>
    <row r="450" spans="1:1" ht="15.75" customHeight="1" x14ac:dyDescent="0.25">
      <c r="A450" s="1"/>
    </row>
    <row r="451" spans="1:1" ht="15.75" customHeight="1" x14ac:dyDescent="0.25">
      <c r="A451" s="1"/>
    </row>
    <row r="452" spans="1:1" ht="15.75" customHeight="1" x14ac:dyDescent="0.25">
      <c r="A452" s="1"/>
    </row>
    <row r="453" spans="1:1" ht="15.75" customHeight="1" x14ac:dyDescent="0.25">
      <c r="A453" s="1"/>
    </row>
    <row r="454" spans="1:1" ht="15.75" customHeight="1" x14ac:dyDescent="0.25">
      <c r="A454" s="1"/>
    </row>
    <row r="455" spans="1:1" ht="15.75" customHeight="1" x14ac:dyDescent="0.25">
      <c r="A455" s="1"/>
    </row>
    <row r="456" spans="1:1" ht="15.75" customHeight="1" x14ac:dyDescent="0.25">
      <c r="A456" s="1"/>
    </row>
    <row r="457" spans="1:1" ht="15.75" customHeight="1" x14ac:dyDescent="0.25">
      <c r="A457" s="1"/>
    </row>
    <row r="458" spans="1:1" ht="15.75" customHeight="1" x14ac:dyDescent="0.25">
      <c r="A458" s="1"/>
    </row>
    <row r="459" spans="1:1" ht="15.75" customHeight="1" x14ac:dyDescent="0.25">
      <c r="A459" s="1"/>
    </row>
    <row r="460" spans="1:1" ht="15.75" customHeight="1" x14ac:dyDescent="0.25">
      <c r="A460" s="1"/>
    </row>
    <row r="461" spans="1:1" ht="15.75" customHeight="1" x14ac:dyDescent="0.25">
      <c r="A461" s="1"/>
    </row>
    <row r="462" spans="1:1" ht="15.75" customHeight="1" x14ac:dyDescent="0.25">
      <c r="A462" s="1"/>
    </row>
    <row r="463" spans="1:1" ht="15.75" customHeight="1" x14ac:dyDescent="0.25">
      <c r="A463" s="1"/>
    </row>
    <row r="464" spans="1:1" ht="15.75" customHeight="1" x14ac:dyDescent="0.25">
      <c r="A464" s="1"/>
    </row>
    <row r="465" spans="1:1" ht="15.75" customHeight="1" x14ac:dyDescent="0.25">
      <c r="A465" s="1"/>
    </row>
    <row r="466" spans="1:1" ht="15.75" customHeight="1" x14ac:dyDescent="0.25">
      <c r="A466" s="1"/>
    </row>
    <row r="467" spans="1:1" ht="15.75" customHeight="1" x14ac:dyDescent="0.25">
      <c r="A467" s="1"/>
    </row>
    <row r="468" spans="1:1" ht="15.75" customHeight="1" x14ac:dyDescent="0.25">
      <c r="A468" s="1"/>
    </row>
    <row r="469" spans="1:1" ht="15.75" customHeight="1" x14ac:dyDescent="0.25">
      <c r="A469" s="1"/>
    </row>
    <row r="470" spans="1:1" ht="15.75" customHeight="1" x14ac:dyDescent="0.25">
      <c r="A470" s="1"/>
    </row>
    <row r="471" spans="1:1" ht="15.75" customHeight="1" x14ac:dyDescent="0.25">
      <c r="A471" s="1"/>
    </row>
    <row r="472" spans="1:1" ht="15.75" customHeight="1" x14ac:dyDescent="0.25">
      <c r="A472" s="1"/>
    </row>
    <row r="473" spans="1:1" ht="15.75" customHeight="1" x14ac:dyDescent="0.25">
      <c r="A473" s="1"/>
    </row>
    <row r="474" spans="1:1" ht="15.75" customHeight="1" x14ac:dyDescent="0.25">
      <c r="A474" s="1"/>
    </row>
    <row r="475" spans="1:1" ht="15.75" customHeight="1" x14ac:dyDescent="0.25">
      <c r="A475" s="1"/>
    </row>
    <row r="476" spans="1:1" ht="15.75" customHeight="1" x14ac:dyDescent="0.25">
      <c r="A476" s="1"/>
    </row>
    <row r="477" spans="1:1" ht="15.75" customHeight="1" x14ac:dyDescent="0.25">
      <c r="A477" s="1"/>
    </row>
    <row r="478" spans="1:1" ht="15.75" customHeight="1" x14ac:dyDescent="0.25">
      <c r="A478" s="1"/>
    </row>
    <row r="479" spans="1:1" ht="15.75" customHeight="1" x14ac:dyDescent="0.25">
      <c r="A479" s="1"/>
    </row>
    <row r="480" spans="1:1" ht="15.75" customHeight="1" x14ac:dyDescent="0.25">
      <c r="A480" s="1"/>
    </row>
    <row r="481" spans="1:1" ht="15.75" customHeight="1" x14ac:dyDescent="0.25">
      <c r="A481" s="1"/>
    </row>
    <row r="482" spans="1:1" ht="15.75" customHeight="1" x14ac:dyDescent="0.25">
      <c r="A482" s="1"/>
    </row>
    <row r="483" spans="1:1" ht="15.75" customHeight="1" x14ac:dyDescent="0.25">
      <c r="A483" s="1"/>
    </row>
    <row r="484" spans="1:1" ht="15.75" customHeight="1" x14ac:dyDescent="0.25">
      <c r="A484" s="1"/>
    </row>
    <row r="485" spans="1:1" ht="15.75" customHeight="1" x14ac:dyDescent="0.25">
      <c r="A485" s="1"/>
    </row>
    <row r="486" spans="1:1" ht="15.75" customHeight="1" x14ac:dyDescent="0.25">
      <c r="A486" s="1"/>
    </row>
    <row r="487" spans="1:1" ht="15.75" customHeight="1" x14ac:dyDescent="0.25">
      <c r="A487" s="1"/>
    </row>
    <row r="488" spans="1:1" ht="15.75" customHeight="1" x14ac:dyDescent="0.25">
      <c r="A488" s="1"/>
    </row>
    <row r="489" spans="1:1" ht="15.75" customHeight="1" x14ac:dyDescent="0.25">
      <c r="A489" s="1"/>
    </row>
    <row r="490" spans="1:1" ht="15.75" customHeight="1" x14ac:dyDescent="0.25">
      <c r="A490" s="1"/>
    </row>
    <row r="491" spans="1:1" ht="15.75" customHeight="1" x14ac:dyDescent="0.25">
      <c r="A491" s="1"/>
    </row>
    <row r="492" spans="1:1" ht="15.75" customHeight="1" x14ac:dyDescent="0.25">
      <c r="A492" s="1"/>
    </row>
    <row r="493" spans="1:1" ht="15.75" customHeight="1" x14ac:dyDescent="0.25">
      <c r="A493" s="1"/>
    </row>
    <row r="494" spans="1:1" ht="15.75" customHeight="1" x14ac:dyDescent="0.25">
      <c r="A494" s="1"/>
    </row>
    <row r="495" spans="1:1" ht="15.75" customHeight="1" x14ac:dyDescent="0.25">
      <c r="A495" s="1"/>
    </row>
    <row r="496" spans="1:1" ht="15.75" customHeight="1" x14ac:dyDescent="0.25">
      <c r="A496" s="1"/>
    </row>
    <row r="497" spans="1:1" ht="15.75" customHeight="1" x14ac:dyDescent="0.25">
      <c r="A497" s="1"/>
    </row>
    <row r="498" spans="1:1" ht="15.75" customHeight="1" x14ac:dyDescent="0.25">
      <c r="A498" s="1"/>
    </row>
    <row r="499" spans="1:1" ht="15.75" customHeight="1" x14ac:dyDescent="0.25">
      <c r="A499" s="1"/>
    </row>
    <row r="500" spans="1:1" ht="15.75" customHeight="1" x14ac:dyDescent="0.25">
      <c r="A500" s="1"/>
    </row>
    <row r="501" spans="1:1" ht="15.75" customHeight="1" x14ac:dyDescent="0.25">
      <c r="A501" s="1"/>
    </row>
    <row r="502" spans="1:1" ht="15.75" customHeight="1" x14ac:dyDescent="0.25">
      <c r="A502" s="1"/>
    </row>
    <row r="503" spans="1:1" ht="15.75" customHeight="1" x14ac:dyDescent="0.25">
      <c r="A503" s="1"/>
    </row>
    <row r="504" spans="1:1" ht="15.75" customHeight="1" x14ac:dyDescent="0.25">
      <c r="A504" s="1"/>
    </row>
    <row r="505" spans="1:1" ht="15.75" customHeight="1" x14ac:dyDescent="0.25">
      <c r="A505" s="1"/>
    </row>
    <row r="506" spans="1:1" ht="15.75" customHeight="1" x14ac:dyDescent="0.25">
      <c r="A506" s="1"/>
    </row>
    <row r="507" spans="1:1" ht="15.75" customHeight="1" x14ac:dyDescent="0.25">
      <c r="A507" s="1"/>
    </row>
    <row r="508" spans="1:1" ht="15.75" customHeight="1" x14ac:dyDescent="0.25">
      <c r="A508" s="1"/>
    </row>
    <row r="509" spans="1:1" ht="15.75" customHeight="1" x14ac:dyDescent="0.25">
      <c r="A509" s="1"/>
    </row>
    <row r="510" spans="1:1" ht="15.75" customHeight="1" x14ac:dyDescent="0.25">
      <c r="A510" s="1"/>
    </row>
    <row r="511" spans="1:1" ht="15.75" customHeight="1" x14ac:dyDescent="0.25">
      <c r="A511" s="1"/>
    </row>
    <row r="512" spans="1:1" ht="15.75" customHeight="1" x14ac:dyDescent="0.25">
      <c r="A512" s="1"/>
    </row>
    <row r="513" spans="1:1" ht="15.75" customHeight="1" x14ac:dyDescent="0.25">
      <c r="A513" s="1"/>
    </row>
    <row r="514" spans="1:1" ht="15.75" customHeight="1" x14ac:dyDescent="0.25">
      <c r="A514" s="1"/>
    </row>
    <row r="515" spans="1:1" ht="15.75" customHeight="1" x14ac:dyDescent="0.25">
      <c r="A515" s="1"/>
    </row>
    <row r="516" spans="1:1" ht="15.75" customHeight="1" x14ac:dyDescent="0.25">
      <c r="A516" s="1"/>
    </row>
    <row r="517" spans="1:1" ht="15.75" customHeight="1" x14ac:dyDescent="0.25">
      <c r="A517" s="1"/>
    </row>
    <row r="518" spans="1:1" ht="15.75" customHeight="1" x14ac:dyDescent="0.25">
      <c r="A518" s="1"/>
    </row>
    <row r="519" spans="1:1" ht="15.75" customHeight="1" x14ac:dyDescent="0.25">
      <c r="A519" s="1"/>
    </row>
    <row r="520" spans="1:1" ht="15.75" customHeight="1" x14ac:dyDescent="0.25">
      <c r="A520" s="1"/>
    </row>
    <row r="521" spans="1:1" ht="15.75" customHeight="1" x14ac:dyDescent="0.25">
      <c r="A521" s="1"/>
    </row>
    <row r="522" spans="1:1" ht="15.75" customHeight="1" x14ac:dyDescent="0.25">
      <c r="A522" s="1"/>
    </row>
    <row r="523" spans="1:1" ht="15.75" customHeight="1" x14ac:dyDescent="0.25">
      <c r="A523" s="1"/>
    </row>
    <row r="524" spans="1:1" ht="15.75" customHeight="1" x14ac:dyDescent="0.25">
      <c r="A524" s="1"/>
    </row>
    <row r="525" spans="1:1" ht="15.75" customHeight="1" x14ac:dyDescent="0.25">
      <c r="A525" s="1"/>
    </row>
    <row r="526" spans="1:1" ht="15.75" customHeight="1" x14ac:dyDescent="0.25">
      <c r="A526" s="1"/>
    </row>
    <row r="527" spans="1:1" ht="15.75" customHeight="1" x14ac:dyDescent="0.25">
      <c r="A527" s="1"/>
    </row>
    <row r="528" spans="1:1" ht="15.75" customHeight="1" x14ac:dyDescent="0.25">
      <c r="A528" s="1"/>
    </row>
    <row r="529" spans="1:1" ht="15.75" customHeight="1" x14ac:dyDescent="0.25">
      <c r="A529" s="1"/>
    </row>
    <row r="530" spans="1:1" ht="15.75" customHeight="1" x14ac:dyDescent="0.25">
      <c r="A530" s="1"/>
    </row>
    <row r="531" spans="1:1" ht="15.75" customHeight="1" x14ac:dyDescent="0.25">
      <c r="A531" s="1"/>
    </row>
    <row r="532" spans="1:1" ht="15.75" customHeight="1" x14ac:dyDescent="0.25">
      <c r="A532" s="1"/>
    </row>
    <row r="533" spans="1:1" ht="15.75" customHeight="1" x14ac:dyDescent="0.25">
      <c r="A533" s="1"/>
    </row>
    <row r="534" spans="1:1" ht="15.75" customHeight="1" x14ac:dyDescent="0.25">
      <c r="A534" s="1"/>
    </row>
    <row r="535" spans="1:1" ht="15.75" customHeight="1" x14ac:dyDescent="0.25">
      <c r="A535" s="1"/>
    </row>
    <row r="536" spans="1:1" ht="15.75" customHeight="1" x14ac:dyDescent="0.25">
      <c r="A536" s="1"/>
    </row>
    <row r="537" spans="1:1" ht="15.75" customHeight="1" x14ac:dyDescent="0.25">
      <c r="A537" s="1"/>
    </row>
    <row r="538" spans="1:1" ht="15.75" customHeight="1" x14ac:dyDescent="0.25">
      <c r="A538" s="1"/>
    </row>
    <row r="539" spans="1:1" ht="15.75" customHeight="1" x14ac:dyDescent="0.25">
      <c r="A539" s="1"/>
    </row>
    <row r="540" spans="1:1" ht="15.75" customHeight="1" x14ac:dyDescent="0.25">
      <c r="A540" s="1"/>
    </row>
    <row r="541" spans="1:1" ht="15.75" customHeight="1" x14ac:dyDescent="0.25">
      <c r="A541" s="1"/>
    </row>
    <row r="542" spans="1:1" ht="15.75" customHeight="1" x14ac:dyDescent="0.25">
      <c r="A542" s="1"/>
    </row>
    <row r="543" spans="1:1" ht="15.75" customHeight="1" x14ac:dyDescent="0.25">
      <c r="A543" s="1"/>
    </row>
    <row r="544" spans="1:1" ht="15.75" customHeight="1" x14ac:dyDescent="0.25">
      <c r="A544" s="1"/>
    </row>
    <row r="545" spans="1:1" ht="15.75" customHeight="1" x14ac:dyDescent="0.25">
      <c r="A545" s="1"/>
    </row>
    <row r="546" spans="1:1" ht="15.75" customHeight="1" x14ac:dyDescent="0.25">
      <c r="A546" s="1"/>
    </row>
    <row r="547" spans="1:1" ht="15.75" customHeight="1" x14ac:dyDescent="0.25">
      <c r="A547" s="1"/>
    </row>
    <row r="548" spans="1:1" ht="15.75" customHeight="1" x14ac:dyDescent="0.25">
      <c r="A548" s="1"/>
    </row>
    <row r="549" spans="1:1" ht="15.75" customHeight="1" x14ac:dyDescent="0.25">
      <c r="A549" s="1"/>
    </row>
    <row r="550" spans="1:1" ht="15.75" customHeight="1" x14ac:dyDescent="0.25">
      <c r="A550" s="1"/>
    </row>
    <row r="551" spans="1:1" ht="15.75" customHeight="1" x14ac:dyDescent="0.25">
      <c r="A551" s="1"/>
    </row>
    <row r="552" spans="1:1" ht="15.75" customHeight="1" x14ac:dyDescent="0.25">
      <c r="A552" s="1"/>
    </row>
    <row r="553" spans="1:1" ht="15.75" customHeight="1" x14ac:dyDescent="0.25">
      <c r="A553" s="1"/>
    </row>
    <row r="554" spans="1:1" ht="15.75" customHeight="1" x14ac:dyDescent="0.25">
      <c r="A554" s="1"/>
    </row>
    <row r="555" spans="1:1" ht="15.75" customHeight="1" x14ac:dyDescent="0.25">
      <c r="A555" s="1"/>
    </row>
    <row r="556" spans="1:1" ht="15.75" customHeight="1" x14ac:dyDescent="0.25">
      <c r="A556" s="1"/>
    </row>
    <row r="557" spans="1:1" ht="15.75" customHeight="1" x14ac:dyDescent="0.25">
      <c r="A557" s="1"/>
    </row>
    <row r="558" spans="1:1" ht="15.75" customHeight="1" x14ac:dyDescent="0.25">
      <c r="A558" s="1"/>
    </row>
    <row r="559" spans="1:1" ht="15.75" customHeight="1" x14ac:dyDescent="0.25">
      <c r="A559" s="1"/>
    </row>
    <row r="560" spans="1:1" ht="15.75" customHeight="1" x14ac:dyDescent="0.25">
      <c r="A560" s="1"/>
    </row>
    <row r="561" spans="1:1" ht="15.75" customHeight="1" x14ac:dyDescent="0.25">
      <c r="A561" s="1"/>
    </row>
    <row r="562" spans="1:1" ht="15.75" customHeight="1" x14ac:dyDescent="0.25">
      <c r="A562" s="1"/>
    </row>
    <row r="563" spans="1:1" ht="15.75" customHeight="1" x14ac:dyDescent="0.25">
      <c r="A563" s="1"/>
    </row>
    <row r="564" spans="1:1" ht="15.75" customHeight="1" x14ac:dyDescent="0.25">
      <c r="A564" s="1"/>
    </row>
    <row r="565" spans="1:1" ht="15.75" customHeight="1" x14ac:dyDescent="0.25">
      <c r="A565" s="1"/>
    </row>
    <row r="566" spans="1:1" ht="15.75" customHeight="1" x14ac:dyDescent="0.25">
      <c r="A566" s="1"/>
    </row>
    <row r="567" spans="1:1" ht="15.75" customHeight="1" x14ac:dyDescent="0.25">
      <c r="A567" s="1"/>
    </row>
    <row r="568" spans="1:1" ht="15.75" customHeight="1" x14ac:dyDescent="0.25">
      <c r="A568" s="1"/>
    </row>
    <row r="569" spans="1:1" ht="15.75" customHeight="1" x14ac:dyDescent="0.25">
      <c r="A569" s="1"/>
    </row>
    <row r="570" spans="1:1" ht="15.75" customHeight="1" x14ac:dyDescent="0.25">
      <c r="A570" s="1"/>
    </row>
    <row r="571" spans="1:1" ht="15.75" customHeight="1" x14ac:dyDescent="0.25">
      <c r="A571" s="1"/>
    </row>
    <row r="572" spans="1:1" ht="15.75" customHeight="1" x14ac:dyDescent="0.25">
      <c r="A572" s="1"/>
    </row>
    <row r="573" spans="1:1" ht="15.75" customHeight="1" x14ac:dyDescent="0.25">
      <c r="A573" s="1"/>
    </row>
    <row r="574" spans="1:1" ht="15.75" customHeight="1" x14ac:dyDescent="0.25">
      <c r="A574" s="1"/>
    </row>
    <row r="575" spans="1:1" ht="15.75" customHeight="1" x14ac:dyDescent="0.25">
      <c r="A575" s="1"/>
    </row>
    <row r="576" spans="1:1" ht="15.75" customHeight="1" x14ac:dyDescent="0.25">
      <c r="A576" s="1"/>
    </row>
    <row r="577" spans="1:1" ht="15.75" customHeight="1" x14ac:dyDescent="0.25">
      <c r="A577" s="1"/>
    </row>
    <row r="578" spans="1:1" ht="15.75" customHeight="1" x14ac:dyDescent="0.25">
      <c r="A578" s="1"/>
    </row>
    <row r="579" spans="1:1" ht="15.75" customHeight="1" x14ac:dyDescent="0.25">
      <c r="A579" s="1"/>
    </row>
    <row r="580" spans="1:1" ht="15.75" customHeight="1" x14ac:dyDescent="0.25">
      <c r="A580" s="1"/>
    </row>
    <row r="581" spans="1:1" ht="15.75" customHeight="1" x14ac:dyDescent="0.25">
      <c r="A581" s="1"/>
    </row>
    <row r="582" spans="1:1" ht="15.75" customHeight="1" x14ac:dyDescent="0.25">
      <c r="A582" s="1"/>
    </row>
    <row r="583" spans="1:1" ht="15.75" customHeight="1" x14ac:dyDescent="0.25">
      <c r="A583" s="1"/>
    </row>
    <row r="584" spans="1:1" ht="15.75" customHeight="1" x14ac:dyDescent="0.25">
      <c r="A584" s="1"/>
    </row>
    <row r="585" spans="1:1" ht="15.75" customHeight="1" x14ac:dyDescent="0.25">
      <c r="A585" s="1"/>
    </row>
    <row r="586" spans="1:1" ht="15.75" customHeight="1" x14ac:dyDescent="0.25">
      <c r="A586" s="1"/>
    </row>
    <row r="587" spans="1:1" ht="15.75" customHeight="1" x14ac:dyDescent="0.25">
      <c r="A587" s="1"/>
    </row>
    <row r="588" spans="1:1" ht="15.75" customHeight="1" x14ac:dyDescent="0.25">
      <c r="A588" s="1"/>
    </row>
    <row r="589" spans="1:1" ht="15.75" customHeight="1" x14ac:dyDescent="0.25">
      <c r="A589" s="1"/>
    </row>
    <row r="590" spans="1:1" ht="15.75" customHeight="1" x14ac:dyDescent="0.25">
      <c r="A590" s="1"/>
    </row>
    <row r="591" spans="1:1" ht="15.75" customHeight="1" x14ac:dyDescent="0.25">
      <c r="A591" s="1"/>
    </row>
    <row r="592" spans="1:1" ht="15.75" customHeight="1" x14ac:dyDescent="0.25">
      <c r="A592" s="1"/>
    </row>
    <row r="593" spans="1:1" ht="15.75" customHeight="1" x14ac:dyDescent="0.25">
      <c r="A593" s="1"/>
    </row>
    <row r="594" spans="1:1" ht="15.75" customHeight="1" x14ac:dyDescent="0.25">
      <c r="A594" s="1"/>
    </row>
    <row r="595" spans="1:1" ht="15.75" customHeight="1" x14ac:dyDescent="0.25">
      <c r="A595" s="1"/>
    </row>
    <row r="596" spans="1:1" ht="15.75" customHeight="1" x14ac:dyDescent="0.25">
      <c r="A596" s="1"/>
    </row>
    <row r="597" spans="1:1" ht="15.75" customHeight="1" x14ac:dyDescent="0.25">
      <c r="A597" s="1"/>
    </row>
    <row r="598" spans="1:1" ht="15.75" customHeight="1" x14ac:dyDescent="0.25">
      <c r="A598" s="1"/>
    </row>
    <row r="599" spans="1:1" ht="15.75" customHeight="1" x14ac:dyDescent="0.25">
      <c r="A599" s="1"/>
    </row>
    <row r="600" spans="1:1" ht="15.75" customHeight="1" x14ac:dyDescent="0.25">
      <c r="A600" s="1"/>
    </row>
    <row r="601" spans="1:1" ht="15.75" customHeight="1" x14ac:dyDescent="0.25">
      <c r="A601" s="1"/>
    </row>
    <row r="602" spans="1:1" ht="15.75" customHeight="1" x14ac:dyDescent="0.25">
      <c r="A602" s="1"/>
    </row>
    <row r="603" spans="1:1" ht="15.75" customHeight="1" x14ac:dyDescent="0.25">
      <c r="A603" s="1"/>
    </row>
    <row r="604" spans="1:1" ht="15.75" customHeight="1" x14ac:dyDescent="0.25">
      <c r="A604" s="1"/>
    </row>
    <row r="605" spans="1:1" ht="15.75" customHeight="1" x14ac:dyDescent="0.25">
      <c r="A605" s="1"/>
    </row>
    <row r="606" spans="1:1" ht="15.75" customHeight="1" x14ac:dyDescent="0.25">
      <c r="A606" s="1"/>
    </row>
    <row r="607" spans="1:1" ht="15.75" customHeight="1" x14ac:dyDescent="0.25">
      <c r="A607" s="1"/>
    </row>
    <row r="608" spans="1:1" ht="15.75" customHeight="1" x14ac:dyDescent="0.25">
      <c r="A608" s="1"/>
    </row>
    <row r="609" spans="1:1" ht="15.75" customHeight="1" x14ac:dyDescent="0.25">
      <c r="A609" s="1"/>
    </row>
    <row r="610" spans="1:1" ht="15.75" customHeight="1" x14ac:dyDescent="0.25">
      <c r="A610" s="1"/>
    </row>
    <row r="611" spans="1:1" ht="15.75" customHeight="1" x14ac:dyDescent="0.25">
      <c r="A611" s="1"/>
    </row>
    <row r="612" spans="1:1" ht="15.75" customHeight="1" x14ac:dyDescent="0.25">
      <c r="A612" s="1"/>
    </row>
    <row r="613" spans="1:1" ht="15.75" customHeight="1" x14ac:dyDescent="0.25">
      <c r="A613" s="1"/>
    </row>
    <row r="614" spans="1:1" ht="15.75" customHeight="1" x14ac:dyDescent="0.25">
      <c r="A614" s="1"/>
    </row>
    <row r="615" spans="1:1" ht="15.75" customHeight="1" x14ac:dyDescent="0.25">
      <c r="A615" s="1"/>
    </row>
    <row r="616" spans="1:1" ht="15.75" customHeight="1" x14ac:dyDescent="0.25">
      <c r="A616" s="1"/>
    </row>
    <row r="617" spans="1:1" ht="15.75" customHeight="1" x14ac:dyDescent="0.25">
      <c r="A617" s="1"/>
    </row>
    <row r="618" spans="1:1" ht="15.75" customHeight="1" x14ac:dyDescent="0.25">
      <c r="A618" s="1"/>
    </row>
    <row r="619" spans="1:1" ht="15.75" customHeight="1" x14ac:dyDescent="0.25">
      <c r="A619" s="1"/>
    </row>
    <row r="620" spans="1:1" ht="15.75" customHeight="1" x14ac:dyDescent="0.25">
      <c r="A620" s="1"/>
    </row>
    <row r="621" spans="1:1" ht="15.75" customHeight="1" x14ac:dyDescent="0.25">
      <c r="A621" s="1"/>
    </row>
    <row r="622" spans="1:1" ht="15.75" customHeight="1" x14ac:dyDescent="0.25">
      <c r="A622" s="1"/>
    </row>
    <row r="623" spans="1:1" ht="15.75" customHeight="1" x14ac:dyDescent="0.25">
      <c r="A623" s="1"/>
    </row>
    <row r="624" spans="1:1" ht="15.75" customHeight="1" x14ac:dyDescent="0.25">
      <c r="A624" s="1"/>
    </row>
    <row r="625" spans="1:1" ht="15.75" customHeight="1" x14ac:dyDescent="0.25">
      <c r="A625" s="1"/>
    </row>
    <row r="626" spans="1:1" ht="15.75" customHeight="1" x14ac:dyDescent="0.25">
      <c r="A626" s="1"/>
    </row>
    <row r="627" spans="1:1" ht="15.75" customHeight="1" x14ac:dyDescent="0.25">
      <c r="A627" s="1"/>
    </row>
    <row r="628" spans="1:1" ht="15.75" customHeight="1" x14ac:dyDescent="0.25">
      <c r="A628" s="1"/>
    </row>
    <row r="629" spans="1:1" ht="15.75" customHeight="1" x14ac:dyDescent="0.25">
      <c r="A629" s="1"/>
    </row>
    <row r="630" spans="1:1" ht="15.75" customHeight="1" x14ac:dyDescent="0.25">
      <c r="A630" s="1"/>
    </row>
    <row r="631" spans="1:1" ht="15.75" customHeight="1" x14ac:dyDescent="0.25">
      <c r="A631" s="1"/>
    </row>
    <row r="632" spans="1:1" ht="15.75" customHeight="1" x14ac:dyDescent="0.25">
      <c r="A632" s="1"/>
    </row>
    <row r="633" spans="1:1" ht="15.75" customHeight="1" x14ac:dyDescent="0.25">
      <c r="A633" s="1"/>
    </row>
    <row r="634" spans="1:1" ht="15.75" customHeight="1" x14ac:dyDescent="0.25">
      <c r="A634" s="1"/>
    </row>
    <row r="635" spans="1:1" ht="15.75" customHeight="1" x14ac:dyDescent="0.25">
      <c r="A635" s="1"/>
    </row>
    <row r="636" spans="1:1" ht="15.75" customHeight="1" x14ac:dyDescent="0.25">
      <c r="A636" s="1"/>
    </row>
    <row r="637" spans="1:1" ht="15.75" customHeight="1" x14ac:dyDescent="0.25">
      <c r="A637" s="1"/>
    </row>
    <row r="638" spans="1:1" ht="15.75" customHeight="1" x14ac:dyDescent="0.25">
      <c r="A638" s="1"/>
    </row>
    <row r="639" spans="1:1" ht="15.75" customHeight="1" x14ac:dyDescent="0.25">
      <c r="A639" s="1"/>
    </row>
    <row r="640" spans="1:1" ht="15.75" customHeight="1" x14ac:dyDescent="0.25">
      <c r="A640" s="1"/>
    </row>
    <row r="641" spans="1:1" ht="15.75" customHeight="1" x14ac:dyDescent="0.25">
      <c r="A641" s="1"/>
    </row>
    <row r="642" spans="1:1" ht="15.75" customHeight="1" x14ac:dyDescent="0.25">
      <c r="A642" s="1"/>
    </row>
    <row r="643" spans="1:1" ht="15.75" customHeight="1" x14ac:dyDescent="0.25">
      <c r="A643" s="1"/>
    </row>
    <row r="644" spans="1:1" ht="15.75" customHeight="1" x14ac:dyDescent="0.25">
      <c r="A644" s="1"/>
    </row>
    <row r="645" spans="1:1" ht="15.75" customHeight="1" x14ac:dyDescent="0.25">
      <c r="A645" s="1"/>
    </row>
    <row r="646" spans="1:1" ht="15.75" customHeight="1" x14ac:dyDescent="0.25">
      <c r="A646" s="1"/>
    </row>
    <row r="647" spans="1:1" ht="15.75" customHeight="1" x14ac:dyDescent="0.25">
      <c r="A647" s="1"/>
    </row>
    <row r="648" spans="1:1" ht="15.75" customHeight="1" x14ac:dyDescent="0.25">
      <c r="A648" s="1"/>
    </row>
    <row r="649" spans="1:1" ht="15.75" customHeight="1" x14ac:dyDescent="0.25">
      <c r="A649" s="1"/>
    </row>
    <row r="650" spans="1:1" ht="15.75" customHeight="1" x14ac:dyDescent="0.25">
      <c r="A650" s="1"/>
    </row>
    <row r="651" spans="1:1" ht="15.75" customHeight="1" x14ac:dyDescent="0.25">
      <c r="A651" s="1"/>
    </row>
    <row r="652" spans="1:1" ht="15.75" customHeight="1" x14ac:dyDescent="0.25">
      <c r="A652" s="1"/>
    </row>
    <row r="653" spans="1:1" ht="15.75" customHeight="1" x14ac:dyDescent="0.25">
      <c r="A653" s="1"/>
    </row>
    <row r="654" spans="1:1" ht="15.75" customHeight="1" x14ac:dyDescent="0.25">
      <c r="A654" s="1"/>
    </row>
    <row r="655" spans="1:1" ht="15.75" customHeight="1" x14ac:dyDescent="0.25">
      <c r="A655" s="1"/>
    </row>
    <row r="656" spans="1:1" ht="15.75" customHeight="1" x14ac:dyDescent="0.25">
      <c r="A656" s="1"/>
    </row>
    <row r="657" spans="1:1" ht="15.75" customHeight="1" x14ac:dyDescent="0.25">
      <c r="A657" s="1"/>
    </row>
    <row r="658" spans="1:1" ht="15.75" customHeight="1" x14ac:dyDescent="0.25">
      <c r="A658" s="1"/>
    </row>
    <row r="659" spans="1:1" ht="15.75" customHeight="1" x14ac:dyDescent="0.25">
      <c r="A659" s="1"/>
    </row>
    <row r="660" spans="1:1" ht="15.75" customHeight="1" x14ac:dyDescent="0.25">
      <c r="A660" s="1"/>
    </row>
    <row r="661" spans="1:1" ht="15.75" customHeight="1" x14ac:dyDescent="0.25">
      <c r="A661" s="1"/>
    </row>
    <row r="662" spans="1:1" ht="15.75" customHeight="1" x14ac:dyDescent="0.25">
      <c r="A662" s="1"/>
    </row>
    <row r="663" spans="1:1" ht="15.75" customHeight="1" x14ac:dyDescent="0.25">
      <c r="A663" s="1"/>
    </row>
    <row r="664" spans="1:1" ht="15.75" customHeight="1" x14ac:dyDescent="0.25">
      <c r="A664" s="1"/>
    </row>
    <row r="665" spans="1:1" ht="15.75" customHeight="1" x14ac:dyDescent="0.25">
      <c r="A665" s="1"/>
    </row>
    <row r="666" spans="1:1" ht="15.75" customHeight="1" x14ac:dyDescent="0.25">
      <c r="A666" s="1"/>
    </row>
    <row r="667" spans="1:1" ht="15.75" customHeight="1" x14ac:dyDescent="0.25">
      <c r="A667" s="1"/>
    </row>
    <row r="668" spans="1:1" ht="15.75" customHeight="1" x14ac:dyDescent="0.25">
      <c r="A668" s="1"/>
    </row>
    <row r="669" spans="1:1" ht="15.75" customHeight="1" x14ac:dyDescent="0.25">
      <c r="A669" s="1"/>
    </row>
    <row r="670" spans="1:1" ht="15.75" customHeight="1" x14ac:dyDescent="0.25">
      <c r="A670" s="1"/>
    </row>
    <row r="671" spans="1:1" ht="15.75" customHeight="1" x14ac:dyDescent="0.25">
      <c r="A671" s="1"/>
    </row>
    <row r="672" spans="1:1" ht="15.75" customHeight="1" x14ac:dyDescent="0.25">
      <c r="A672" s="1"/>
    </row>
    <row r="673" spans="1:1" ht="15.75" customHeight="1" x14ac:dyDescent="0.25">
      <c r="A673" s="1"/>
    </row>
    <row r="674" spans="1:1" ht="15.75" customHeight="1" x14ac:dyDescent="0.25">
      <c r="A674" s="1"/>
    </row>
    <row r="675" spans="1:1" ht="15.75" customHeight="1" x14ac:dyDescent="0.25">
      <c r="A675" s="1"/>
    </row>
    <row r="676" spans="1:1" ht="15.75" customHeight="1" x14ac:dyDescent="0.25">
      <c r="A676" s="1"/>
    </row>
    <row r="677" spans="1:1" ht="15.75" customHeight="1" x14ac:dyDescent="0.25">
      <c r="A677" s="1"/>
    </row>
    <row r="678" spans="1:1" ht="15.75" customHeight="1" x14ac:dyDescent="0.25">
      <c r="A678" s="1"/>
    </row>
    <row r="679" spans="1:1" ht="15.75" customHeight="1" x14ac:dyDescent="0.25">
      <c r="A679" s="1"/>
    </row>
    <row r="680" spans="1:1" ht="15.75" customHeight="1" x14ac:dyDescent="0.25">
      <c r="A680" s="1"/>
    </row>
    <row r="681" spans="1:1" ht="15.75" customHeight="1" x14ac:dyDescent="0.25">
      <c r="A681" s="1"/>
    </row>
    <row r="682" spans="1:1" ht="15.75" customHeight="1" x14ac:dyDescent="0.25">
      <c r="A682" s="1"/>
    </row>
    <row r="683" spans="1:1" ht="15.75" customHeight="1" x14ac:dyDescent="0.25">
      <c r="A683" s="1"/>
    </row>
    <row r="684" spans="1:1" ht="15.75" customHeight="1" x14ac:dyDescent="0.25">
      <c r="A684" s="1"/>
    </row>
    <row r="685" spans="1:1" ht="15.75" customHeight="1" x14ac:dyDescent="0.25">
      <c r="A685" s="1"/>
    </row>
    <row r="686" spans="1:1" ht="15.75" customHeight="1" x14ac:dyDescent="0.25">
      <c r="A686" s="1"/>
    </row>
    <row r="687" spans="1:1" ht="15.75" customHeight="1" x14ac:dyDescent="0.25">
      <c r="A687" s="1"/>
    </row>
    <row r="688" spans="1:1" ht="15.75" customHeight="1" x14ac:dyDescent="0.25">
      <c r="A688" s="1"/>
    </row>
    <row r="689" spans="1:1" ht="15.75" customHeight="1" x14ac:dyDescent="0.25">
      <c r="A689" s="1"/>
    </row>
    <row r="690" spans="1:1" ht="15.75" customHeight="1" x14ac:dyDescent="0.25">
      <c r="A690" s="1"/>
    </row>
    <row r="691" spans="1:1" ht="15.75" customHeight="1" x14ac:dyDescent="0.25">
      <c r="A691" s="1"/>
    </row>
    <row r="692" spans="1:1" ht="15.75" customHeight="1" x14ac:dyDescent="0.25">
      <c r="A692" s="1"/>
    </row>
    <row r="693" spans="1:1" ht="15.75" customHeight="1" x14ac:dyDescent="0.25">
      <c r="A693" s="1"/>
    </row>
    <row r="694" spans="1:1" ht="15.75" customHeight="1" x14ac:dyDescent="0.25">
      <c r="A694" s="1"/>
    </row>
    <row r="695" spans="1:1" ht="15.75" customHeight="1" x14ac:dyDescent="0.25">
      <c r="A695" s="1"/>
    </row>
    <row r="696" spans="1:1" ht="15.75" customHeight="1" x14ac:dyDescent="0.25">
      <c r="A696" s="1"/>
    </row>
    <row r="697" spans="1:1" ht="15.75" customHeight="1" x14ac:dyDescent="0.25">
      <c r="A697" s="1"/>
    </row>
    <row r="698" spans="1:1" ht="15.75" customHeight="1" x14ac:dyDescent="0.25">
      <c r="A698" s="1"/>
    </row>
    <row r="699" spans="1:1" ht="15.75" customHeight="1" x14ac:dyDescent="0.25">
      <c r="A699" s="1"/>
    </row>
    <row r="700" spans="1:1" ht="15.75" customHeight="1" x14ac:dyDescent="0.25">
      <c r="A700" s="1"/>
    </row>
    <row r="701" spans="1:1" ht="15.75" customHeight="1" x14ac:dyDescent="0.25">
      <c r="A701" s="1"/>
    </row>
    <row r="702" spans="1:1" ht="15.75" customHeight="1" x14ac:dyDescent="0.25">
      <c r="A702" s="1"/>
    </row>
    <row r="703" spans="1:1" ht="15.75" customHeight="1" x14ac:dyDescent="0.25">
      <c r="A703" s="1"/>
    </row>
    <row r="704" spans="1:1" ht="15.75" customHeight="1" x14ac:dyDescent="0.25">
      <c r="A704" s="1"/>
    </row>
    <row r="705" spans="1:1" ht="15.75" customHeight="1" x14ac:dyDescent="0.25">
      <c r="A705" s="1"/>
    </row>
    <row r="706" spans="1:1" ht="15.75" customHeight="1" x14ac:dyDescent="0.25">
      <c r="A706" s="1"/>
    </row>
    <row r="707" spans="1:1" ht="15.75" customHeight="1" x14ac:dyDescent="0.25">
      <c r="A707" s="1"/>
    </row>
    <row r="708" spans="1:1" ht="15.75" customHeight="1" x14ac:dyDescent="0.25">
      <c r="A708" s="1"/>
    </row>
    <row r="709" spans="1:1" ht="15.75" customHeight="1" x14ac:dyDescent="0.25">
      <c r="A709" s="1"/>
    </row>
    <row r="710" spans="1:1" ht="15.75" customHeight="1" x14ac:dyDescent="0.25">
      <c r="A710" s="1"/>
    </row>
    <row r="711" spans="1:1" ht="15.75" customHeight="1" x14ac:dyDescent="0.25">
      <c r="A711" s="1"/>
    </row>
    <row r="712" spans="1:1" ht="15.75" customHeight="1" x14ac:dyDescent="0.25">
      <c r="A712" s="1"/>
    </row>
    <row r="713" spans="1:1" ht="15.75" customHeight="1" x14ac:dyDescent="0.25">
      <c r="A713" s="1"/>
    </row>
    <row r="714" spans="1:1" ht="15.75" customHeight="1" x14ac:dyDescent="0.25">
      <c r="A714" s="1"/>
    </row>
    <row r="715" spans="1:1" ht="15.75" customHeight="1" x14ac:dyDescent="0.25">
      <c r="A715" s="1"/>
    </row>
    <row r="716" spans="1:1" ht="15.75" customHeight="1" x14ac:dyDescent="0.25">
      <c r="A716" s="1"/>
    </row>
    <row r="717" spans="1:1" ht="15.75" customHeight="1" x14ac:dyDescent="0.25">
      <c r="A717" s="1"/>
    </row>
    <row r="718" spans="1:1" ht="15.75" customHeight="1" x14ac:dyDescent="0.25">
      <c r="A718" s="1"/>
    </row>
    <row r="719" spans="1:1" ht="15.75" customHeight="1" x14ac:dyDescent="0.25">
      <c r="A719" s="1"/>
    </row>
    <row r="720" spans="1:1" ht="15.75" customHeight="1" x14ac:dyDescent="0.25">
      <c r="A720" s="1"/>
    </row>
    <row r="721" spans="1:1" ht="15.75" customHeight="1" x14ac:dyDescent="0.25">
      <c r="A721" s="1"/>
    </row>
    <row r="722" spans="1:1" ht="15.75" customHeight="1" x14ac:dyDescent="0.25">
      <c r="A722" s="1"/>
    </row>
    <row r="723" spans="1:1" ht="15.75" customHeight="1" x14ac:dyDescent="0.25">
      <c r="A723" s="1"/>
    </row>
    <row r="724" spans="1:1" ht="15.75" customHeight="1" x14ac:dyDescent="0.25">
      <c r="A724" s="1"/>
    </row>
    <row r="725" spans="1:1" ht="15.75" customHeight="1" x14ac:dyDescent="0.25">
      <c r="A725" s="1"/>
    </row>
    <row r="726" spans="1:1" ht="15.75" customHeight="1" x14ac:dyDescent="0.25">
      <c r="A726" s="1"/>
    </row>
    <row r="727" spans="1:1" ht="15.75" customHeight="1" x14ac:dyDescent="0.25">
      <c r="A727" s="1"/>
    </row>
    <row r="728" spans="1:1" ht="15.75" customHeight="1" x14ac:dyDescent="0.25">
      <c r="A728" s="1"/>
    </row>
    <row r="729" spans="1:1" ht="15.75" customHeight="1" x14ac:dyDescent="0.25">
      <c r="A729" s="1"/>
    </row>
    <row r="730" spans="1:1" ht="15.75" customHeight="1" x14ac:dyDescent="0.25">
      <c r="A730" s="1"/>
    </row>
    <row r="731" spans="1:1" ht="15.75" customHeight="1" x14ac:dyDescent="0.25">
      <c r="A731" s="1"/>
    </row>
    <row r="732" spans="1:1" ht="15.75" customHeight="1" x14ac:dyDescent="0.25">
      <c r="A732" s="1"/>
    </row>
    <row r="733" spans="1:1" ht="15.75" customHeight="1" x14ac:dyDescent="0.25">
      <c r="A733" s="1"/>
    </row>
    <row r="734" spans="1:1" ht="15.75" customHeight="1" x14ac:dyDescent="0.25">
      <c r="A734" s="1"/>
    </row>
    <row r="735" spans="1:1" ht="15.75" customHeight="1" x14ac:dyDescent="0.25">
      <c r="A735" s="1"/>
    </row>
    <row r="736" spans="1:1" ht="15.75" customHeight="1" x14ac:dyDescent="0.25">
      <c r="A736" s="1"/>
    </row>
    <row r="737" spans="1:1" ht="15.75" customHeight="1" x14ac:dyDescent="0.25">
      <c r="A737" s="1"/>
    </row>
    <row r="738" spans="1:1" ht="15.75" customHeight="1" x14ac:dyDescent="0.25">
      <c r="A738" s="1"/>
    </row>
    <row r="739" spans="1:1" ht="15.75" customHeight="1" x14ac:dyDescent="0.25">
      <c r="A739" s="1"/>
    </row>
    <row r="740" spans="1:1" ht="15.75" customHeight="1" x14ac:dyDescent="0.25">
      <c r="A740" s="1"/>
    </row>
    <row r="741" spans="1:1" ht="15.75" customHeight="1" x14ac:dyDescent="0.25">
      <c r="A741" s="1"/>
    </row>
    <row r="742" spans="1:1" ht="15.75" customHeight="1" x14ac:dyDescent="0.25">
      <c r="A742" s="1"/>
    </row>
    <row r="743" spans="1:1" ht="15.75" customHeight="1" x14ac:dyDescent="0.25">
      <c r="A743" s="1"/>
    </row>
    <row r="744" spans="1:1" ht="15.75" customHeight="1" x14ac:dyDescent="0.25">
      <c r="A744" s="1"/>
    </row>
    <row r="745" spans="1:1" ht="15.75" customHeight="1" x14ac:dyDescent="0.25">
      <c r="A745" s="1"/>
    </row>
    <row r="746" spans="1:1" ht="15.75" customHeight="1" x14ac:dyDescent="0.25">
      <c r="A746" s="1"/>
    </row>
    <row r="747" spans="1:1" ht="15.75" customHeight="1" x14ac:dyDescent="0.25">
      <c r="A747" s="1"/>
    </row>
    <row r="748" spans="1:1" ht="15.75" customHeight="1" x14ac:dyDescent="0.25">
      <c r="A748" s="1"/>
    </row>
    <row r="749" spans="1:1" ht="15.75" customHeight="1" x14ac:dyDescent="0.25">
      <c r="A749" s="1"/>
    </row>
    <row r="750" spans="1:1" ht="15.75" customHeight="1" x14ac:dyDescent="0.25">
      <c r="A750" s="1"/>
    </row>
    <row r="751" spans="1:1" ht="15.75" customHeight="1" x14ac:dyDescent="0.25">
      <c r="A751" s="1"/>
    </row>
    <row r="752" spans="1:1" ht="15.75" customHeight="1" x14ac:dyDescent="0.25">
      <c r="A752" s="1"/>
    </row>
    <row r="753" spans="1:1" ht="15.75" customHeight="1" x14ac:dyDescent="0.25">
      <c r="A753" s="1"/>
    </row>
    <row r="754" spans="1:1" ht="15.75" customHeight="1" x14ac:dyDescent="0.25">
      <c r="A754" s="1"/>
    </row>
    <row r="755" spans="1:1" ht="15.75" customHeight="1" x14ac:dyDescent="0.25">
      <c r="A755" s="1"/>
    </row>
    <row r="756" spans="1:1" ht="15.75" customHeight="1" x14ac:dyDescent="0.25">
      <c r="A756" s="1"/>
    </row>
    <row r="757" spans="1:1" ht="15.75" customHeight="1" x14ac:dyDescent="0.25">
      <c r="A757" s="1"/>
    </row>
    <row r="758" spans="1:1" ht="15.75" customHeight="1" x14ac:dyDescent="0.25">
      <c r="A758" s="1"/>
    </row>
    <row r="759" spans="1:1" ht="15.75" customHeight="1" x14ac:dyDescent="0.25">
      <c r="A759" s="1"/>
    </row>
    <row r="760" spans="1:1" ht="15.75" customHeight="1" x14ac:dyDescent="0.25">
      <c r="A760" s="1"/>
    </row>
    <row r="761" spans="1:1" ht="15.75" customHeight="1" x14ac:dyDescent="0.25">
      <c r="A761" s="1"/>
    </row>
    <row r="762" spans="1:1" ht="15.75" customHeight="1" x14ac:dyDescent="0.25">
      <c r="A762" s="1"/>
    </row>
    <row r="763" spans="1:1" ht="15.75" customHeight="1" x14ac:dyDescent="0.25">
      <c r="A763" s="1"/>
    </row>
    <row r="764" spans="1:1" ht="15.75" customHeight="1" x14ac:dyDescent="0.25">
      <c r="A764" s="1"/>
    </row>
    <row r="765" spans="1:1" ht="15.75" customHeight="1" x14ac:dyDescent="0.25">
      <c r="A765" s="1"/>
    </row>
    <row r="766" spans="1:1" ht="15.75" customHeight="1" x14ac:dyDescent="0.25">
      <c r="A766" s="1"/>
    </row>
    <row r="767" spans="1:1" ht="15.75" customHeight="1" x14ac:dyDescent="0.25">
      <c r="A767" s="1"/>
    </row>
    <row r="768" spans="1:1" ht="15.75" customHeight="1" x14ac:dyDescent="0.25">
      <c r="A768" s="1"/>
    </row>
    <row r="769" spans="1:1" ht="15.75" customHeight="1" x14ac:dyDescent="0.25">
      <c r="A769" s="1"/>
    </row>
    <row r="770" spans="1:1" ht="15.75" customHeight="1" x14ac:dyDescent="0.25">
      <c r="A770" s="1"/>
    </row>
    <row r="771" spans="1:1" ht="15.75" customHeight="1" x14ac:dyDescent="0.25">
      <c r="A771" s="1"/>
    </row>
    <row r="772" spans="1:1" ht="15.75" customHeight="1" x14ac:dyDescent="0.25">
      <c r="A772" s="1"/>
    </row>
    <row r="773" spans="1:1" ht="15.75" customHeight="1" x14ac:dyDescent="0.25">
      <c r="A773" s="1"/>
    </row>
    <row r="774" spans="1:1" ht="15.75" customHeight="1" x14ac:dyDescent="0.25">
      <c r="A774" s="1"/>
    </row>
    <row r="775" spans="1:1" ht="15.75" customHeight="1" x14ac:dyDescent="0.25">
      <c r="A775" s="1"/>
    </row>
    <row r="776" spans="1:1" ht="15.75" customHeight="1" x14ac:dyDescent="0.25">
      <c r="A776" s="1"/>
    </row>
    <row r="777" spans="1:1" ht="15.75" customHeight="1" x14ac:dyDescent="0.25">
      <c r="A777" s="1"/>
    </row>
    <row r="778" spans="1:1" ht="15.75" customHeight="1" x14ac:dyDescent="0.25">
      <c r="A778" s="1"/>
    </row>
    <row r="779" spans="1:1" ht="15.75" customHeight="1" x14ac:dyDescent="0.25">
      <c r="A779" s="1"/>
    </row>
    <row r="780" spans="1:1" ht="15.75" customHeight="1" x14ac:dyDescent="0.25">
      <c r="A780" s="1"/>
    </row>
    <row r="781" spans="1:1" ht="15.75" customHeight="1" x14ac:dyDescent="0.25">
      <c r="A781" s="1"/>
    </row>
    <row r="782" spans="1:1" ht="15.75" customHeight="1" x14ac:dyDescent="0.25">
      <c r="A782" s="1"/>
    </row>
    <row r="783" spans="1:1" ht="15.75" customHeight="1" x14ac:dyDescent="0.25">
      <c r="A783" s="1"/>
    </row>
    <row r="784" spans="1:1" ht="15.75" customHeight="1" x14ac:dyDescent="0.25">
      <c r="A784" s="1"/>
    </row>
    <row r="785" spans="1:1" ht="15.75" customHeight="1" x14ac:dyDescent="0.25">
      <c r="A785" s="1"/>
    </row>
    <row r="786" spans="1:1" ht="15.75" customHeight="1" x14ac:dyDescent="0.25">
      <c r="A786" s="1"/>
    </row>
    <row r="787" spans="1:1" ht="15.75" customHeight="1" x14ac:dyDescent="0.25">
      <c r="A787" s="1"/>
    </row>
    <row r="788" spans="1:1" ht="15.75" customHeight="1" x14ac:dyDescent="0.25">
      <c r="A788" s="1"/>
    </row>
    <row r="789" spans="1:1" ht="15.75" customHeight="1" x14ac:dyDescent="0.25">
      <c r="A789" s="1"/>
    </row>
    <row r="790" spans="1:1" ht="15.75" customHeight="1" x14ac:dyDescent="0.25">
      <c r="A790" s="1"/>
    </row>
    <row r="791" spans="1:1" ht="15.75" customHeight="1" x14ac:dyDescent="0.25">
      <c r="A791" s="1"/>
    </row>
    <row r="792" spans="1:1" ht="15.75" customHeight="1" x14ac:dyDescent="0.25">
      <c r="A792" s="1"/>
    </row>
    <row r="793" spans="1:1" ht="15.75" customHeight="1" x14ac:dyDescent="0.25">
      <c r="A793" s="1"/>
    </row>
    <row r="794" spans="1:1" ht="15.75" customHeight="1" x14ac:dyDescent="0.25">
      <c r="A794" s="1"/>
    </row>
    <row r="795" spans="1:1" ht="15.75" customHeight="1" x14ac:dyDescent="0.25">
      <c r="A795" s="1"/>
    </row>
    <row r="796" spans="1:1" ht="15.75" customHeight="1" x14ac:dyDescent="0.25">
      <c r="A796" s="1"/>
    </row>
    <row r="797" spans="1:1" ht="15.75" customHeight="1" x14ac:dyDescent="0.25">
      <c r="A797" s="1"/>
    </row>
    <row r="798" spans="1:1" ht="15.75" customHeight="1" x14ac:dyDescent="0.25">
      <c r="A798" s="1"/>
    </row>
    <row r="799" spans="1:1" ht="15.75" customHeight="1" x14ac:dyDescent="0.25">
      <c r="A799" s="1"/>
    </row>
    <row r="800" spans="1:1" ht="15.75" customHeight="1" x14ac:dyDescent="0.25">
      <c r="A800" s="1"/>
    </row>
    <row r="801" spans="1:1" ht="15.75" customHeight="1" x14ac:dyDescent="0.25">
      <c r="A801" s="1"/>
    </row>
    <row r="802" spans="1:1" ht="15.75" customHeight="1" x14ac:dyDescent="0.25">
      <c r="A802" s="1"/>
    </row>
    <row r="803" spans="1:1" ht="15.75" customHeight="1" x14ac:dyDescent="0.25">
      <c r="A803" s="1"/>
    </row>
    <row r="804" spans="1:1" ht="15.75" customHeight="1" x14ac:dyDescent="0.25">
      <c r="A804" s="1"/>
    </row>
    <row r="805" spans="1:1" ht="15.75" customHeight="1" x14ac:dyDescent="0.25">
      <c r="A805" s="1"/>
    </row>
    <row r="806" spans="1:1" ht="15.75" customHeight="1" x14ac:dyDescent="0.25">
      <c r="A806" s="1"/>
    </row>
    <row r="807" spans="1:1" ht="15.75" customHeight="1" x14ac:dyDescent="0.25">
      <c r="A807" s="1"/>
    </row>
    <row r="808" spans="1:1" ht="15.75" customHeight="1" x14ac:dyDescent="0.25">
      <c r="A808" s="1"/>
    </row>
    <row r="809" spans="1:1" ht="15.75" customHeight="1" x14ac:dyDescent="0.25">
      <c r="A809" s="1"/>
    </row>
    <row r="810" spans="1:1" ht="15.75" customHeight="1" x14ac:dyDescent="0.25">
      <c r="A810" s="1"/>
    </row>
    <row r="811" spans="1:1" ht="15.75" customHeight="1" x14ac:dyDescent="0.25">
      <c r="A811" s="1"/>
    </row>
    <row r="812" spans="1:1" ht="15.75" customHeight="1" x14ac:dyDescent="0.25">
      <c r="A812" s="1"/>
    </row>
    <row r="813" spans="1:1" ht="15.75" customHeight="1" x14ac:dyDescent="0.25">
      <c r="A813" s="1"/>
    </row>
    <row r="814" spans="1:1" ht="15.75" customHeight="1" x14ac:dyDescent="0.25">
      <c r="A814" s="1"/>
    </row>
    <row r="815" spans="1:1" ht="15.75" customHeight="1" x14ac:dyDescent="0.25">
      <c r="A815" s="1"/>
    </row>
    <row r="816" spans="1:1" ht="15.75" customHeight="1" x14ac:dyDescent="0.25">
      <c r="A816" s="1"/>
    </row>
    <row r="817" spans="1:1" ht="15.75" customHeight="1" x14ac:dyDescent="0.25">
      <c r="A817" s="1"/>
    </row>
    <row r="818" spans="1:1" ht="15.75" customHeight="1" x14ac:dyDescent="0.25">
      <c r="A818" s="1"/>
    </row>
    <row r="819" spans="1:1" ht="15.75" customHeight="1" x14ac:dyDescent="0.25">
      <c r="A819" s="1"/>
    </row>
    <row r="820" spans="1:1" ht="15.75" customHeight="1" x14ac:dyDescent="0.25">
      <c r="A820" s="1"/>
    </row>
    <row r="821" spans="1:1" ht="15.75" customHeight="1" x14ac:dyDescent="0.25">
      <c r="A821" s="1"/>
    </row>
    <row r="822" spans="1:1" ht="15.75" customHeight="1" x14ac:dyDescent="0.25">
      <c r="A822" s="1"/>
    </row>
    <row r="823" spans="1:1" ht="15.75" customHeight="1" x14ac:dyDescent="0.25">
      <c r="A823" s="1"/>
    </row>
    <row r="824" spans="1:1" ht="15.75" customHeight="1" x14ac:dyDescent="0.25">
      <c r="A824" s="1"/>
    </row>
    <row r="825" spans="1:1" ht="15.75" customHeight="1" x14ac:dyDescent="0.25">
      <c r="A825" s="1"/>
    </row>
    <row r="826" spans="1:1" ht="15.75" customHeight="1" x14ac:dyDescent="0.25">
      <c r="A826" s="1"/>
    </row>
    <row r="827" spans="1:1" ht="15.75" customHeight="1" x14ac:dyDescent="0.25">
      <c r="A827" s="1"/>
    </row>
    <row r="828" spans="1:1" ht="15.75" customHeight="1" x14ac:dyDescent="0.25">
      <c r="A828" s="1"/>
    </row>
    <row r="829" spans="1:1" ht="15.75" customHeight="1" x14ac:dyDescent="0.25">
      <c r="A829" s="1"/>
    </row>
    <row r="830" spans="1:1" ht="15.75" customHeight="1" x14ac:dyDescent="0.25">
      <c r="A830" s="1"/>
    </row>
    <row r="831" spans="1:1" ht="15.75" customHeight="1" x14ac:dyDescent="0.25">
      <c r="A831" s="1"/>
    </row>
    <row r="832" spans="1:1" ht="15.75" customHeight="1" x14ac:dyDescent="0.25">
      <c r="A832" s="1"/>
    </row>
    <row r="833" spans="1:1" ht="15.75" customHeight="1" x14ac:dyDescent="0.25">
      <c r="A833" s="1"/>
    </row>
    <row r="834" spans="1:1" ht="15.75" customHeight="1" x14ac:dyDescent="0.25">
      <c r="A834" s="1"/>
    </row>
    <row r="835" spans="1:1" ht="15.75" customHeight="1" x14ac:dyDescent="0.25">
      <c r="A835" s="1"/>
    </row>
    <row r="836" spans="1:1" ht="15.75" customHeight="1" x14ac:dyDescent="0.25">
      <c r="A836" s="1"/>
    </row>
    <row r="837" spans="1:1" ht="15.75" customHeight="1" x14ac:dyDescent="0.25">
      <c r="A837" s="1"/>
    </row>
    <row r="838" spans="1:1" ht="15.75" customHeight="1" x14ac:dyDescent="0.25">
      <c r="A838" s="1"/>
    </row>
    <row r="839" spans="1:1" ht="15.75" customHeight="1" x14ac:dyDescent="0.25">
      <c r="A839" s="1"/>
    </row>
    <row r="840" spans="1:1" ht="15.75" customHeight="1" x14ac:dyDescent="0.25">
      <c r="A840" s="1"/>
    </row>
    <row r="841" spans="1:1" ht="15.75" customHeight="1" x14ac:dyDescent="0.25">
      <c r="A841" s="1"/>
    </row>
    <row r="842" spans="1:1" ht="15.75" customHeight="1" x14ac:dyDescent="0.25">
      <c r="A842" s="1"/>
    </row>
    <row r="843" spans="1:1" ht="15.75" customHeight="1" x14ac:dyDescent="0.25">
      <c r="A843" s="1"/>
    </row>
    <row r="844" spans="1:1" ht="15.75" customHeight="1" x14ac:dyDescent="0.25">
      <c r="A844" s="1"/>
    </row>
    <row r="845" spans="1:1" ht="15.75" customHeight="1" x14ac:dyDescent="0.25">
      <c r="A845" s="1"/>
    </row>
    <row r="846" spans="1:1" ht="15.75" customHeight="1" x14ac:dyDescent="0.25">
      <c r="A846" s="1"/>
    </row>
    <row r="847" spans="1:1" ht="15.75" customHeight="1" x14ac:dyDescent="0.25">
      <c r="A847" s="1"/>
    </row>
    <row r="848" spans="1:1" ht="15.75" customHeight="1" x14ac:dyDescent="0.25">
      <c r="A848" s="1"/>
    </row>
    <row r="849" spans="1:1" ht="15.75" customHeight="1" x14ac:dyDescent="0.25">
      <c r="A849" s="1"/>
    </row>
    <row r="850" spans="1:1" ht="15.75" customHeight="1" x14ac:dyDescent="0.25">
      <c r="A850" s="1"/>
    </row>
    <row r="851" spans="1:1" ht="15.75" customHeight="1" x14ac:dyDescent="0.25">
      <c r="A851" s="1"/>
    </row>
    <row r="852" spans="1:1" ht="15.75" customHeight="1" x14ac:dyDescent="0.25">
      <c r="A852" s="1"/>
    </row>
    <row r="853" spans="1:1" ht="15.75" customHeight="1" x14ac:dyDescent="0.25">
      <c r="A853" s="1"/>
    </row>
    <row r="854" spans="1:1" ht="15.75" customHeight="1" x14ac:dyDescent="0.25">
      <c r="A854" s="1"/>
    </row>
    <row r="855" spans="1:1" ht="15.75" customHeight="1" x14ac:dyDescent="0.25">
      <c r="A855" s="1"/>
    </row>
    <row r="856" spans="1:1" ht="15.75" customHeight="1" x14ac:dyDescent="0.25">
      <c r="A856" s="1"/>
    </row>
    <row r="857" spans="1:1" ht="15.75" customHeight="1" x14ac:dyDescent="0.25">
      <c r="A857" s="1"/>
    </row>
    <row r="858" spans="1:1" ht="15.75" customHeight="1" x14ac:dyDescent="0.25">
      <c r="A858" s="1"/>
    </row>
    <row r="859" spans="1:1" ht="15.75" customHeight="1" x14ac:dyDescent="0.25">
      <c r="A859" s="1"/>
    </row>
    <row r="860" spans="1:1" ht="15.75" customHeight="1" x14ac:dyDescent="0.25">
      <c r="A860" s="1"/>
    </row>
    <row r="861" spans="1:1" ht="15.75" customHeight="1" x14ac:dyDescent="0.25">
      <c r="A861" s="1"/>
    </row>
    <row r="862" spans="1:1" ht="15.75" customHeight="1" x14ac:dyDescent="0.25">
      <c r="A862" s="1"/>
    </row>
    <row r="863" spans="1:1" ht="15.75" customHeight="1" x14ac:dyDescent="0.25">
      <c r="A863" s="1"/>
    </row>
    <row r="864" spans="1:1" ht="15.75" customHeight="1" x14ac:dyDescent="0.25">
      <c r="A864" s="1"/>
    </row>
    <row r="865" spans="1:1" ht="15.75" customHeight="1" x14ac:dyDescent="0.25">
      <c r="A865" s="1"/>
    </row>
    <row r="866" spans="1:1" ht="15.75" customHeight="1" x14ac:dyDescent="0.25">
      <c r="A866" s="1"/>
    </row>
    <row r="867" spans="1:1" ht="15.75" customHeight="1" x14ac:dyDescent="0.25">
      <c r="A867" s="1"/>
    </row>
    <row r="868" spans="1:1" ht="15.75" customHeight="1" x14ac:dyDescent="0.25">
      <c r="A868" s="1"/>
    </row>
    <row r="869" spans="1:1" ht="15.75" customHeight="1" x14ac:dyDescent="0.25">
      <c r="A869" s="1"/>
    </row>
    <row r="870" spans="1:1" ht="15.75" customHeight="1" x14ac:dyDescent="0.25">
      <c r="A870" s="1"/>
    </row>
    <row r="871" spans="1:1" ht="15.75" customHeight="1" x14ac:dyDescent="0.25">
      <c r="A871" s="1"/>
    </row>
    <row r="872" spans="1:1" ht="15.75" customHeight="1" x14ac:dyDescent="0.25">
      <c r="A872" s="1"/>
    </row>
    <row r="873" spans="1:1" ht="15.75" customHeight="1" x14ac:dyDescent="0.25">
      <c r="A873" s="1"/>
    </row>
    <row r="874" spans="1:1" ht="15.75" customHeight="1" x14ac:dyDescent="0.25">
      <c r="A874" s="1"/>
    </row>
    <row r="875" spans="1:1" ht="15.75" customHeight="1" x14ac:dyDescent="0.25">
      <c r="A875" s="1"/>
    </row>
    <row r="876" spans="1:1" ht="15.75" customHeight="1" x14ac:dyDescent="0.25">
      <c r="A876" s="1"/>
    </row>
    <row r="877" spans="1:1" ht="15.75" customHeight="1" x14ac:dyDescent="0.25">
      <c r="A877" s="1"/>
    </row>
    <row r="878" spans="1:1" ht="15.75" customHeight="1" x14ac:dyDescent="0.25">
      <c r="A878" s="1"/>
    </row>
    <row r="879" spans="1:1" ht="15.75" customHeight="1" x14ac:dyDescent="0.25">
      <c r="A879" s="1"/>
    </row>
    <row r="880" spans="1:1" ht="15.75" customHeight="1" x14ac:dyDescent="0.25">
      <c r="A880" s="1"/>
    </row>
    <row r="881" spans="1:1" ht="15.75" customHeight="1" x14ac:dyDescent="0.25">
      <c r="A881" s="1"/>
    </row>
    <row r="882" spans="1:1" ht="15.75" customHeight="1" x14ac:dyDescent="0.25">
      <c r="A882" s="1"/>
    </row>
    <row r="883" spans="1:1" ht="15.75" customHeight="1" x14ac:dyDescent="0.25">
      <c r="A883" s="1"/>
    </row>
    <row r="884" spans="1:1" ht="15.75" customHeight="1" x14ac:dyDescent="0.25">
      <c r="A884" s="1"/>
    </row>
    <row r="885" spans="1:1" ht="15.75" customHeight="1" x14ac:dyDescent="0.25">
      <c r="A885" s="1"/>
    </row>
    <row r="886" spans="1:1" ht="15.75" customHeight="1" x14ac:dyDescent="0.25">
      <c r="A886" s="1"/>
    </row>
    <row r="887" spans="1:1" ht="15.75" customHeight="1" x14ac:dyDescent="0.25">
      <c r="A887" s="1"/>
    </row>
    <row r="888" spans="1:1" ht="15.75" customHeight="1" x14ac:dyDescent="0.25">
      <c r="A888" s="1"/>
    </row>
    <row r="889" spans="1:1" ht="15.75" customHeight="1" x14ac:dyDescent="0.25">
      <c r="A889" s="1"/>
    </row>
    <row r="890" spans="1:1" ht="15.75" customHeight="1" x14ac:dyDescent="0.25">
      <c r="A890" s="1"/>
    </row>
    <row r="891" spans="1:1" ht="15.75" customHeight="1" x14ac:dyDescent="0.25">
      <c r="A891" s="1"/>
    </row>
    <row r="892" spans="1:1" ht="15.75" customHeight="1" x14ac:dyDescent="0.25">
      <c r="A892" s="1"/>
    </row>
    <row r="893" spans="1:1" ht="15.75" customHeight="1" x14ac:dyDescent="0.25">
      <c r="A893" s="1"/>
    </row>
    <row r="894" spans="1:1" ht="15.75" customHeight="1" x14ac:dyDescent="0.25">
      <c r="A894" s="1"/>
    </row>
    <row r="895" spans="1:1" ht="15.75" customHeight="1" x14ac:dyDescent="0.25">
      <c r="A895" s="1"/>
    </row>
    <row r="896" spans="1:1" ht="15.75" customHeight="1" x14ac:dyDescent="0.25">
      <c r="A896" s="1"/>
    </row>
    <row r="897" spans="1:1" ht="15.75" customHeight="1" x14ac:dyDescent="0.25">
      <c r="A897" s="1"/>
    </row>
    <row r="898" spans="1:1" ht="15.75" customHeight="1" x14ac:dyDescent="0.25">
      <c r="A898" s="1"/>
    </row>
    <row r="899" spans="1:1" ht="15.75" customHeight="1" x14ac:dyDescent="0.25">
      <c r="A899" s="1"/>
    </row>
    <row r="900" spans="1:1" ht="15.75" customHeight="1" x14ac:dyDescent="0.25">
      <c r="A900" s="1"/>
    </row>
    <row r="901" spans="1:1" ht="15.75" customHeight="1" x14ac:dyDescent="0.25">
      <c r="A901" s="1"/>
    </row>
    <row r="902" spans="1:1" ht="15.75" customHeight="1" x14ac:dyDescent="0.25">
      <c r="A902" s="1"/>
    </row>
    <row r="903" spans="1:1" ht="15.75" customHeight="1" x14ac:dyDescent="0.25">
      <c r="A903" s="1"/>
    </row>
    <row r="904" spans="1:1" ht="15.75" customHeight="1" x14ac:dyDescent="0.25">
      <c r="A904" s="1"/>
    </row>
    <row r="905" spans="1:1" ht="15.75" customHeight="1" x14ac:dyDescent="0.25">
      <c r="A905" s="1"/>
    </row>
    <row r="906" spans="1:1" ht="15.75" customHeight="1" x14ac:dyDescent="0.25">
      <c r="A906" s="1"/>
    </row>
    <row r="907" spans="1:1" ht="15.75" customHeight="1" x14ac:dyDescent="0.25">
      <c r="A907" s="1"/>
    </row>
    <row r="908" spans="1:1" ht="15.75" customHeight="1" x14ac:dyDescent="0.25">
      <c r="A908" s="1"/>
    </row>
    <row r="909" spans="1:1" ht="15.75" customHeight="1" x14ac:dyDescent="0.25">
      <c r="A909" s="1"/>
    </row>
    <row r="910" spans="1:1" ht="15.75" customHeight="1" x14ac:dyDescent="0.25">
      <c r="A910" s="1"/>
    </row>
    <row r="911" spans="1:1" ht="15.75" customHeight="1" x14ac:dyDescent="0.25">
      <c r="A911" s="1"/>
    </row>
    <row r="912" spans="1:1" ht="15.75" customHeight="1" x14ac:dyDescent="0.25">
      <c r="A912" s="1"/>
    </row>
    <row r="913" spans="1:1" ht="15.75" customHeight="1" x14ac:dyDescent="0.25">
      <c r="A913" s="1"/>
    </row>
    <row r="914" spans="1:1" ht="15.75" customHeight="1" x14ac:dyDescent="0.25">
      <c r="A914" s="1"/>
    </row>
    <row r="915" spans="1:1" ht="15.75" customHeight="1" x14ac:dyDescent="0.25">
      <c r="A915" s="1"/>
    </row>
    <row r="916" spans="1:1" ht="15.75" customHeight="1" x14ac:dyDescent="0.25">
      <c r="A916" s="1"/>
    </row>
    <row r="917" spans="1:1" ht="15.75" customHeight="1" x14ac:dyDescent="0.25">
      <c r="A917" s="1"/>
    </row>
    <row r="918" spans="1:1" ht="15.75" customHeight="1" x14ac:dyDescent="0.25">
      <c r="A918" s="1"/>
    </row>
    <row r="919" spans="1:1" ht="15.75" customHeight="1" x14ac:dyDescent="0.25">
      <c r="A919" s="1"/>
    </row>
    <row r="920" spans="1:1" ht="15.75" customHeight="1" x14ac:dyDescent="0.25">
      <c r="A920" s="1"/>
    </row>
    <row r="921" spans="1:1" ht="15.75" customHeight="1" x14ac:dyDescent="0.25">
      <c r="A921" s="1"/>
    </row>
    <row r="922" spans="1:1" ht="15.75" customHeight="1" x14ac:dyDescent="0.25">
      <c r="A922" s="1"/>
    </row>
    <row r="923" spans="1:1" ht="15.75" customHeight="1" x14ac:dyDescent="0.25">
      <c r="A923" s="1"/>
    </row>
    <row r="924" spans="1:1" ht="15.75" customHeight="1" x14ac:dyDescent="0.25">
      <c r="A924" s="1"/>
    </row>
    <row r="925" spans="1:1" ht="15.75" customHeight="1" x14ac:dyDescent="0.25">
      <c r="A925" s="1"/>
    </row>
    <row r="926" spans="1:1" ht="15.75" customHeight="1" x14ac:dyDescent="0.25">
      <c r="A926" s="1"/>
    </row>
    <row r="927" spans="1:1" ht="15.75" customHeight="1" x14ac:dyDescent="0.25">
      <c r="A927" s="1"/>
    </row>
    <row r="928" spans="1:1" ht="15.75" customHeight="1" x14ac:dyDescent="0.25">
      <c r="A928" s="1"/>
    </row>
    <row r="929" spans="1:1" ht="15.75" customHeight="1" x14ac:dyDescent="0.25">
      <c r="A929" s="1"/>
    </row>
    <row r="930" spans="1:1" ht="15.75" customHeight="1" x14ac:dyDescent="0.25">
      <c r="A930" s="1"/>
    </row>
    <row r="931" spans="1:1" ht="15.75" customHeight="1" x14ac:dyDescent="0.25">
      <c r="A931" s="1"/>
    </row>
    <row r="932" spans="1:1" ht="15.75" customHeight="1" x14ac:dyDescent="0.25">
      <c r="A932" s="1"/>
    </row>
    <row r="933" spans="1:1" ht="15.75" customHeight="1" x14ac:dyDescent="0.25">
      <c r="A933" s="1"/>
    </row>
    <row r="934" spans="1:1" ht="15.75" customHeight="1" x14ac:dyDescent="0.25">
      <c r="A934" s="1"/>
    </row>
    <row r="935" spans="1:1" ht="15.75" customHeight="1" x14ac:dyDescent="0.25">
      <c r="A935" s="1"/>
    </row>
    <row r="936" spans="1:1" ht="15.75" customHeight="1" x14ac:dyDescent="0.25">
      <c r="A936" s="1"/>
    </row>
    <row r="937" spans="1:1" ht="15.75" customHeight="1" x14ac:dyDescent="0.25">
      <c r="A937" s="1"/>
    </row>
    <row r="938" spans="1:1" ht="15.75" customHeight="1" x14ac:dyDescent="0.25">
      <c r="A938" s="1"/>
    </row>
    <row r="939" spans="1:1" ht="15.75" customHeight="1" x14ac:dyDescent="0.25">
      <c r="A939" s="1"/>
    </row>
    <row r="940" spans="1:1" ht="15.75" customHeight="1" x14ac:dyDescent="0.25">
      <c r="A940" s="1"/>
    </row>
    <row r="941" spans="1:1" ht="15.75" customHeight="1" x14ac:dyDescent="0.25">
      <c r="A941" s="1"/>
    </row>
    <row r="942" spans="1:1" ht="15.75" customHeight="1" x14ac:dyDescent="0.25">
      <c r="A942" s="1"/>
    </row>
    <row r="943" spans="1:1" ht="15.75" customHeight="1" x14ac:dyDescent="0.25">
      <c r="A943" s="1"/>
    </row>
    <row r="944" spans="1:1" ht="15.75" customHeight="1" x14ac:dyDescent="0.25">
      <c r="A944" s="1"/>
    </row>
    <row r="945" spans="1:1" ht="15.75" customHeight="1" x14ac:dyDescent="0.25">
      <c r="A945" s="1"/>
    </row>
    <row r="946" spans="1:1" ht="15.75" customHeight="1" x14ac:dyDescent="0.25">
      <c r="A946" s="1"/>
    </row>
    <row r="947" spans="1:1" ht="15.75" customHeight="1" x14ac:dyDescent="0.25">
      <c r="A947" s="1"/>
    </row>
    <row r="948" spans="1:1" ht="15.75" customHeight="1" x14ac:dyDescent="0.25">
      <c r="A948" s="1"/>
    </row>
    <row r="949" spans="1:1" ht="15.75" customHeight="1" x14ac:dyDescent="0.25">
      <c r="A949" s="1"/>
    </row>
    <row r="950" spans="1:1" ht="15.75" customHeight="1" x14ac:dyDescent="0.25">
      <c r="A950" s="1"/>
    </row>
    <row r="951" spans="1:1" ht="15.75" customHeight="1" x14ac:dyDescent="0.25">
      <c r="A951" s="1"/>
    </row>
    <row r="952" spans="1:1" ht="15.75" customHeight="1" x14ac:dyDescent="0.25">
      <c r="A952" s="1"/>
    </row>
    <row r="953" spans="1:1" ht="15.75" customHeight="1" x14ac:dyDescent="0.25">
      <c r="A953" s="1"/>
    </row>
    <row r="954" spans="1:1" ht="15.75" customHeight="1" x14ac:dyDescent="0.25">
      <c r="A954" s="1"/>
    </row>
    <row r="955" spans="1:1" ht="15.75" customHeight="1" x14ac:dyDescent="0.25">
      <c r="A955" s="1"/>
    </row>
    <row r="956" spans="1:1" ht="15.75" customHeight="1" x14ac:dyDescent="0.25">
      <c r="A956" s="1"/>
    </row>
    <row r="957" spans="1:1" ht="15.75" customHeight="1" x14ac:dyDescent="0.25">
      <c r="A957" s="1"/>
    </row>
    <row r="958" spans="1:1" ht="15.75" customHeight="1" x14ac:dyDescent="0.25">
      <c r="A958" s="1"/>
    </row>
    <row r="959" spans="1:1" ht="15.75" customHeight="1" x14ac:dyDescent="0.25">
      <c r="A959" s="1"/>
    </row>
    <row r="960" spans="1:1" ht="15.75" customHeight="1" x14ac:dyDescent="0.25">
      <c r="A960" s="1"/>
    </row>
    <row r="961" spans="1:1" ht="15.75" customHeight="1" x14ac:dyDescent="0.25">
      <c r="A961" s="1"/>
    </row>
    <row r="962" spans="1:1" ht="15.75" customHeight="1" x14ac:dyDescent="0.25">
      <c r="A962" s="1"/>
    </row>
    <row r="963" spans="1:1" ht="15.75" customHeight="1" x14ac:dyDescent="0.25">
      <c r="A963" s="1"/>
    </row>
    <row r="964" spans="1:1" ht="15.75" customHeight="1" x14ac:dyDescent="0.25">
      <c r="A964" s="1"/>
    </row>
    <row r="965" spans="1:1" ht="15.75" customHeight="1" x14ac:dyDescent="0.25">
      <c r="A965" s="1"/>
    </row>
    <row r="966" spans="1:1" ht="15.75" customHeight="1" x14ac:dyDescent="0.25">
      <c r="A966" s="1"/>
    </row>
    <row r="967" spans="1:1" ht="15.75" customHeight="1" x14ac:dyDescent="0.25">
      <c r="A967" s="1"/>
    </row>
    <row r="968" spans="1:1" ht="15.75" customHeight="1" x14ac:dyDescent="0.25">
      <c r="A968" s="1"/>
    </row>
    <row r="969" spans="1:1" ht="15.75" customHeight="1" x14ac:dyDescent="0.25">
      <c r="A969" s="1"/>
    </row>
    <row r="970" spans="1:1" ht="15.75" customHeight="1" x14ac:dyDescent="0.25">
      <c r="A970" s="1"/>
    </row>
    <row r="971" spans="1:1" ht="15.75" customHeight="1" x14ac:dyDescent="0.25">
      <c r="A971" s="1"/>
    </row>
    <row r="972" spans="1:1" ht="15.75" customHeight="1" x14ac:dyDescent="0.25">
      <c r="A972" s="1"/>
    </row>
    <row r="973" spans="1:1" ht="15.75" customHeight="1" x14ac:dyDescent="0.25">
      <c r="A973" s="1"/>
    </row>
    <row r="974" spans="1:1" ht="15.75" customHeight="1" x14ac:dyDescent="0.25">
      <c r="A974" s="1"/>
    </row>
    <row r="975" spans="1:1" ht="15.75" customHeight="1" x14ac:dyDescent="0.25">
      <c r="A975" s="1"/>
    </row>
    <row r="976" spans="1:1" ht="15.75" customHeight="1" x14ac:dyDescent="0.25">
      <c r="A976" s="1"/>
    </row>
    <row r="977" spans="1:1" ht="15.75" customHeight="1" x14ac:dyDescent="0.25">
      <c r="A977" s="1"/>
    </row>
    <row r="978" spans="1:1" ht="15.75" customHeight="1" x14ac:dyDescent="0.25">
      <c r="A978" s="1"/>
    </row>
    <row r="979" spans="1:1" ht="15.75" customHeight="1" x14ac:dyDescent="0.25">
      <c r="A979" s="1"/>
    </row>
    <row r="980" spans="1:1" ht="15.75" customHeight="1" x14ac:dyDescent="0.25">
      <c r="A980" s="1"/>
    </row>
    <row r="981" spans="1:1" ht="15.75" customHeight="1" x14ac:dyDescent="0.25">
      <c r="A981" s="1"/>
    </row>
    <row r="982" spans="1:1" ht="15.75" customHeight="1" x14ac:dyDescent="0.25">
      <c r="A982" s="1"/>
    </row>
    <row r="983" spans="1:1" ht="15.75" customHeight="1" x14ac:dyDescent="0.25">
      <c r="A983" s="1"/>
    </row>
    <row r="984" spans="1:1" ht="15.75" customHeight="1" x14ac:dyDescent="0.25">
      <c r="A984" s="1"/>
    </row>
    <row r="985" spans="1:1" ht="15.75" customHeight="1" x14ac:dyDescent="0.25">
      <c r="A985" s="1"/>
    </row>
    <row r="986" spans="1:1" ht="15.75" customHeight="1" x14ac:dyDescent="0.25">
      <c r="A986" s="1"/>
    </row>
    <row r="987" spans="1:1" ht="15.75" customHeight="1" x14ac:dyDescent="0.25">
      <c r="A987" s="1"/>
    </row>
    <row r="988" spans="1:1" ht="15.75" customHeight="1" x14ac:dyDescent="0.25">
      <c r="A988" s="1"/>
    </row>
    <row r="989" spans="1:1" ht="15.75" customHeight="1" x14ac:dyDescent="0.25">
      <c r="A989" s="1"/>
    </row>
    <row r="990" spans="1:1" ht="15.75" customHeight="1" x14ac:dyDescent="0.25">
      <c r="A990" s="1"/>
    </row>
    <row r="991" spans="1:1" ht="15.75" customHeight="1" x14ac:dyDescent="0.25">
      <c r="A991" s="1"/>
    </row>
    <row r="992" spans="1:1" ht="15.75" customHeight="1" x14ac:dyDescent="0.25">
      <c r="A992" s="1"/>
    </row>
    <row r="993" spans="1:1" ht="15.75" customHeight="1" x14ac:dyDescent="0.25">
      <c r="A993" s="1"/>
    </row>
    <row r="994" spans="1:1" ht="15.75" customHeight="1" x14ac:dyDescent="0.25">
      <c r="A994" s="1"/>
    </row>
    <row r="995" spans="1:1" ht="15.75" customHeight="1" x14ac:dyDescent="0.25">
      <c r="A995" s="1"/>
    </row>
    <row r="996" spans="1:1" ht="15.75" customHeight="1" x14ac:dyDescent="0.25">
      <c r="A996" s="1"/>
    </row>
    <row r="997" spans="1:1" ht="15.75" customHeight="1" x14ac:dyDescent="0.25">
      <c r="A997" s="1"/>
    </row>
    <row r="998" spans="1:1" ht="15.75" customHeight="1" x14ac:dyDescent="0.25">
      <c r="A998" s="1"/>
    </row>
    <row r="999" spans="1:1" ht="15.75" customHeight="1" x14ac:dyDescent="0.25">
      <c r="A999" s="1"/>
    </row>
    <row r="1000" spans="1:1" ht="15.75" customHeight="1" x14ac:dyDescent="0.25">
      <c r="A1000" s="1"/>
    </row>
    <row r="1001" spans="1:1" ht="15.75" customHeight="1" x14ac:dyDescent="0.25">
      <c r="A1001" s="1"/>
    </row>
    <row r="1002" spans="1:1" ht="15.75" customHeight="1" x14ac:dyDescent="0.25">
      <c r="A1002" s="1"/>
    </row>
    <row r="1003" spans="1:1" ht="15.75" customHeight="1" x14ac:dyDescent="0.25">
      <c r="A1003" s="1"/>
    </row>
    <row r="1004" spans="1:1" ht="15.75" customHeight="1" x14ac:dyDescent="0.25">
      <c r="A1004" s="1"/>
    </row>
    <row r="1005" spans="1:1" ht="15.75" customHeight="1" x14ac:dyDescent="0.25">
      <c r="A1005" s="1"/>
    </row>
    <row r="1006" spans="1:1" ht="15.75" customHeight="1" x14ac:dyDescent="0.25">
      <c r="A1006" s="1"/>
    </row>
    <row r="1007" spans="1:1" ht="15.75" customHeight="1" x14ac:dyDescent="0.25">
      <c r="A1007" s="1"/>
    </row>
    <row r="1008" spans="1:1" ht="15.75" customHeight="1" x14ac:dyDescent="0.25">
      <c r="A1008" s="1"/>
    </row>
    <row r="1009" spans="1:1" ht="15.75" customHeight="1" x14ac:dyDescent="0.25">
      <c r="A1009" s="1"/>
    </row>
    <row r="1010" spans="1:1" ht="15.75" customHeight="1" x14ac:dyDescent="0.25">
      <c r="A1010" s="1"/>
    </row>
    <row r="1011" spans="1:1" ht="15.75" customHeight="1" x14ac:dyDescent="0.25">
      <c r="A1011" s="1"/>
    </row>
    <row r="1012" spans="1:1" ht="15.75" customHeight="1" x14ac:dyDescent="0.25">
      <c r="A1012" s="1"/>
    </row>
    <row r="1013" spans="1:1" ht="15.75" customHeight="1" x14ac:dyDescent="0.25">
      <c r="A1013" s="1"/>
    </row>
    <row r="1014" spans="1:1" ht="15.75" customHeight="1" x14ac:dyDescent="0.25">
      <c r="A1014" s="1"/>
    </row>
    <row r="1015" spans="1:1" ht="15.75" customHeight="1" x14ac:dyDescent="0.25">
      <c r="A1015" s="1"/>
    </row>
    <row r="1016" spans="1:1" ht="15.75" customHeight="1" x14ac:dyDescent="0.25">
      <c r="A1016" s="1"/>
    </row>
    <row r="1017" spans="1:1" ht="15.75" customHeight="1" x14ac:dyDescent="0.25">
      <c r="A1017" s="1"/>
    </row>
    <row r="1018" spans="1:1" ht="15.75" customHeight="1" x14ac:dyDescent="0.25">
      <c r="A1018" s="1"/>
    </row>
    <row r="1019" spans="1:1" ht="15.75" customHeight="1" x14ac:dyDescent="0.25">
      <c r="A1019" s="1"/>
    </row>
    <row r="1020" spans="1:1" ht="15.75" customHeight="1" x14ac:dyDescent="0.25">
      <c r="A1020" s="1"/>
    </row>
    <row r="1021" spans="1:1" ht="15.75" customHeight="1" x14ac:dyDescent="0.25">
      <c r="A1021" s="1"/>
    </row>
    <row r="1022" spans="1:1" ht="15.75" customHeight="1" x14ac:dyDescent="0.25">
      <c r="A1022" s="1"/>
    </row>
    <row r="1023" spans="1:1" ht="15.75" customHeight="1" x14ac:dyDescent="0.25">
      <c r="A1023" s="1"/>
    </row>
    <row r="1024" spans="1:1" ht="15.75" customHeight="1" x14ac:dyDescent="0.25">
      <c r="A1024" s="1"/>
    </row>
    <row r="1025" spans="1:1" ht="15.75" customHeight="1" x14ac:dyDescent="0.25">
      <c r="A1025" s="1"/>
    </row>
    <row r="1026" spans="1:1" ht="15.75" customHeight="1" x14ac:dyDescent="0.25">
      <c r="A1026" s="1"/>
    </row>
    <row r="1027" spans="1:1" ht="15.75" customHeight="1" x14ac:dyDescent="0.25">
      <c r="A1027" s="1"/>
    </row>
    <row r="1028" spans="1:1" ht="15.75" customHeight="1" x14ac:dyDescent="0.25">
      <c r="A1028" s="1"/>
    </row>
    <row r="1029" spans="1:1" ht="15.75" customHeight="1" x14ac:dyDescent="0.25">
      <c r="A1029" s="1"/>
    </row>
    <row r="1030" spans="1:1" ht="15.75" customHeight="1" x14ac:dyDescent="0.25">
      <c r="A1030" s="1"/>
    </row>
    <row r="1031" spans="1:1" ht="15.75" customHeight="1" x14ac:dyDescent="0.25">
      <c r="A1031" s="1"/>
    </row>
    <row r="1032" spans="1:1" ht="15.75" customHeight="1" x14ac:dyDescent="0.25">
      <c r="A1032" s="1"/>
    </row>
    <row r="1033" spans="1:1" ht="15.75" customHeight="1" x14ac:dyDescent="0.25">
      <c r="A1033" s="1"/>
    </row>
    <row r="1034" spans="1:1" ht="15.75" customHeight="1" x14ac:dyDescent="0.25">
      <c r="A1034" s="1"/>
    </row>
    <row r="1035" spans="1:1" ht="15.75" customHeight="1" x14ac:dyDescent="0.25">
      <c r="A1035" s="1"/>
    </row>
    <row r="1036" spans="1:1" ht="15.75" customHeight="1" x14ac:dyDescent="0.25">
      <c r="A1036" s="1"/>
    </row>
    <row r="1037" spans="1:1" ht="15.75" customHeight="1" x14ac:dyDescent="0.25">
      <c r="A1037" s="1"/>
    </row>
    <row r="1038" spans="1:1" ht="15.75" customHeight="1" x14ac:dyDescent="0.25">
      <c r="A1038" s="1"/>
    </row>
    <row r="1039" spans="1:1" ht="15.75" customHeight="1" x14ac:dyDescent="0.25">
      <c r="A1039" s="1"/>
    </row>
    <row r="1040" spans="1:1" ht="15.75" customHeight="1" x14ac:dyDescent="0.25">
      <c r="A1040" s="1"/>
    </row>
    <row r="1041" spans="1:1" ht="15.75" customHeight="1" x14ac:dyDescent="0.25">
      <c r="A1041" s="1"/>
    </row>
    <row r="1042" spans="1:1" ht="15.75" customHeight="1" x14ac:dyDescent="0.25">
      <c r="A1042" s="1"/>
    </row>
    <row r="1043" spans="1:1" ht="15.75" customHeight="1" x14ac:dyDescent="0.25">
      <c r="A1043" s="1"/>
    </row>
    <row r="1044" spans="1:1" ht="15.75" customHeight="1" x14ac:dyDescent="0.25">
      <c r="A1044" s="1"/>
    </row>
    <row r="1045" spans="1:1" ht="15.75" customHeight="1" x14ac:dyDescent="0.25">
      <c r="A1045" s="1"/>
    </row>
    <row r="1046" spans="1:1" ht="15.75" customHeight="1" x14ac:dyDescent="0.25">
      <c r="A1046" s="1"/>
    </row>
    <row r="1047" spans="1:1" ht="15.75" customHeight="1" x14ac:dyDescent="0.25">
      <c r="A1047" s="1"/>
    </row>
    <row r="1048" spans="1:1" ht="15.75" customHeight="1" x14ac:dyDescent="0.25">
      <c r="A1048" s="1"/>
    </row>
    <row r="1049" spans="1:1" ht="15.75" customHeight="1" x14ac:dyDescent="0.25">
      <c r="A1049" s="1"/>
    </row>
  </sheetData>
  <mergeCells count="1">
    <mergeCell ref="K1:Q1"/>
  </mergeCells>
  <pageMargins left="0.25" right="0.25" top="0.75" bottom="0.75" header="0" footer="0"/>
  <pageSetup paperSize="9" fitToHeight="0"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5F33E6A586F794ABE318FF98C80DDBE" ma:contentTypeVersion="3" ma:contentTypeDescription="Creați un document nou." ma:contentTypeScope="" ma:versionID="37b10e6e4fc661d911561b80a7d53378">
  <xsd:schema xmlns:xsd="http://www.w3.org/2001/XMLSchema" xmlns:xs="http://www.w3.org/2001/XMLSchema" xmlns:p="http://schemas.microsoft.com/office/2006/metadata/properties" xmlns:ns2="2192b5f5-555b-409b-90b0-459a66ab5c9d" targetNamespace="http://schemas.microsoft.com/office/2006/metadata/properties" ma:root="true" ma:fieldsID="2a83381779c5a16b35a97752c3918f1b" ns2:_="">
    <xsd:import namespace="2192b5f5-555b-409b-90b0-459a66ab5c9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92b5f5-555b-409b-90b0-459a66ab5c9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 de conținut"/>
        <xsd:element ref="dc:title" minOccurs="0" maxOccurs="1" ma:index="4" ma:displayName="Titlu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50957C4-3644-4B1C-AE2C-75DBB69BCA4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192b5f5-555b-409b-90b0-459a66ab5c9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479E24C-680D-462E-9D6F-05AB0490FBDC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515D4B34-B65A-4AF5-B939-D19DF01FEF4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1</vt:i4>
      </vt:variant>
    </vt:vector>
  </HeadingPairs>
  <TitlesOfParts>
    <vt:vector size="1" baseType="lpstr">
      <vt:lpstr>Tabel financiar v14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Andrei Antofica</dc:creator>
  <cp:lastModifiedBy>Galina Petrachi</cp:lastModifiedBy>
  <dcterms:created xsi:type="dcterms:W3CDTF">2026-02-24T13:48:39Z</dcterms:created>
  <dcterms:modified xsi:type="dcterms:W3CDTF">2026-02-24T14:34:48Z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0x010100C5F33E6A586F794ABE318FF98C80DDBE</vt:lpwstr>
  </property>
</Properties>
</file>